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3.02 E &amp; G" sheetId="1" r:id="rId1"/>
    <sheet name="12ME Sep07 PSE &amp;PSE Funding " sheetId="2" r:id="rId2"/>
    <sheet name="12ME Sept05 PSE &amp;PSE Funding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_94_12_94">'[26]DT_A_DOL93'!#REF!</definedName>
    <definedName name="_1_95_12_95">'[26]DT_A_DOL93'!#REF!</definedName>
    <definedName name="_1_96_12_96">'[26]DT_A_DOL93'!#REF!</definedName>
    <definedName name="_1_97_12_97">'[26]DT_A_DOL93'!#REF!</definedName>
    <definedName name="_1_98_12_98">'[26]DT_A_DOL93'!#REF!</definedName>
    <definedName name="_End">'[27]BS'!#REF!</definedName>
    <definedName name="_Fill">#REF!</definedName>
    <definedName name="_Filter">#REF!</definedName>
    <definedName name="_Order1" hidden="1">255</definedName>
    <definedName name="_Order2" hidden="1">255</definedName>
    <definedName name="AccessDatabase" hidden="1">"I:\COMTREL\FINICLE\TradeSummary.mdb"</definedName>
    <definedName name="accrual">'[40]Sheet2'!#REF!</definedName>
    <definedName name="accrual2">'[40]Sheet2'!#REF!</definedName>
    <definedName name="accrual3">'[40]Sheet2'!#REF!</definedName>
    <definedName name="Acq1Plant">'[3]Acquisition Inputs'!$C$8</definedName>
    <definedName name="Acq2Plant">'[3]Acquisition Inputs'!$C$70</definedName>
    <definedName name="afudcrate">#REF!</definedName>
    <definedName name="afudctaxbasis">#REF!</definedName>
    <definedName name="AlphaTest">'[1]Resources'!$M$69:$M$73</definedName>
    <definedName name="Amort">'[21]DATA'!$AA$5:$AB$173,'[21]DATA'!$D$5:$D$173,'[21]DATA'!$A$5:$A$38,'[21]DATA'!$A$39:$A$124,'[21]DATA'!$A$125:$A$151,'[21]DATA'!$A$152:$A$173</definedName>
    <definedName name="apeek">#REF!</definedName>
    <definedName name="Apr03AMA">'[28]BS C&amp;L'!#REF!</definedName>
    <definedName name="Apr04">'[11]BS'!$U$7:$U$3582</definedName>
    <definedName name="Apr04AMA">'[11]BS'!$AG$7:$AG$3582</definedName>
    <definedName name="Apr05">'[27]BS'!#REF!</definedName>
    <definedName name="Apr05AMA">'[27]BS'!#REF!</definedName>
    <definedName name="aquila_lookup">'[14]Cabot Gas Replacement'!$B$8:$F$16</definedName>
    <definedName name="Asset_Class_Switch">'[16]Assumptions'!$D$5</definedName>
    <definedName name="Assume_Percent_Change">#REF!</definedName>
    <definedName name="Aug03AMA">'[28]BS C&amp;L'!#REF!</definedName>
    <definedName name="Aug04">'[11]BS'!$Y$7:$Y$3582</definedName>
    <definedName name="Aug04AMA">'[11]BS'!$AK$7:$AK$3582</definedName>
    <definedName name="Aug05">'[27]BS'!#REF!</definedName>
    <definedName name="Aug05AMA">'[27]BS'!#REF!</definedName>
    <definedName name="augcf">#REF!</definedName>
    <definedName name="augcost">#REF!</definedName>
    <definedName name="Aurora_Prices">"Monthly Price Summary'!$C$4:$H$63"</definedName>
    <definedName name="b" localSheetId="2" hidden="1">{#N/A,#N/A,FALSE,"Coversheet";#N/A,#N/A,FALSE,"QA"}</definedName>
    <definedName name="b" hidden="1">{#N/A,#N/A,FALSE,"Coversheet";#N/A,#N/A,FALSE,"QA"}</definedName>
    <definedName name="BADDEBT">#REF!</definedName>
    <definedName name="bal">'[40]Sheet2'!#REF!</definedName>
    <definedName name="balance">'[40]Sheet2'!#REF!</definedName>
    <definedName name="BD">#REF!</definedName>
    <definedName name="BEP">#REF!</definedName>
    <definedName name="BidPrice">'[18]General Inputs'!$I$8</definedName>
    <definedName name="BottomRight">#REF!</definedName>
    <definedName name="BPARedirect">'[18]General Inputs'!$I$5</definedName>
    <definedName name="bpatoggle">#REF!</definedName>
    <definedName name="BRI">#REF!</definedName>
    <definedName name="BS_Accounts">#REF!</definedName>
    <definedName name="Button_1">"TradeSummary_Ken_Finicle_List"</definedName>
    <definedName name="Capacity">#REF!</definedName>
    <definedName name="CapEx_AFUDC">'[18]CapEx'!$B$26</definedName>
    <definedName name="CapEx_Contingency">'[18]CapEx'!#REF!</definedName>
    <definedName name="CapEx_Facility">'[18]CapEx'!$B$2</definedName>
    <definedName name="CapEx_Improvements">'[18]CapEx'!$B$8</definedName>
    <definedName name="CapEx_Land">'[18]CapEx'!#REF!</definedName>
    <definedName name="CapEx_PropertyTax">'[18]CapEx'!$B$23</definedName>
    <definedName name="CapEx_REET">'[18]CapEx'!$B$7</definedName>
    <definedName name="CapEx_Sensitivity">'[18]CapEx'!$B$25</definedName>
    <definedName name="CapEx_SnoPUD">'[18]CapEx'!$B$24</definedName>
    <definedName name="CapEx_Spares">'[18]CapEx'!#REF!</definedName>
    <definedName name="CapEx_Total">'[18]CapEx'!$B$27</definedName>
    <definedName name="CapEx_TransAndDD">'[18]CapEx'!$B$14</definedName>
    <definedName name="capfact">#REF!</definedName>
    <definedName name="CaseDescription">'[3]Dispatch Cases'!$C$11</definedName>
    <definedName name="CCGT_HeatRate">'[3]Assumptions'!$H$23</definedName>
    <definedName name="CCGTPrice">'[3]Assumptions'!$H$22</definedName>
    <definedName name="CERAArray">'[18]General Inputs'!#REF!</definedName>
    <definedName name="cerarvm">#REF!</definedName>
    <definedName name="CL_RT">#REF!</definedName>
    <definedName name="CL_RT2">'[37]Transp Data'!$A$6:$C$81</definedName>
    <definedName name="Classification">#REF!</definedName>
    <definedName name="clawback">#REF!</definedName>
    <definedName name="close">#REF!</definedName>
    <definedName name="ClosingDate">'[18]General Inputs'!$E$4</definedName>
    <definedName name="cod">#REF!</definedName>
    <definedName name="COLHOUSE">#REF!</definedName>
    <definedName name="COLXFER">#REF!</definedName>
    <definedName name="CombWC_LineItem">'[27]BS'!#REF!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'[38]Sch_120'!#REF!</definedName>
    <definedName name="cont">'[40]Sheet2'!#REF!</definedName>
    <definedName name="ContractDate">'[7]Dispatch Cases'!#REF!</definedName>
    <definedName name="Conv_Factor">'[38]Sch_120'!#REF!</definedName>
    <definedName name="ConversionFactor">'[3]Assumptions'!$I$65</definedName>
    <definedName name="CONVFACT">#REF!</definedName>
    <definedName name="CopyPaste_Formula_for_Power">#REF!</definedName>
    <definedName name="CopyPaste_Value_Gas">#REF!</definedName>
    <definedName name="costofequit">#REF!</definedName>
    <definedName name="CPI">#REF!</definedName>
    <definedName name="Credit_Toggle">#REF!</definedName>
    <definedName name="cspe_wkly_vect_input">#REF!</definedName>
    <definedName name="cust">#REF!</definedName>
    <definedName name="CUSTDEP">#REF!</definedName>
    <definedName name="D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#REF!</definedName>
    <definedName name="data1">#REF!</definedName>
    <definedName name="DataEntry_for_Power">#REF!</definedName>
    <definedName name="daveisroyescal">#REF!</definedName>
    <definedName name="daviesroyprice">#REF!</definedName>
    <definedName name="day_to_day_change">#REF!</definedName>
    <definedName name="debtforce">#REF!</definedName>
    <definedName name="debtperc">#REF!</definedName>
    <definedName name="Dec03">'[12]BS'!$T$7:$T$3582</definedName>
    <definedName name="Dec03AMA">'[12]BS'!$AJ$7:$AJ$3582</definedName>
    <definedName name="Dec04">'[11]BS'!$AC$7:$AC$3580</definedName>
    <definedName name="Dec04AMA">'[11]BS'!$AO$7:$AO$3582</definedName>
    <definedName name="Dec05">#REF!</definedName>
    <definedName name="Dec05AMA">#REF!</definedName>
    <definedName name="Degree_Days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EPRECIATION">#REF!</definedName>
    <definedName name="devfee">#REF!</definedName>
    <definedName name="DF_HeatRate">'[3]Assumptions'!$L$23</definedName>
    <definedName name="DFIT" localSheetId="2" hidden="1">{#N/A,#N/A,FALSE,"Coversheet";#N/A,#N/A,FALSE,"QA"}</definedName>
    <definedName name="DFIT" hidden="1">{#N/A,#N/A,FALSE,"Coversheet";#N/A,#N/A,FALSE,"QA"}</definedName>
    <definedName name="Disc">'[7]Debt Amortization'!#REF!</definedName>
    <definedName name="Discount_for_Revenue_Reqmt">'[13]Assumptions of Purchase'!$B$45</definedName>
    <definedName name="DOCKET">#REF!</definedName>
    <definedName name="DST2">#REF!</definedName>
    <definedName name="DurPTC">#REF!</definedName>
    <definedName name="Electp1">#REF!</definedName>
    <definedName name="Electp2">#REF!</definedName>
    <definedName name="Electric_Prices">'[9]Monthly Price Summary'!$B$4:$E$27</definedName>
    <definedName name="ElecWC_LineItems">'[27]BS'!#REF!</definedName>
    <definedName name="ElRBLine">'[11]BS'!$AQ$7:$AQ$3303</definedName>
    <definedName name="EMPLBENE">#REF!</definedName>
    <definedName name="EndDate">'[3]Assumptions'!$C$11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quityPerc">'[18]Revenue Calculation'!$I$3</definedName>
    <definedName name="estrateRES">#REF!</definedName>
    <definedName name="FACTORS">#REF!</definedName>
    <definedName name="Feb03AMA">'[28]BS C&amp;L'!#REF!</definedName>
    <definedName name="Feb04">'[11]BS'!$S$7:$S$3582</definedName>
    <definedName name="Feb04AMA">'[11]BS'!$AE$7:$AE$3582</definedName>
    <definedName name="Feb05">'[27]BS'!#REF!</definedName>
    <definedName name="Feb05AMA">'[27]BS'!#REF!</definedName>
    <definedName name="Fed_Cap_Tax">'[5]Inputs'!$E$112</definedName>
    <definedName name="FedTaxRate">'[3]Assumptions'!$C$33</definedName>
    <definedName name="FERC_Lookup">'[17]Map Table'!$E$2:$F$58</definedName>
    <definedName name="FERCRATE">#REF!</definedName>
    <definedName name="FF">#REF!</definedName>
    <definedName name="FFHAtClosing">'[18]General Inputs'!$E$14</definedName>
    <definedName name="FIELDCHRG">#REF!</definedName>
    <definedName name="Final">#REF!</definedName>
    <definedName name="firstptcyr">#REF!</definedName>
    <definedName name="FirstYearAssessment">'[18]General Inputs'!$E$26</definedName>
    <definedName name="firstyearmonths">#REF!</definedName>
    <definedName name="FirstYearofStratPlan">'[1]Resources'!$E$69</definedName>
    <definedName name="FIT">#REF!</definedName>
    <definedName name="FITRate">'[18]General Inputs'!$E$19</definedName>
    <definedName name="fixedtrans">#REF!</definedName>
    <definedName name="FlexPlanCapacity">'[19]Menu'!$B$13</definedName>
    <definedName name="fpldebt">#REF!</definedName>
    <definedName name="FPLequit">#REF!</definedName>
    <definedName name="Fuel">#REF!</definedName>
    <definedName name="GasRBLine">'[11]BS'!$AS$7:$AS$3631</definedName>
    <definedName name="GasTransCost">'[1]Resources'!$D$77</definedName>
    <definedName name="GasWC_LineItem">'[11]BS'!$AR$7:$AR$3631</definedName>
    <definedName name="GDPIP">#REF!</definedName>
    <definedName name="GDPIPArray">'[18]General Inputs'!$E$39:$AF$39</definedName>
    <definedName name="GeoDate">'[7]Dispatch Cases'!#REF!</definedName>
    <definedName name="gpdip">#REF!</definedName>
    <definedName name="graph">#REF!</definedName>
    <definedName name="GRCUpdate">'[18]General Inputs'!$I$6</definedName>
    <definedName name="HEADER2">#REF!</definedName>
    <definedName name="Heatrate_DF">'[18]General Inputs'!$E$12</definedName>
    <definedName name="Heatrate_Primary">'[18]General Inputs'!$E$11</definedName>
    <definedName name="HoursInServiceAtClosing">'[18]General Inputs'!$E$15</definedName>
    <definedName name="HRAccumDep">'[33]JHS-4 Adjstmts'!#REF!</definedName>
    <definedName name="HRDepExp">'[33]JHS-4 Adjstmts'!#REF!</definedName>
    <definedName name="HRDFIT">'[33]JHS-4 Adjstmts'!#REF!</definedName>
    <definedName name="HRGrossPlant">'[33]JHS-4 Adjstmts'!#REF!</definedName>
    <definedName name="HRPrdctnOM">'[33]JHS-4 Adjstmts'!#REF!</definedName>
    <definedName name="HRPropIns">'[33]JHS-4 Adjstmts'!#REF!</definedName>
    <definedName name="HRPropTax">'[33]JHS-4 Adjstmts'!#REF!</definedName>
    <definedName name="HRPwrCsts">'[33]JHS-4 Adjstmts'!#REF!</definedName>
    <definedName name="HydroCap">#REF!</definedName>
    <definedName name="HydroGen">'[7]Dispatch'!#REF!</definedName>
    <definedName name="IDCRATE">#REF!</definedName>
    <definedName name="if">'[20]General Inputs'!$E$9</definedName>
    <definedName name="inact">#REF!</definedName>
    <definedName name="INCSTMNT">#REF!</definedName>
    <definedName name="INCSTMT">#REF!</definedName>
    <definedName name="inflat">#REF!</definedName>
    <definedName name="inflatCERA">#REF!</definedName>
    <definedName name="Inflation">'[1]Resources'!$E$68</definedName>
    <definedName name="INGRID">'[32]RI1 55 - 97B'!#REF!</definedName>
    <definedName name="INT">#REF!</definedName>
    <definedName name="INTRESEXCH">#REF!</definedName>
    <definedName name="INVPLAN">#REF!</definedName>
    <definedName name="Jan03AMA">'[28]BS C&amp;L'!#REF!</definedName>
    <definedName name="Jan04">'[11]BS'!$R$7:$R$3582</definedName>
    <definedName name="Jan04AMA">'[11]BS'!$AD$7:$AD$3582</definedName>
    <definedName name="Jan05">'[27]BS'!#REF!</definedName>
    <definedName name="Jan05AMA">'[27]BS'!#REF!</definedName>
    <definedName name="Jan06">'[42]BS'!#REF!</definedName>
    <definedName name="Jan06AMA">'[42]BS'!#REF!</definedName>
    <definedName name="Jul03AMA">'[28]BS C&amp;L'!#REF!</definedName>
    <definedName name="Jul04">'[11]BS'!$X$7:$X$3582</definedName>
    <definedName name="Jul04AMA">'[11]BS'!$AJ$7:$AJ$3582</definedName>
    <definedName name="Jul05">'[27]BS'!#REF!</definedName>
    <definedName name="Jul05AMA">'[27]BS'!#REF!</definedName>
    <definedName name="julcf">#REF!</definedName>
    <definedName name="julcost">#REF!</definedName>
    <definedName name="Jun03AMA">'[28]BS C&amp;L'!#REF!</definedName>
    <definedName name="Jun04">'[11]BS'!$W$7:$W$3582</definedName>
    <definedName name="Jun04AMA">'[11]BS'!$AI$7:$AI$3582</definedName>
    <definedName name="Jun05">'[27]BS'!#REF!</definedName>
    <definedName name="Jun05AMA">'[27]BS'!#REF!</definedName>
    <definedName name="KickOffDate">'[18]General Inputs'!$E$3</definedName>
    <definedName name="LATEPAY">#REF!</definedName>
    <definedName name="Lease_total">#REF!</definedName>
    <definedName name="LevelizedCost">'[18]Revenue Calculation'!$I$8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'[8]Load Source Data'!$C$78:$X$89</definedName>
    <definedName name="LoadGrowthAdder">#REF!</definedName>
    <definedName name="LTSACoverage">'[18]General Inputs'!$I$7</definedName>
    <definedName name="M">#REF!</definedName>
    <definedName name="manutaxfit">#REF!</definedName>
    <definedName name="Mar03AMA">'[28]BS C&amp;L'!#REF!</definedName>
    <definedName name="Mar04">'[11]BS'!$T$7:$T$3582</definedName>
    <definedName name="Mar04AMA">'[11]BS'!$AF$7:$AF$3582</definedName>
    <definedName name="Mar05">'[27]BS'!#REF!</definedName>
    <definedName name="Mar05AMA">'[27]BS'!#REF!</definedName>
    <definedName name="MatDate2">#REF!</definedName>
    <definedName name="MaxBid">'[18]CapEx'!$B$32</definedName>
    <definedName name="May03AMA">'[28]BS C&amp;L'!#REF!</definedName>
    <definedName name="May04">'[11]BS'!$V$7:$V$3582</definedName>
    <definedName name="May04AMA">'[11]BS'!$AH$7:$AH$3582</definedName>
    <definedName name="May05">'[27]BS'!#REF!</definedName>
    <definedName name="May05AMA">'[27]BS'!#REF!</definedName>
    <definedName name="mcnarycost">#REF!</definedName>
    <definedName name="mcnarytoggle">#REF!</definedName>
    <definedName name="median_energy">#REF!</definedName>
    <definedName name="MERGER_COST">'[25]Sheet1'!$AF$3:$AJ$28</definedName>
    <definedName name="MISCELLANEOUS">#REF!</definedName>
    <definedName name="MMRecovery">'[18]General Inputs'!$I$9</definedName>
    <definedName name="MonthsInFirstYear">'[18]General Inputs'!$E$5</definedName>
    <definedName name="MonthsOfTransaction">'[18]General Inputs'!$E$6</definedName>
    <definedName name="MonTotalDispatch">'[7]Dispatch'!#REF!</definedName>
    <definedName name="MT">#REF!</definedName>
    <definedName name="MTD_Format">'[34]Mthly'!$B$11:$D$11,'[34]Mthly'!$B$35:$D$35</definedName>
    <definedName name="MustRunGen">'[7]Dispatch'!#REF!</definedName>
    <definedName name="Mwh">#REF!</definedName>
    <definedName name="mwh2">#REF!</definedName>
    <definedName name="mwhoutlookdata">'[23]pivoted data'!$D$3:$R$42</definedName>
    <definedName name="nameplate">#REF!</definedName>
    <definedName name="Nameplate_DF">'[18]General Inputs'!$E$10</definedName>
    <definedName name="Nameplate_Primary">'[18]General Inputs'!$E$9</definedName>
    <definedName name="non_AURORA_lookup">#REF!</definedName>
    <definedName name="non_core_lookup">#REF!</definedName>
    <definedName name="nonrefundtrans">#REF!</definedName>
    <definedName name="Nov03">'[12]BS'!$S$7:$S$3582</definedName>
    <definedName name="Nov03AMA">'[12]BS'!$AI$7:$AI$3582</definedName>
    <definedName name="Nov04">'[11]BS'!$AB$7:$AB$3582</definedName>
    <definedName name="Nov04AMA">'[11]BS'!$AN$7:$AN$3582</definedName>
    <definedName name="Nov05">#REF!</definedName>
    <definedName name="Nov05AMA">#REF!</definedName>
    <definedName name="novcf">#REF!</definedName>
    <definedName name="novcost">#REF!</definedName>
    <definedName name="numturbines">#REF!</definedName>
    <definedName name="numturbptc">#REF!</definedName>
    <definedName name="NWSales_MWH">'[26]DT_A_AMW93'!#REF!</definedName>
    <definedName name="O_M_Input">'[30]MiscItems(Input)'!$B$5:$AO$8,'[30]MiscItems(Input)'!$B$13:$AO$13,'[30]MiscItems(Input)'!$B$15:$B$17,'[30]MiscItems(Input)'!$B$17:$AO$17,'[30]MiscItems(Input)'!$B$15:$AO$15</definedName>
    <definedName name="OBCLEASE">#REF!</definedName>
    <definedName name="Oct03">'[12]BS'!$R$7:$R$3582</definedName>
    <definedName name="Oct03AMA">'[12]BS'!$AH$7:$AH$3582</definedName>
    <definedName name="Oct04">'[11]BS'!$AA$7:$AA$3582</definedName>
    <definedName name="Oct04AMA">'[11]BS'!$AM$7:$AM$3582</definedName>
    <definedName name="Oct05">#REF!</definedName>
    <definedName name="Oct05AMA">#REF!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#REF!</definedName>
    <definedName name="OPEXPRS">#REF!</definedName>
    <definedName name="outlookdata">'[23]pivoted amounts'!$D$3:$Q$90</definedName>
    <definedName name="OwnerExpSched">'[18]General Inputs'!#REF!</definedName>
    <definedName name="Page1">#REF!</definedName>
    <definedName name="Page2">#REF!</definedName>
    <definedName name="parasitic">#REF!</definedName>
    <definedName name="parasiticprice">#REF!</definedName>
    <definedName name="PAY">#REF!</definedName>
    <definedName name="pcorc">'[24]Exhibit A-1 Original'!$A$77</definedName>
    <definedName name="peak_new_table">'[15]2008 Extreme Peaks - 080403'!$E$5:$AD$8</definedName>
    <definedName name="peak_table">'[15]Peaks-F01'!$C$5:$E$243</definedName>
    <definedName name="PEBBLE">#REF!</definedName>
    <definedName name="percdebtcov">#REF!</definedName>
    <definedName name="Percent_debt">'[5]Inputs'!$E$129</definedName>
    <definedName name="PERCENTAGES_CALCULATED">#REF!</definedName>
    <definedName name="PercPerProp">'[18]General Inputs'!#REF!</definedName>
    <definedName name="percpersonal">#REF!</definedName>
    <definedName name="percreal">#REF!</definedName>
    <definedName name="PercRealProp">'[18]General Inputs'!#REF!</definedName>
    <definedName name="PerPropAdjust">'[18]General Inputs'!$E$22</definedName>
    <definedName name="personalproptaxadjust">#REF!</definedName>
    <definedName name="PG1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lant_Input">'[30]Plant(Input)'!$B$7:$AP$9,'[30]Plant(Input)'!$B$11,'[30]Plant(Input)'!$B$15:$AP$15,'[30]Plant(Input)'!$B$18,'[30]Plant(Input)'!$B$20:$AP$20</definedName>
    <definedName name="Plant_List">#REF!</definedName>
    <definedName name="PlantReplacementCost">'[18]General Inputs'!$E$30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'[3]Assumptions'!$I$56</definedName>
    <definedName name="pretaxequit">#REF!</definedName>
    <definedName name="PreTaxWACC">'[3]Assumptions'!$I$62</definedName>
    <definedName name="price_input_range">#REF!</definedName>
    <definedName name="PriceCaseTable">#REF!</definedName>
    <definedName name="Prices_Aurora">'[9]Monthly Price Summary'!$C$4:$H$63</definedName>
    <definedName name="PRINC">#REF!</definedName>
    <definedName name="_xlnm.Print_Area" localSheetId="1">'12ME Sep07 PSE &amp;PSE Funding '!$A$2:$P$196</definedName>
    <definedName name="_xlnm.Print_Area" localSheetId="2">'12ME Sept05 PSE &amp;PSE Funding'!$A$2:$P$196</definedName>
    <definedName name="_xlnm.Print_Area" localSheetId="0">'3.02 E &amp; G'!$A$5:$F$205</definedName>
    <definedName name="Print_Area_MI">#REF!</definedName>
    <definedName name="Print_Area1">#REF!</definedName>
    <definedName name="_xlnm.Print_Titles" localSheetId="1">'12ME Sep07 PSE &amp;PSE Funding '!$2:$2</definedName>
    <definedName name="_xlnm.Print_Titles" localSheetId="2">'12ME Sept05 PSE &amp;PSE Funding'!$2:$2</definedName>
    <definedName name="_xlnm.Print_Titles" localSheetId="0">'3.02 E &amp; G'!$9:$9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#REF!</definedName>
    <definedName name="Prodprop">#REF!</definedName>
    <definedName name="Production_Factor">#REF!</definedName>
    <definedName name="Projects">'[41]Sheet1'!$A$1147:$B$1887</definedName>
    <definedName name="PROPSALES">#REF!</definedName>
    <definedName name="proptaxdiscfactor">#REF!</definedName>
    <definedName name="PropTaxDiscountRate">'[18]General Inputs'!$E$24</definedName>
    <definedName name="proptaxrate">#REF!</definedName>
    <definedName name="PropTaxREET">'[18]General Inputs'!$E$27</definedName>
    <definedName name="Prov_Cap_Tax">'[5]Inputs'!$E$111</definedName>
    <definedName name="PSE">'[36]4.04'!$A$6</definedName>
    <definedName name="PSE_DR">#REF!</definedName>
    <definedName name="PSE_Pre_Tax_Equity_Rate">'[13]Assumptions of Purchase'!$B$42</definedName>
    <definedName name="PSEBPAshare">#REF!</definedName>
    <definedName name="pseownperc">#REF!</definedName>
    <definedName name="PSEPaysREET">'[18]General Inputs'!$I$4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urchasedFuel">'[18]Expenses'!#REF!</definedName>
    <definedName name="PWRCSTPF">#REF!</definedName>
    <definedName name="PWRCSTRS">#REF!</definedName>
    <definedName name="PWRCSTWP">#REF!</definedName>
    <definedName name="PWRCSTWR">#REF!</definedName>
    <definedName name="QA">'[10]IPOA2002'!#REF!</definedName>
    <definedName name="QTD_Format">'[34]QTD'!$B$11:$D$11,'[34]QTD'!$B$35:$D$35</definedName>
    <definedName name="RATE">#REF!</definedName>
    <definedName name="RATE2">'[37]Transp Data'!$A$8:$I$112</definedName>
    <definedName name="RATEBASE">#REF!</definedName>
    <definedName name="RATEBASE_U95">#REF!</definedName>
    <definedName name="RATECASE">#REF!</definedName>
    <definedName name="rating_spread_bp">#REF!</definedName>
    <definedName name="RdSch_CY">'[35]INPUT TAB'!#REF!</definedName>
    <definedName name="RdSch_PY">'[35]INPUT TAB'!#REF!</definedName>
    <definedName name="RdSch_PY2">'[35]INPUT TAB'!#REF!</definedName>
    <definedName name="reaccrual">'[40]Sheet2'!#REF!</definedName>
    <definedName name="RealPropAdjust">'[18]General Inputs'!$E$23</definedName>
    <definedName name="realproptaxadjust">#REF!</definedName>
    <definedName name="REC">#REF!</definedName>
    <definedName name="REETRate">'[18]General Inputs'!$E$20</definedName>
    <definedName name="regasset">#REF!</definedName>
    <definedName name="RES2005">#REF!</definedName>
    <definedName name="resdebt">#REF!</definedName>
    <definedName name="resepcdevcost">#REF!</definedName>
    <definedName name="RESequit">#REF!</definedName>
    <definedName name="resource_lookup">'[6]#REF'!$B$3:$C$112</definedName>
    <definedName name="RESTATING">#REF!</definedName>
    <definedName name="Results">#REF!</definedName>
    <definedName name="retain">#REF!</definedName>
    <definedName name="RETIREPLAN">#REF!</definedName>
    <definedName name="REV">#REF!</definedName>
    <definedName name="REVADJ">#REF!</definedName>
    <definedName name="Revenue">#REF!</definedName>
    <definedName name="REVREQ">#REF!</definedName>
    <definedName name="RI2">'[31]Rock Island 1'!#REF!</definedName>
    <definedName name="ROE">#REF!</definedName>
    <definedName name="ROR">#REF!</definedName>
    <definedName name="RowAvgCF">'[1]Resources'!$J$76</definedName>
    <definedName name="RowB2CF">'[1]Resources'!$J$75</definedName>
    <definedName name="RowCapCost">'[1]Resources'!$J$68</definedName>
    <definedName name="RowFOM">'[1]Resources'!$J$70</definedName>
    <definedName name="RowNIMF">'[1]Resources'!$J$72</definedName>
    <definedName name="RowNIMV">'[1]Resources'!$J$73</definedName>
    <definedName name="RowPPAPrice">'[1]Resources'!$J$74</definedName>
    <definedName name="RowVOM">'[1]Resources'!$J$71</definedName>
    <definedName name="RowY0">'[1]Resources'!$J$69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RR1ST6">#REF!</definedName>
    <definedName name="RR2ND6">#REF!</definedName>
    <definedName name="SALESRESALEP">#REF!</definedName>
    <definedName name="SALESRESALER">#REF!</definedName>
    <definedName name="salestax">#REF!</definedName>
    <definedName name="SalesTaxRate">'[18]General Inputs'!$E$21</definedName>
    <definedName name="Sch194Rlfwd">'[35]Sch94 Rlfwd'!$B$11</definedName>
    <definedName name="schedtoggle">#REF!</definedName>
    <definedName name="SecSSW_MWH">'[26]DT_A_AMW93'!#REF!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03">'[12]BS'!$Q$7:$Q$3582</definedName>
    <definedName name="Sep03AMA">'[12]BS'!$AG$7:$AG$3582</definedName>
    <definedName name="Sep04">'[11]BS'!$Z$7:$Z$3582</definedName>
    <definedName name="Sep04AMA">'[11]BS'!$AL$7:$AL$3582</definedName>
    <definedName name="Sep05">'[27]BS'!#REF!</definedName>
    <definedName name="Sep05AMA">#REF!</definedName>
    <definedName name="sepcf">#REF!</definedName>
    <definedName name="sepcost">#REF!</definedName>
    <definedName name="SetDate2">#REF!</definedName>
    <definedName name="SKAGIT">#REF!</definedName>
    <definedName name="SLFINSURANCE">#REF!</definedName>
    <definedName name="SolarDate">'[7]Dispatch Cases'!#REF!</definedName>
    <definedName name="STAFFREDUC">#REF!</definedName>
    <definedName name="StalkingHorseBid">'[18]CapEx'!$B$33</definedName>
    <definedName name="StartDate">'[3]Assumptions'!$C$9</definedName>
    <definedName name="StartupPowerValue">'[18]CapEx'!#REF!</definedName>
    <definedName name="stationserv">#REF!</definedName>
    <definedName name="STORM">#REF!</definedName>
    <definedName name="SUMMARY">#REF!</definedName>
    <definedName name="supentit_in_wkly_vect_input">#REF!</definedName>
    <definedName name="supentit_out_wkly_vect_input">#REF!</definedName>
    <definedName name="SWSales_MWH">'[26]DT_A_AMW93'!#REF!</definedName>
    <definedName name="tax_exempt_spread">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#REF!</definedName>
    <definedName name="tbl_Master">#REF!</definedName>
    <definedName name="TEMPADJ">#REF!</definedName>
    <definedName name="TenaskaShare">'[7]Dispatch'!#REF!</definedName>
    <definedName name="Test">'[27]BS'!#REF!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herm_upload">#REF!</definedName>
    <definedName name="ThermalBookLife">'[3]Assumptions'!$C$25</definedName>
    <definedName name="therms">#REF!</definedName>
    <definedName name="thirdpartyIRR">#REF!</definedName>
    <definedName name="three">#REF!</definedName>
    <definedName name="Title">'[3]Assumptions'!$A$1</definedName>
    <definedName name="today">#REF!</definedName>
    <definedName name="TopLeft">#REF!</definedName>
    <definedName name="totaldebt">#REF!</definedName>
    <definedName name="totalequit">#REF!</definedName>
    <definedName name="TotalEquity">'[18]Revenue Calculation'!$I$6</definedName>
    <definedName name="TRADING_NET">'[26]DT_A_DOL93'!#REF!</definedName>
    <definedName name="tran_revenue">#REF!</definedName>
    <definedName name="trans_constraint_y_n">#REF!</definedName>
    <definedName name="transdb">#REF!</definedName>
    <definedName name="TransFixed">'[18]Expenses'!#REF!</definedName>
    <definedName name="TransVar">'[18]Expenses'!#REF!</definedName>
    <definedName name="turbinesize">#REF!</definedName>
    <definedName name="twoyrswarranty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rtrans">#REF!</definedName>
    <definedName name="VOMEsc">'[3]Assumptions'!$C$21</definedName>
    <definedName name="WACC">'[3]Assumptions'!$I$61</definedName>
    <definedName name="WAGES">#REF!</definedName>
    <definedName name="warrantyOM">#REF!</definedName>
    <definedName name="whorn_db">#REF!</definedName>
    <definedName name="Wind_NamePlate">'[1]Wind Own'!$B$7</definedName>
    <definedName name="WindDate">'[7]Dispatch Cases'!#REF!</definedName>
    <definedName name="WindTransCost">'[1]Resources'!$D$78</definedName>
    <definedName name="WRKCAP">#REF!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wp_wkly_vect_input">#REF!</definedName>
    <definedName name="Y">#REF!</definedName>
    <definedName name="YEAR">#REF!</definedName>
    <definedName name="YearOfCostData">'[1]Resources'!$E$70</definedName>
    <definedName name="Years_evaluated">'[4]Revison Inputs'!$B$6</definedName>
    <definedName name="YTD_Format">'[34]YTD'!$B$13:$D$13,'[34]YTD'!$B$36:$D$36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<sst xmlns="http://schemas.openxmlformats.org/spreadsheetml/2006/main" count="500" uniqueCount="170">
  <si>
    <t>AMA</t>
  </si>
  <si>
    <t>FERC Account and Description</t>
  </si>
  <si>
    <t>*ASSETS</t>
  </si>
  <si>
    <t>**UTILITY PLANT</t>
  </si>
  <si>
    <t>***Electric Plant</t>
  </si>
  <si>
    <t xml:space="preserve">  101 Electric Plant in Service</t>
  </si>
  <si>
    <t xml:space="preserve">  105 Electric Plant Held for Future Use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</si>
  <si>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</si>
  <si>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</si>
  <si>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</si>
  <si>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***Gas Plant</t>
  </si>
  <si>
    <t xml:space="preserve">  101 Gas Plant in Service</t>
  </si>
  <si>
    <t xml:space="preserve">  105 Gas Plant Held for Future Use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</si>
  <si>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</si>
  <si>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</si>
  <si>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</si>
  <si>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>***Common Plant</t>
  </si>
  <si>
    <t xml:space="preserve">  101 Plant in Service - Common</t>
  </si>
  <si>
    <t xml:space="preserve">  107 Construction Work in Progress - Common</t>
  </si>
  <si>
    <t xml:space="preserve">     ***Total Common Plant</t>
  </si>
  <si>
    <t>***Accumulated Depreciation and Amortization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</si>
  <si>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</si>
  <si>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</si>
  <si>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</si>
  <si>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</si>
  <si>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</si>
  <si>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**OTHER PROPERTY AND INVESTMENTS</t>
  </si>
  <si>
    <t>***Other Investments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</si>
  <si>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</si>
  <si>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</si>
  <si>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</si>
  <si>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</si>
  <si>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</si>
  <si>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</si>
  <si>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>**CURRENT ASSETS</t>
  </si>
  <si>
    <t>***Cash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</si>
  <si>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</si>
  <si>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</si>
  <si>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</si>
  <si>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</si>
  <si>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</si>
  <si>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>***Restricted Cash</t>
  </si>
  <si>
    <t xml:space="preserve">     ***Total Restricted Cash</t>
  </si>
  <si>
    <t>***Accounts Receivable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</si>
  <si>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</si>
  <si>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</si>
  <si>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</si>
  <si>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</si>
  <si>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171 Interest and Dividends Receivable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</si>
  <si>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</si>
  <si>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</si>
  <si>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</si>
  <si>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</si>
  <si>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>***Allowance for Doubtful Accounts</t>
  </si>
  <si>
    <t xml:space="preserve">  144 Accm.Prov.for Uncollectble Accts-Credit</t>
  </si>
  <si>
    <t xml:space="preserve">     ***Less: Allowance for Doubtful Accounts</t>
  </si>
  <si>
    <t>***Materials and Supplies</t>
  </si>
  <si>
    <t xml:space="preserve">  151 Fuel Stock</t>
  </si>
  <si>
    <t xml:space="preserve">  154 Plant Materials and Operating Supplies</t>
  </si>
  <si>
    <t xml:space="preserve">  163 Stores Expense Undistributed</t>
  </si>
  <si>
    <t xml:space="preserve">  164.1 Gas Stored - Current</t>
  </si>
  <si>
    <t xml:space="preserve">  164.2 Liquefied Natural Gas Stored</t>
  </si>
  <si>
    <t xml:space="preserve">     ***Total Materials and Supplies</t>
  </si>
  <si>
    <t>***Unrealized Gain-Derivative Instrumnts (ST)</t>
  </si>
  <si>
    <t xml:space="preserve">  175 Invest in Derivative Instrumnts -Opt ST</t>
  </si>
  <si>
    <t xml:space="preserve">  176 Invest in Derivative Instrumnts-Gain ST</t>
  </si>
  <si>
    <t xml:space="preserve">     ***Unrealized Gain on Derivatives (ST)</t>
  </si>
  <si>
    <t>***Prepayments and Other Current Assets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</si>
  <si>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</si>
  <si>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</si>
  <si>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</si>
  <si>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</si>
  <si>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>Current Deferred Taxes</t>
  </si>
  <si>
    <t xml:space="preserve">     Total Current Deferred Taxes</t>
  </si>
  <si>
    <t xml:space="preserve">        **TOTAL CURRENT ASSETS</t>
  </si>
  <si>
    <t>**LONG-TERM ASSETS</t>
  </si>
  <si>
    <t xml:space="preserve">  176 Invest in Derivative Instrumnts-Gain LT</t>
  </si>
  <si>
    <t xml:space="preserve">  181 Unamortized Debt Expense</t>
  </si>
  <si>
    <t xml:space="preserve">  182.1 Extraordinary Property Losses</t>
  </si>
  <si>
    <t xml:space="preserve">  182.2 Unrecovered Plant &amp; Reg Study Costs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</si>
  <si>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</si>
  <si>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</si>
  <si>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</si>
  <si>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</si>
  <si>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</si>
  <si>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</si>
  <si>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*TOTAL ASSETS</t>
  </si>
  <si>
    <t>*CAPITALIZATION AND LIABILITIES</t>
  </si>
  <si>
    <t>**CURRENT LIABILITIES</t>
  </si>
  <si>
    <t xml:space="preserve">  230 Asset Retirement Obligations</t>
  </si>
  <si>
    <t xml:space="preserve">  244 FAS 133 Opt Unrealized Loss ST</t>
  </si>
  <si>
    <t xml:space="preserve">  245 FAS 133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</si>
  <si>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</si>
  <si>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</si>
  <si>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</si>
  <si>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</si>
  <si>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</si>
  <si>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</si>
  <si>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</si>
  <si>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</si>
  <si>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</si>
  <si>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</si>
  <si>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</si>
  <si>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>**DEFERRED TAXES</t>
  </si>
  <si>
    <t>***Reg. Liability for Def.Income Tax</t>
  </si>
  <si>
    <t xml:space="preserve">  253 Other Deferred Credits</t>
  </si>
  <si>
    <t xml:space="preserve">  283 Accum.Deferred Income Taxes - Other</t>
  </si>
  <si>
    <t xml:space="preserve">     ***Total Reg.Liab.for Def.Income Tax</t>
  </si>
  <si>
    <t>***Deferred Income Tax</t>
  </si>
  <si>
    <t xml:space="preserve">  190 Accum.Deferred Income Taxes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</si>
  <si>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</si>
  <si>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</si>
  <si>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</si>
  <si>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</si>
  <si>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**OTHER DEFERRED CREDITS</t>
  </si>
  <si>
    <t xml:space="preserve">  245 Subtotal SFAS 133 Unrealized Long Term Loss</t>
  </si>
  <si>
    <t xml:space="preserve">  228.2 Accum. Prov.for Injuries and Damages</t>
  </si>
  <si>
    <t xml:space="preserve">  228.4 Accum. Misc.Operating Provisions</t>
  </si>
  <si>
    <t xml:space="preserve">  230 Asset Retirement Obligations (FAS 143)</t>
  </si>
  <si>
    <t xml:space="preserve">  252 Customer Advances for Construction</t>
  </si>
  <si>
    <t xml:space="preserve">  254 Other Regulatory Liabilities</t>
  </si>
  <si>
    <t xml:space="preserve">  256 Def. Gains from Dispos.of Utility Plt</t>
  </si>
  <si>
    <t xml:space="preserve">  257 Unamortized Gain on Reacquired Debt</t>
  </si>
  <si>
    <t xml:space="preserve">          **TOTAL OTHER DEFERRED CREDITS</t>
  </si>
  <si>
    <t>**CAPITALIZATION</t>
  </si>
  <si>
    <t>***SHAREHOLDER'S EQUITY</t>
  </si>
  <si>
    <t>****Common Equity</t>
  </si>
  <si>
    <t xml:space="preserve">  201 Common Stock Issued</t>
  </si>
  <si>
    <t xml:space="preserve">  207 Premium on Capital Stock</t>
  </si>
  <si>
    <t xml:space="preserve">  210 Gain on Resale/Cancel.of Reacq.Cap.Stk</t>
  </si>
  <si>
    <t xml:space="preserve">  211 Miscellaneous Paid-in Capital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</si>
  <si>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</si>
  <si>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</si>
  <si>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</si>
  <si>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</si>
  <si>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</si>
  <si>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</si>
  <si>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</si>
  <si>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   ****Total Common Equity</t>
  </si>
  <si>
    <t xml:space="preserve">     ***TOTAL SHAREHOLDER'S EQUITY</t>
  </si>
  <si>
    <t>***REDEEMABLE SECURITIES AND LONG-TERM DEBT</t>
  </si>
  <si>
    <t>****Preferred Stock - Manditorily Redeemable</t>
  </si>
  <si>
    <t xml:space="preserve">     ****Total Preferred Stock - Mand Redeem</t>
  </si>
  <si>
    <t>****Corporation Obligated, Mand Redeemable</t>
  </si>
  <si>
    <t>Preferred Stock Subscribed</t>
  </si>
  <si>
    <t xml:space="preserve">     ****Corporation Obligated, Mand Redeem</t>
  </si>
  <si>
    <t>****Long-term Debt</t>
  </si>
  <si>
    <t xml:space="preserve">  221 Bonds</t>
  </si>
  <si>
    <t xml:space="preserve">  226 Unamort.Disct. on Long-term Debt-Debit</t>
  </si>
  <si>
    <t xml:space="preserve">  Long-term Debt</t>
  </si>
  <si>
    <t xml:space="preserve">     ****Long-term Debt</t>
  </si>
  <si>
    <t xml:space="preserve">     ***REDEEMABLE SECURITIES AND LTD</t>
  </si>
  <si>
    <t xml:space="preserve">          **TOTAL CAPITALIZATION</t>
  </si>
  <si>
    <t>*TOTAL CAPITALIZATION AND LIABILITIES</t>
  </si>
  <si>
    <t>PUGET SOUND ENERGY</t>
  </si>
  <si>
    <t>BALANCE SHEET</t>
  </si>
  <si>
    <t xml:space="preserve">  102 Electric Plant Purchased or Sold</t>
  </si>
  <si>
    <t>101.1 Property Under Capital Leases</t>
  </si>
  <si>
    <t xml:space="preserve">  165 Long-Term Prepaid</t>
  </si>
  <si>
    <t>Subtotal 227 Oblig Under Cap Lease - Noncurr</t>
  </si>
  <si>
    <t xml:space="preserve">  Subtotal WUTC AFUDC</t>
  </si>
  <si>
    <t xml:space="preserve">  114 Gas Plant Acquisition Adjustments</t>
  </si>
  <si>
    <t xml:space="preserve">  254 Subtotal Tenaska Disallowance Reserve</t>
  </si>
  <si>
    <t xml:space="preserve">Sept-05 AMA </t>
  </si>
  <si>
    <t xml:space="preserve">Sept-07 AMA </t>
  </si>
  <si>
    <t>For Twelve Months Ended September 30, 2005 and September 30, 2007</t>
  </si>
  <si>
    <t>Certain amounts previously reported have been reclassified to conform with current year presentations with no effect on total equity.</t>
  </si>
  <si>
    <t>Docket Numbers UE-06_____</t>
  </si>
  <si>
    <t>Exhibit No. ______ (JHS-E3) and (KRK-G3)</t>
  </si>
  <si>
    <t>PAGE 3.02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</si>
</sst>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%"/>
    <numFmt numFmtId="167" formatCode="0_);\(0\)"/>
    <numFmt numFmtId="168" formatCode="mm/dd/yy"/>
    <numFmt numFmtId="169" formatCode="m/d/yy"/>
    <numFmt numFmtId="170" formatCode="0.000000"/>
    <numFmt numFmtId="171" formatCode="_(* #,##0.000_);_(* \(#,##0.000\);_(* &quot;-&quot;??_);_(@_)"/>
    <numFmt numFmtId="172" formatCode="mmmm\-yy"/>
    <numFmt numFmtId="173" formatCode="_(&quot;$&quot;* #,##0_);_(&quot;$&quot;* \(#,##0\);_(&quot;$&quot;* &quot;-&quot;??_);_(@_)"/>
    <numFmt numFmtId="174" formatCode="[$-409]dddd\,\ mmmm\ dd\,\ yyyy"/>
    <numFmt numFmtId="175" formatCode="[$-409]mmmm\-yy;@"/>
    <numFmt numFmtId="176" formatCode="#,##0.000"/>
    <numFmt numFmtId="177" formatCode="#,##0.0000"/>
    <numFmt numFmtId="178" formatCode="_(&quot;$&quot;* #,##0.0_);_(&quot;$&quot;* \(#,##0.0\);_(&quot;$&quot;* &quot;-&quot;??_);_(@_)"/>
    <numFmt numFmtId="179" formatCode="_(* #,##0.0_);_(* \(#,##0.0\);_(* &quot;-&quot;_);_(@_)"/>
    <numFmt numFmtId="180" formatCode="_(* #,##0.00000_);_(* \(#,##0.00000\);_(* &quot;-&quot;??_);_(@_)"/>
    <numFmt numFmtId="181" formatCode="_(* ###0_);_(* \(###0\);_(* &quot;-&quot;_);_(@_)"/>
    <numFmt numFmtId="182" formatCode="0.000%"/>
    <numFmt numFmtId="183" formatCode="_(&quot;$&quot;* #,##0.000_);_(&quot;$&quot;* \(#,##0.000\);_(&quot;$&quot;* &quot;-&quot;??_);_(@_)"/>
    <numFmt numFmtId="184" formatCode="yyyy"/>
    <numFmt numFmtId="185" formatCode="mmm\ yyyy"/>
    <numFmt numFmtId="186" formatCode="0.0%"/>
    <numFmt numFmtId="187" formatCode="_(&quot;$&quot;* #,##0.0000_);_(&quot;$&quot;* \(#,##0.0000\);_(&quot;$&quot;* &quot;-&quot;??_);_(@_)"/>
    <numFmt numFmtId="188" formatCode="0.000"/>
    <numFmt numFmtId="189" formatCode="&quot;Tax Expense @ &quot;0%"/>
    <numFmt numFmtId="190" formatCode="_(&quot;$&quot;* #,##0.00000_);_(&quot;$&quot;* \(#,##0.00000\);_(&quot;$&quot;* &quot;-&quot;??_);_(@_)"/>
    <numFmt numFmtId="191" formatCode="_(&quot;$&quot;* #,##0.00000000000000000000_);_(&quot;$&quot;* \(#,##0.00000000000000000000\);_(&quot;$&quot;* &quot;-&quot;??_);_(@_)"/>
    <numFmt numFmtId="192" formatCode="0.000000000000000000000000000000"/>
    <numFmt numFmtId="193" formatCode="0.00000"/>
    <numFmt numFmtId="194" formatCode="0.0000000"/>
    <numFmt numFmtId="195" formatCode="d\.mmm\.yy"/>
    <numFmt numFmtId="196" formatCode="#,##0.000000_);[Red]\(#,##0.000000\)"/>
    <numFmt numFmtId="197" formatCode="_(* #,##0.000_);_(* \(#,##0.000\);_(* &quot;-&quot;???_);_(@_)"/>
    <numFmt numFmtId="198" formatCode="_(* #,##0.0000_);_(* \(#,##0.0000\);_(* &quot;-&quot;????_);_(@_)"/>
    <numFmt numFmtId="199" formatCode="dd\-mmm\-yy"/>
    <numFmt numFmtId="200" formatCode="_(* #,##0.00_);_(* \(#,##0.00\);_(* &quot;-&quot;_);_(@_)"/>
    <numFmt numFmtId="201" formatCode="mmm\-yyyy"/>
    <numFmt numFmtId="202" formatCode="mmmm\ d\,\ yyyy"/>
    <numFmt numFmtId="203" formatCode="&quot;$&quot;#,##0.0_);[Red]\(&quot;$&quot;#,##0.0\)"/>
    <numFmt numFmtId="204" formatCode="_(* #,##0.0_);_(* \(#,##0.0\);_(* &quot;-&quot;?_);_(@_)"/>
    <numFmt numFmtId="205" formatCode="&quot;$&quot;#,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2"/>
      <color indexed="24"/>
      <name val="Arial"/>
      <family val="0"/>
    </font>
    <font>
      <sz val="10"/>
      <name val="Helv"/>
      <family val="0"/>
    </font>
    <font>
      <sz val="10"/>
      <name val="MS Serif"/>
      <family val="0"/>
    </font>
    <font>
      <sz val="10"/>
      <name val="Courier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sz val="7"/>
      <name val="Small Fonts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94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195" fontId="5" fillId="0" borderId="0" applyFill="0" applyBorder="0" applyAlignment="0">
      <protection/>
    </xf>
    <xf numFmtId="41" fontId="0" fillId="27" borderId="0">
      <alignment/>
      <protection/>
    </xf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Alignment="0">
      <protection/>
    </xf>
    <xf numFmtId="0" fontId="9" fillId="0" borderId="0" applyNumberFormat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0" fillId="0" borderId="0">
      <alignment/>
      <protection/>
    </xf>
    <xf numFmtId="0" fontId="36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1" fillId="30" borderId="0" applyNumberFormat="0" applyBorder="0" applyAlignment="0" applyProtection="0"/>
    <xf numFmtId="0" fontId="10" fillId="0" borderId="2" applyNumberFormat="0" applyAlignment="0" applyProtection="0"/>
    <xf numFmtId="0" fontId="10" fillId="0" borderId="3">
      <alignment horizontal="left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38" fontId="11" fillId="0" borderId="0">
      <alignment/>
      <protection/>
    </xf>
    <xf numFmtId="40" fontId="11" fillId="0" borderId="0">
      <alignment/>
      <protection/>
    </xf>
    <xf numFmtId="0" fontId="4" fillId="0" borderId="0" applyNumberFormat="0" applyFill="0" applyBorder="0" applyAlignment="0" applyProtection="0"/>
    <xf numFmtId="0" fontId="39" fillId="31" borderId="5" applyNumberFormat="0" applyAlignment="0" applyProtection="0"/>
    <xf numFmtId="10" fontId="1" fillId="27" borderId="6" applyNumberFormat="0" applyBorder="0" applyAlignment="0" applyProtection="0"/>
    <xf numFmtId="41" fontId="12" fillId="32" borderId="7">
      <alignment horizontal="left"/>
      <protection locked="0"/>
    </xf>
    <xf numFmtId="0" fontId="1" fillId="30" borderId="0">
      <alignment/>
      <protection/>
    </xf>
    <xf numFmtId="0" fontId="40" fillId="0" borderId="8" applyNumberFormat="0" applyFill="0" applyAlignment="0" applyProtection="0"/>
    <xf numFmtId="44" fontId="2" fillId="0" borderId="9" applyNumberFormat="0" applyFont="0" applyAlignment="0">
      <protection/>
    </xf>
    <xf numFmtId="44" fontId="2" fillId="0" borderId="10" applyNumberFormat="0" applyFont="0" applyAlignment="0">
      <protection/>
    </xf>
    <xf numFmtId="0" fontId="41" fillId="33" borderId="0" applyNumberFormat="0" applyBorder="0" applyAlignment="0" applyProtection="0"/>
    <xf numFmtId="37" fontId="13" fillId="0" borderId="0">
      <alignment/>
      <protection/>
    </xf>
    <xf numFmtId="0" fontId="0" fillId="0" borderId="0">
      <alignment/>
      <protection/>
    </xf>
    <xf numFmtId="0" fontId="0" fillId="34" borderId="11" applyNumberFormat="0" applyFont="0" applyAlignment="0" applyProtection="0"/>
    <xf numFmtId="0" fontId="42" fillId="35" borderId="12" applyNumberFormat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13">
      <alignment horizontal="center"/>
      <protection/>
    </xf>
    <xf numFmtId="3" fontId="14" fillId="0" borderId="0" applyFont="0" applyFill="0" applyBorder="0" applyAlignment="0" applyProtection="0"/>
    <xf numFmtId="0" fontId="14" fillId="36" borderId="0" applyNumberFormat="0" applyFont="0" applyBorder="0" applyAlignment="0" applyProtection="0"/>
    <xf numFmtId="14" fontId="16" fillId="0" borderId="0" applyNumberFormat="0" applyFill="0" applyBorder="0" applyAlignment="0" applyProtection="0"/>
    <xf numFmtId="179" fontId="0" fillId="0" borderId="0" applyFont="0" applyFill="0" applyAlignment="0">
      <protection/>
    </xf>
    <xf numFmtId="39" fontId="0" fillId="37" borderId="0">
      <alignment/>
      <protection/>
    </xf>
    <xf numFmtId="38" fontId="1" fillId="0" borderId="14">
      <alignment/>
      <protection/>
    </xf>
    <xf numFmtId="38" fontId="11" fillId="0" borderId="15">
      <alignment/>
      <protection/>
    </xf>
    <xf numFmtId="39" fontId="16" fillId="38" borderId="0">
      <alignment/>
      <protection/>
    </xf>
    <xf numFmtId="170" fontId="0" fillId="0" borderId="0">
      <alignment horizontal="left" wrapText="1"/>
      <protection/>
    </xf>
    <xf numFmtId="40" fontId="17" fillId="0" borderId="0" applyBorder="0">
      <alignment horizontal="right"/>
      <protection/>
    </xf>
    <xf numFmtId="0" fontId="43" fillId="0" borderId="0" applyNumberFormat="0" applyFill="0" applyBorder="0" applyAlignment="0" applyProtection="0"/>
    <xf numFmtId="0" fontId="2" fillId="27" borderId="0">
      <alignment horizontal="left" wrapText="1"/>
      <protection/>
    </xf>
    <xf numFmtId="0" fontId="18" fillId="0" borderId="0">
      <alignment horizontal="left" vertical="center"/>
      <protection/>
    </xf>
    <xf numFmtId="0" fontId="6" fillId="0" borderId="16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 vertical="center"/>
    </xf>
    <xf numFmtId="165" fontId="0" fillId="0" borderId="0" xfId="63" applyNumberFormat="1" applyFont="1" applyAlignment="1">
      <alignment/>
    </xf>
    <xf numFmtId="173" fontId="0" fillId="0" borderId="0" xfId="0" applyNumberFormat="1" applyAlignment="1">
      <alignment/>
    </xf>
    <xf numFmtId="165" fontId="0" fillId="0" borderId="0" xfId="63" applyNumberFormat="1" applyFont="1" applyFill="1" applyAlignment="1">
      <alignment/>
    </xf>
    <xf numFmtId="165" fontId="0" fillId="0" borderId="17" xfId="0" applyNumberFormat="1" applyBorder="1" applyAlignment="1">
      <alignment/>
    </xf>
    <xf numFmtId="165" fontId="0" fillId="0" borderId="0" xfId="63" applyNumberFormat="1" applyFont="1" applyFill="1" applyAlignment="1">
      <alignment/>
    </xf>
    <xf numFmtId="173" fontId="2" fillId="0" borderId="18" xfId="71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7" xfId="0" applyNumberForma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centerContinuous" vertical="center"/>
    </xf>
    <xf numFmtId="165" fontId="0" fillId="0" borderId="0" xfId="0" applyNumberFormat="1" applyFill="1" applyBorder="1" applyAlignment="1">
      <alignment/>
    </xf>
    <xf numFmtId="165" fontId="0" fillId="0" borderId="0" xfId="63" applyNumberFormat="1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165" fontId="0" fillId="0" borderId="17" xfId="63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63" applyNumberFormat="1" applyFont="1" applyBorder="1" applyAlignment="1">
      <alignment/>
    </xf>
    <xf numFmtId="17" fontId="2" fillId="0" borderId="17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3" fontId="0" fillId="0" borderId="0" xfId="71" applyNumberFormat="1" applyFont="1" applyAlignment="1">
      <alignment/>
    </xf>
    <xf numFmtId="41" fontId="0" fillId="0" borderId="0" xfId="63" applyNumberFormat="1" applyFont="1" applyFill="1" applyAlignment="1">
      <alignment/>
    </xf>
    <xf numFmtId="165" fontId="0" fillId="0" borderId="0" xfId="71" applyNumberFormat="1" applyFont="1" applyAlignment="1">
      <alignment/>
    </xf>
    <xf numFmtId="165" fontId="0" fillId="0" borderId="17" xfId="63" applyNumberFormat="1" applyFont="1" applyBorder="1" applyAlignment="1">
      <alignment/>
    </xf>
    <xf numFmtId="0" fontId="0" fillId="0" borderId="0" xfId="0" applyFill="1" applyBorder="1" applyAlignment="1">
      <alignment/>
    </xf>
    <xf numFmtId="173" fontId="0" fillId="0" borderId="0" xfId="71" applyNumberFormat="1" applyFont="1" applyFill="1" applyAlignment="1">
      <alignment/>
    </xf>
    <xf numFmtId="165" fontId="0" fillId="0" borderId="17" xfId="63" applyNumberFormat="1" applyFont="1" applyFill="1" applyBorder="1" applyAlignment="1">
      <alignment/>
    </xf>
    <xf numFmtId="165" fontId="0" fillId="0" borderId="0" xfId="63" applyNumberFormat="1" applyFont="1" applyFill="1" applyBorder="1" applyAlignment="1">
      <alignment/>
    </xf>
    <xf numFmtId="43" fontId="0" fillId="0" borderId="0" xfId="63" applyFont="1" applyFill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65" fontId="0" fillId="0" borderId="0" xfId="63" applyNumberFormat="1" applyFont="1" applyFill="1" applyBorder="1" applyAlignment="1">
      <alignment/>
    </xf>
    <xf numFmtId="165" fontId="0" fillId="0" borderId="17" xfId="63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73" fontId="2" fillId="0" borderId="0" xfId="71" applyNumberFormat="1" applyFont="1" applyFill="1" applyBorder="1" applyAlignment="1">
      <alignment/>
    </xf>
    <xf numFmtId="43" fontId="0" fillId="0" borderId="0" xfId="71" applyNumberFormat="1" applyFont="1" applyFill="1" applyAlignment="1">
      <alignment/>
    </xf>
    <xf numFmtId="43" fontId="0" fillId="0" borderId="0" xfId="71" applyNumberFormat="1" applyFont="1" applyFill="1" applyAlignment="1">
      <alignment/>
    </xf>
    <xf numFmtId="165" fontId="2" fillId="0" borderId="18" xfId="63" applyNumberFormat="1" applyFont="1" applyBorder="1" applyAlignment="1">
      <alignment/>
    </xf>
    <xf numFmtId="0" fontId="0" fillId="0" borderId="17" xfId="0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65" fontId="0" fillId="0" borderId="0" xfId="63" applyNumberFormat="1" applyFont="1" applyFill="1" applyAlignment="1">
      <alignment/>
    </xf>
    <xf numFmtId="170" fontId="0" fillId="0" borderId="0" xfId="118" applyFont="1" applyAlignment="1">
      <alignment horizontal="right"/>
      <protection/>
    </xf>
    <xf numFmtId="170" fontId="2" fillId="0" borderId="19" xfId="118" applyFont="1" applyFill="1" applyBorder="1" applyAlignment="1" quotePrefix="1">
      <alignment horizontal="right"/>
      <protection/>
    </xf>
    <xf numFmtId="0" fontId="2" fillId="0" borderId="0" xfId="0" applyFont="1" applyAlignment="1">
      <alignment horizontal="center"/>
    </xf>
  </cellXfs>
  <cellStyles count="111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Power Cost Value Copy 11.30.05 gas 1.09.06 AURORA at 1.10.06" xfId="28"/>
    <cellStyle name="_Recon to Darrin's 5.11.05 proforma" xfId="29"/>
    <cellStyle name="_Tenaska Comparison" xfId="30"/>
    <cellStyle name="_Value Copy 11 30 05 gas 12 09 05 AURORA at 12 14 05" xfId="31"/>
    <cellStyle name="_VC 6.15.06 update on 06GRC power costs.xls Chart 1" xfId="32"/>
    <cellStyle name="_VC 6.15.06 update on 06GRC power costs.xls Chart 2" xfId="33"/>
    <cellStyle name="_VC 6.15.06 update on 06GRC power costs.xls Chart 3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 Currency (0)" xfId="60"/>
    <cellStyle name="Calculation" xfId="61"/>
    <cellStyle name="Check Cell" xfId="62"/>
    <cellStyle name="Comma" xfId="63"/>
    <cellStyle name="Comma [0]" xfId="64"/>
    <cellStyle name="Comma0" xfId="65"/>
    <cellStyle name="Comma0 - Style4" xfId="66"/>
    <cellStyle name="Copied" xfId="67"/>
    <cellStyle name="COST1" xfId="68"/>
    <cellStyle name="Curren - Style1" xfId="69"/>
    <cellStyle name="Curren - Style5" xfId="70"/>
    <cellStyle name="Currency" xfId="71"/>
    <cellStyle name="Currency [0]" xfId="72"/>
    <cellStyle name="Currency0" xfId="73"/>
    <cellStyle name="Date" xfId="74"/>
    <cellStyle name="Entered" xfId="75"/>
    <cellStyle name="Explanatory Text" xfId="76"/>
    <cellStyle name="Fixed" xfId="77"/>
    <cellStyle name="Fixed3 - Style3" xfId="78"/>
    <cellStyle name="Followed Hyperlink" xfId="79"/>
    <cellStyle name="Good" xfId="80"/>
    <cellStyle name="Grey" xfId="81"/>
    <cellStyle name="Header1" xfId="82"/>
    <cellStyle name="Header2" xfId="83"/>
    <cellStyle name="Heading 1" xfId="84"/>
    <cellStyle name="Heading 2" xfId="85"/>
    <cellStyle name="Heading 3" xfId="86"/>
    <cellStyle name="Heading 4" xfId="87"/>
    <cellStyle name="Heading1" xfId="88"/>
    <cellStyle name="Heading2" xfId="89"/>
    <cellStyle name="Hyperlink" xfId="90"/>
    <cellStyle name="Input" xfId="91"/>
    <cellStyle name="Input [yellow]" xfId="92"/>
    <cellStyle name="Input Cells" xfId="93"/>
    <cellStyle name="Lines" xfId="94"/>
    <cellStyle name="Linked Cell" xfId="95"/>
    <cellStyle name="modified border" xfId="96"/>
    <cellStyle name="modified border1" xfId="97"/>
    <cellStyle name="Neutral" xfId="98"/>
    <cellStyle name="no dec" xfId="99"/>
    <cellStyle name="Normal - Style1" xfId="100"/>
    <cellStyle name="Note" xfId="101"/>
    <cellStyle name="Output" xfId="102"/>
    <cellStyle name="Percen - Style2" xfId="103"/>
    <cellStyle name="Percent" xfId="104"/>
    <cellStyle name="Percent [2]" xfId="105"/>
    <cellStyle name="PSChar" xfId="106"/>
    <cellStyle name="PSDate" xfId="107"/>
    <cellStyle name="PSDec" xfId="108"/>
    <cellStyle name="PSHeading" xfId="109"/>
    <cellStyle name="PSInt" xfId="110"/>
    <cellStyle name="PSSpacer" xfId="111"/>
    <cellStyle name="RevList" xfId="112"/>
    <cellStyle name="round100" xfId="113"/>
    <cellStyle name="shade" xfId="114"/>
    <cellStyle name="StmtTtl1" xfId="115"/>
    <cellStyle name="StmtTtl2" xfId="116"/>
    <cellStyle name="STYL1 - Style1" xfId="117"/>
    <cellStyle name="Style 1" xfId="118"/>
    <cellStyle name="Subtotal" xfId="119"/>
    <cellStyle name="Title" xfId="120"/>
    <cellStyle name="Title: Minor" xfId="121"/>
    <cellStyle name="Title: Worksheet" xfId="122"/>
    <cellStyle name="Total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dmurra\Local%20Settings\Temporary%20Internet%20Files\OLK12\2007%20Strat%20Plan%20-%20v7%20Low%202007%20Capital%20(3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#%20PCA%20&amp;%20RC%2006_2003%20TY\GRC\LaborInctvOH%200903%20GR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WUTC\Puget%20Sound%20Energy\Semi%20Annual%20Report\Dec_31_04\WC-RB%202004-12%20Monthly%20Rp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WUTC\Puget%20Sound%20Energy\Semi%20Annual%20Report\Dec_31_04\WC-RB%202004-12%20Monthly%20Repor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CT\ENCOGEN_WBOOK%20(StratPlan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Capacity\CAP_WBo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dmurra\Local%20Settings\Temporary%20Internet%20Files\OLK15\Power%20Cost%2050yr%206.15.06%20AURORA%20run%20with%205.23.06%20pric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dmurra\Local%20Settings\Temporary%20Internet%20Files\OLK74\Goldendale%20Proforma%20-%20Curren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cquisition\Phase%202%20RFP%20Quantitative%20Analysis\PSM%20Input%20Assumptions\Gas%20Transport\Gas%20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Susan\2003%20GRC\EL%200903%200303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ello\Local%20Settings\Temporary%20Internet%20Files\OLK13BE\Goldendale%20Proforma%20-%20Curren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Tenaska%20&amp;%20Encogen%20Information\Tenaska\PCORC%20Disallowance\Tenaska%20Comparis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2007%20Rate%20Case\Draft%20Power%20Costs\Feb07%20w%20Goldendale\New%20PPA%20Contracts%202.19.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2003\To%20Fin%20Planning%2010-15-02\OA%20Extract%20for%20'03%20update%2010-15%20for%209.26.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PCORC\RORC%20Filing\PCA%20PCORC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Jun_30_01\Proforma%20Adj_not%20use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2D\2.26E%20Regulatory%20Assets%20%20Liability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Quarterly%20Reporting\Misc\WC-RB%20Misc\WC-RB%20Overview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oel\Chelan\RI%20Debt%20from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2F\Due%20Diligence\August%20New%20Model\Fred%20Value%209.1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oel\Chelan\Pro%20Forma%20Models\PSE%20Incremental\Cash%20-%20No%20Defease\12-15%20Final%20for%20Board\12-15%20(Hydro)NoD%20CPUD-PSEIncremental-1215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06\Power%20Costs\Costs%20not%20in%20AURORA%2006GRC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TREASURY\DEBT%20MANAGEMENT\Debt%20Schedules\2006\Cash%20&amp;%20Accrual%20master%20sheets\RI05%20Cash&amp;Accrual-Actu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#%202007%20PCORC\TY%2012ME%2012-2006\2007%20PCORC%20JHS-4%20through%20JHS-9%20(C)%20working%20file%2003%2008%202007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71\SOE%20Sept%20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Unbilled%20Rev%20Electric%20-%20Gas%20-%20SOE%20-%20SOG\2006\09-06%20Elec_Unb%20(93%203%%202%20months)fina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#%202007%20GRC\4.04G%20Pass%20Through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ct\newgas\2000\Oct00\REVNEW001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%2009%20months)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r4432\Local%20Settings\Temporary%20Internet%20Files\OLK9B\request%20for%20inform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b0422\Local%20Settings\Temporary%20Internet%20Files\OLK181\FW_Feb_FY05_upload_format_accl_wksht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Formulas\vlookup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#%202005%20PCORC\Update%20Filing%20-%20May%202006\Working%20Files\04.06.06.Transmission%20Rate%20Ba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evnu\PUBLIC\#%20PCA%20&amp;%20RC%2006_2003%20TY\GRC\New%20Plant-093003\FredDispatch%209.3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C0\Aurora%20Prices%20for%20RO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ase Acquisitions"/>
      <sheetName val="Explain ERG Budget Updates"/>
      <sheetName val="Diff Base Costs less v5"/>
      <sheetName val="Base Costs v5"/>
      <sheetName val="Base Costs"/>
      <sheetName val="Resources"/>
      <sheetName val="Wind Own"/>
      <sheetName val="Wind PPA"/>
      <sheetName val="Distressed CCGT &amp; DF"/>
      <sheetName val="Geothermal"/>
      <sheetName val="Hydro PPA"/>
      <sheetName val="Hydro Own"/>
      <sheetName val="LFG"/>
      <sheetName val="Pure Cost LFG"/>
      <sheetName val="IGCC"/>
      <sheetName val="LMS Ownership"/>
      <sheetName val="Tenaska Tolling"/>
      <sheetName val="New CCGT"/>
      <sheetName val="Ormat"/>
      <sheetName val="Colstrip Upgrade"/>
    </sheetNames>
    <sheetDataSet>
      <sheetData sheetId="6">
        <row r="68">
          <cell r="E68">
            <v>0.025</v>
          </cell>
          <cell r="J68">
            <v>4</v>
          </cell>
        </row>
        <row r="69">
          <cell r="E69">
            <v>2007</v>
          </cell>
          <cell r="J69">
            <v>14</v>
          </cell>
        </row>
        <row r="70">
          <cell r="E70">
            <v>2008</v>
          </cell>
          <cell r="J70">
            <v>21</v>
          </cell>
        </row>
        <row r="71">
          <cell r="J71">
            <v>23</v>
          </cell>
        </row>
        <row r="72">
          <cell r="J72">
            <v>28</v>
          </cell>
        </row>
        <row r="73">
          <cell r="J73">
            <v>30</v>
          </cell>
        </row>
        <row r="74">
          <cell r="J74">
            <v>32</v>
          </cell>
        </row>
        <row r="75">
          <cell r="J75">
            <v>43</v>
          </cell>
        </row>
        <row r="76">
          <cell r="J76">
            <v>44</v>
          </cell>
        </row>
        <row r="77">
          <cell r="D77">
            <v>125</v>
          </cell>
        </row>
        <row r="78">
          <cell r="D78">
            <v>74.6875</v>
          </cell>
        </row>
      </sheetData>
      <sheetData sheetId="7">
        <row r="7">
          <cell r="B7" t="str">
            <v>Nameplate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11">
        <row r="8">
          <cell r="B8">
            <v>2000</v>
          </cell>
          <cell r="C8">
            <v>335</v>
          </cell>
          <cell r="D8">
            <v>10000</v>
          </cell>
          <cell r="E8">
            <v>2.4451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2.5673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2.8305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2.32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3.4404</v>
          </cell>
          <cell r="F15">
            <v>2.51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</v>
          </cell>
          <cell r="F16">
            <v>2.62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</sheetNames>
    <sheetDataSet>
      <sheetData sheetId="19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5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18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1">
        <row r="3">
          <cell r="E3">
            <v>38899</v>
          </cell>
        </row>
        <row r="4">
          <cell r="E4">
            <v>39134</v>
          </cell>
          <cell r="I4">
            <v>0.5</v>
          </cell>
        </row>
        <row r="5">
          <cell r="E5">
            <v>10</v>
          </cell>
          <cell r="I5" t="str">
            <v>Yes</v>
          </cell>
        </row>
        <row r="6">
          <cell r="E6">
            <v>8</v>
          </cell>
          <cell r="I6" t="str">
            <v>Yes</v>
          </cell>
        </row>
        <row r="8">
          <cell r="I8" t="str">
            <v>Max</v>
          </cell>
        </row>
        <row r="9">
          <cell r="E9">
            <v>252</v>
          </cell>
          <cell r="I9" t="str">
            <v>Levelized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4">
          <cell r="E14">
            <v>11325.08</v>
          </cell>
        </row>
        <row r="15">
          <cell r="E15">
            <v>21336</v>
          </cell>
        </row>
        <row r="19">
          <cell r="E19">
            <v>0.35</v>
          </cell>
        </row>
        <row r="20">
          <cell r="E20">
            <v>0.0153</v>
          </cell>
        </row>
        <row r="21">
          <cell r="E21">
            <v>0.075</v>
          </cell>
        </row>
        <row r="22">
          <cell r="E22">
            <v>1</v>
          </cell>
        </row>
        <row r="23">
          <cell r="E23">
            <v>0.85</v>
          </cell>
        </row>
        <row r="24">
          <cell r="E24">
            <v>0.5021</v>
          </cell>
        </row>
        <row r="26">
          <cell r="E26">
            <v>160000000</v>
          </cell>
        </row>
        <row r="27">
          <cell r="E27">
            <v>0.15020845833333332</v>
          </cell>
        </row>
        <row r="30">
          <cell r="E30">
            <v>260000000</v>
          </cell>
        </row>
        <row r="39">
          <cell r="E39">
            <v>1.0212765957446808</v>
          </cell>
          <cell r="F39">
            <v>1.043478260869565</v>
          </cell>
          <cell r="G39">
            <v>1.0666666666666664</v>
          </cell>
          <cell r="H39">
            <v>1.0909090909090906</v>
          </cell>
          <cell r="I39">
            <v>1.1034482758620687</v>
          </cell>
          <cell r="J39">
            <v>1.1294117647058821</v>
          </cell>
          <cell r="K39">
            <v>1.1566265060240963</v>
          </cell>
          <cell r="L39">
            <v>1.170731707317073</v>
          </cell>
          <cell r="M39">
            <v>1.1999999999999997</v>
          </cell>
          <cell r="N39">
            <v>1.2151898734177213</v>
          </cell>
          <cell r="O39">
            <v>1.2467532467532465</v>
          </cell>
          <cell r="P39">
            <v>1.2631578947368418</v>
          </cell>
          <cell r="Q39">
            <v>1.297297297297297</v>
          </cell>
          <cell r="R39">
            <v>1.3150684931506846</v>
          </cell>
          <cell r="S39">
            <v>1.333333333333333</v>
          </cell>
          <cell r="T39">
            <v>1.3714285714285712</v>
          </cell>
          <cell r="U39">
            <v>1.391304347826087</v>
          </cell>
          <cell r="V39">
            <v>1.4117647058823528</v>
          </cell>
          <cell r="W39">
            <v>1.4545454545454544</v>
          </cell>
          <cell r="X39">
            <v>1.4769230769230766</v>
          </cell>
          <cell r="Y39">
            <v>1.4999999999999996</v>
          </cell>
          <cell r="Z39">
            <v>1.548387096774193</v>
          </cell>
          <cell r="AA39">
            <v>1.5737704918032782</v>
          </cell>
          <cell r="AB39">
            <v>1.5999999999999994</v>
          </cell>
          <cell r="AC39">
            <v>1.655172413793103</v>
          </cell>
          <cell r="AD39">
            <v>1.6842105263157892</v>
          </cell>
          <cell r="AE39">
            <v>1.7142857142857135</v>
          </cell>
          <cell r="AF39">
            <v>1.745454545454545</v>
          </cell>
        </row>
      </sheetData>
      <sheetData sheetId="2">
        <row r="3">
          <cell r="I3">
            <v>0.4413</v>
          </cell>
        </row>
        <row r="6">
          <cell r="I6">
            <v>55657087.107978344</v>
          </cell>
        </row>
        <row r="8">
          <cell r="I8">
            <v>104.32744278665496</v>
          </cell>
        </row>
      </sheetData>
      <sheetData sheetId="7">
        <row r="2">
          <cell r="B2">
            <v>120000000</v>
          </cell>
        </row>
        <row r="7">
          <cell r="B7">
            <v>780108.63525</v>
          </cell>
        </row>
        <row r="8">
          <cell r="B8">
            <v>2135000</v>
          </cell>
        </row>
        <row r="14">
          <cell r="B14">
            <v>1326255</v>
          </cell>
        </row>
        <row r="23">
          <cell r="B23">
            <v>1543634.5770198947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335752.0890633</v>
          </cell>
        </row>
        <row r="27">
          <cell r="B27">
            <v>126120750.3013332</v>
          </cell>
        </row>
        <row r="32">
          <cell r="B32">
            <v>120000000</v>
          </cell>
        </row>
        <row r="33">
          <cell r="B33">
            <v>100000000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>
        <row r="13">
          <cell r="B13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Combined ROE Matrix"/>
      <sheetName val="ROE matrix"/>
      <sheetName val="Ex A-1 PCR"/>
      <sheetName val="557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1">
        <row r="9">
          <cell r="E9">
            <v>252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VC Disallow by CY Q406"/>
      <sheetName val="VC Disallow by CY Q306"/>
      <sheetName val="Disallowance by Calendar Year"/>
      <sheetName val="Summary by Calendar Year"/>
      <sheetName val="Summary by PCA Period"/>
      <sheetName val="Data for Summaries==&gt;"/>
      <sheetName val="DATA"/>
      <sheetName val="Data to Update Quarterly==&gt;"/>
      <sheetName val="Quarter End Price_Gen_Cost"/>
      <sheetName val="Quarter End KW Information"/>
      <sheetName val="Hedge Data"/>
      <sheetName val="Ex D (2)"/>
      <sheetName val="2006 GRC Updates ==&gt;"/>
      <sheetName val="Ex D-1 06 GRC"/>
      <sheetName val="Tenaska 06 GRC"/>
      <sheetName val="Other Information==&gt;"/>
      <sheetName val="Fixed Rate_HR"/>
      <sheetName val="WUTC EXHIBIT B Rev2"/>
    </sheetNames>
    <sheetDataSet>
      <sheetData sheetId="7">
        <row r="5">
          <cell r="A5" t="str">
            <v>Period</v>
          </cell>
          <cell r="D5" t="str">
            <v>Plant HR</v>
          </cell>
          <cell r="AA5" t="str">
            <v>Amort</v>
          </cell>
          <cell r="AB5" t="str">
            <v>Asset</v>
          </cell>
        </row>
        <row r="6">
          <cell r="D6">
            <v>35796</v>
          </cell>
          <cell r="AA6">
            <v>162666.66666666666</v>
          </cell>
          <cell r="AB6">
            <v>0</v>
          </cell>
        </row>
        <row r="7">
          <cell r="D7">
            <v>35827</v>
          </cell>
          <cell r="AA7">
            <v>162666.66666666666</v>
          </cell>
          <cell r="AB7">
            <v>0</v>
          </cell>
        </row>
        <row r="8">
          <cell r="D8">
            <v>35855</v>
          </cell>
          <cell r="AA8">
            <v>162666.66666666666</v>
          </cell>
          <cell r="AB8">
            <v>0</v>
          </cell>
        </row>
        <row r="9">
          <cell r="D9">
            <v>35886</v>
          </cell>
          <cell r="AA9">
            <v>162666.66666666666</v>
          </cell>
          <cell r="AB9">
            <v>0</v>
          </cell>
        </row>
        <row r="10">
          <cell r="D10">
            <v>35916</v>
          </cell>
          <cell r="AA10">
            <v>162666.66666666666</v>
          </cell>
          <cell r="AB10">
            <v>0</v>
          </cell>
        </row>
        <row r="11">
          <cell r="D11">
            <v>35947</v>
          </cell>
          <cell r="AA11">
            <v>162666.66666666666</v>
          </cell>
          <cell r="AB11">
            <v>0</v>
          </cell>
        </row>
        <row r="12">
          <cell r="D12">
            <v>35977</v>
          </cell>
          <cell r="AA12">
            <v>162666.66666666666</v>
          </cell>
          <cell r="AB12">
            <v>0</v>
          </cell>
        </row>
        <row r="13">
          <cell r="D13">
            <v>36008</v>
          </cell>
          <cell r="AA13">
            <v>162666.66666666666</v>
          </cell>
          <cell r="AB13">
            <v>0</v>
          </cell>
        </row>
        <row r="14">
          <cell r="D14">
            <v>36039</v>
          </cell>
          <cell r="AA14">
            <v>162666.66666666666</v>
          </cell>
          <cell r="AB14">
            <v>0</v>
          </cell>
        </row>
        <row r="15">
          <cell r="D15">
            <v>36069</v>
          </cell>
          <cell r="AA15">
            <v>162666.66666666666</v>
          </cell>
          <cell r="AB15">
            <v>0</v>
          </cell>
        </row>
        <row r="16">
          <cell r="D16">
            <v>36100</v>
          </cell>
          <cell r="AA16">
            <v>162666.66666666666</v>
          </cell>
          <cell r="AB16">
            <v>0</v>
          </cell>
        </row>
        <row r="17">
          <cell r="D17">
            <v>36130</v>
          </cell>
          <cell r="AA17">
            <v>162666.66666666666</v>
          </cell>
          <cell r="AB17">
            <v>0</v>
          </cell>
        </row>
        <row r="18">
          <cell r="D18">
            <v>36161</v>
          </cell>
          <cell r="AA18">
            <v>321916.6666666667</v>
          </cell>
          <cell r="AB18">
            <v>0</v>
          </cell>
        </row>
        <row r="19">
          <cell r="D19">
            <v>36192</v>
          </cell>
          <cell r="AA19">
            <v>321916.6666666667</v>
          </cell>
          <cell r="AB19">
            <v>0</v>
          </cell>
        </row>
        <row r="20">
          <cell r="D20">
            <v>36220</v>
          </cell>
          <cell r="AA20">
            <v>321916.6666666667</v>
          </cell>
          <cell r="AB20">
            <v>0</v>
          </cell>
        </row>
        <row r="21">
          <cell r="D21">
            <v>36251</v>
          </cell>
          <cell r="AA21">
            <v>321916.6666666667</v>
          </cell>
          <cell r="AB21">
            <v>0</v>
          </cell>
        </row>
        <row r="22">
          <cell r="D22">
            <v>36281</v>
          </cell>
          <cell r="AA22">
            <v>321916.6666666667</v>
          </cell>
          <cell r="AB22">
            <v>0</v>
          </cell>
        </row>
        <row r="23">
          <cell r="D23">
            <v>36312</v>
          </cell>
          <cell r="AA23">
            <v>321916.6666666667</v>
          </cell>
          <cell r="AB23">
            <v>0</v>
          </cell>
        </row>
        <row r="24">
          <cell r="D24">
            <v>36342</v>
          </cell>
          <cell r="AA24">
            <v>321916.6666666667</v>
          </cell>
          <cell r="AB24">
            <v>0</v>
          </cell>
        </row>
        <row r="25">
          <cell r="D25">
            <v>36373</v>
          </cell>
          <cell r="AA25">
            <v>321916.6666666667</v>
          </cell>
          <cell r="AB25">
            <v>0</v>
          </cell>
        </row>
        <row r="26">
          <cell r="D26">
            <v>36404</v>
          </cell>
          <cell r="AA26">
            <v>321916.6666666667</v>
          </cell>
          <cell r="AB26">
            <v>0</v>
          </cell>
        </row>
        <row r="27">
          <cell r="D27">
            <v>36434</v>
          </cell>
          <cell r="AA27">
            <v>321916.6666666667</v>
          </cell>
          <cell r="AB27">
            <v>0</v>
          </cell>
        </row>
        <row r="28">
          <cell r="D28">
            <v>36465</v>
          </cell>
          <cell r="AA28">
            <v>321916.6666666667</v>
          </cell>
          <cell r="AB28">
            <v>0</v>
          </cell>
        </row>
        <row r="29">
          <cell r="D29">
            <v>36495</v>
          </cell>
          <cell r="AA29">
            <v>321916.6666666667</v>
          </cell>
          <cell r="AB29">
            <v>0</v>
          </cell>
        </row>
        <row r="30">
          <cell r="D30">
            <v>36526</v>
          </cell>
          <cell r="AA30">
            <v>455250</v>
          </cell>
          <cell r="AB30">
            <v>0</v>
          </cell>
        </row>
        <row r="31">
          <cell r="D31">
            <v>36557</v>
          </cell>
          <cell r="AA31">
            <v>455250</v>
          </cell>
          <cell r="AB31">
            <v>0</v>
          </cell>
        </row>
        <row r="32">
          <cell r="D32">
            <v>36586</v>
          </cell>
          <cell r="AA32">
            <v>455250</v>
          </cell>
          <cell r="AB32">
            <v>0</v>
          </cell>
        </row>
        <row r="33">
          <cell r="D33">
            <v>36617</v>
          </cell>
          <cell r="AA33">
            <v>455250</v>
          </cell>
          <cell r="AB33">
            <v>0</v>
          </cell>
        </row>
        <row r="34">
          <cell r="D34">
            <v>36647</v>
          </cell>
          <cell r="AA34">
            <v>455250</v>
          </cell>
          <cell r="AB34">
            <v>0</v>
          </cell>
        </row>
        <row r="35">
          <cell r="D35">
            <v>36678</v>
          </cell>
          <cell r="AA35">
            <v>455250</v>
          </cell>
          <cell r="AB35">
            <v>0</v>
          </cell>
        </row>
        <row r="36">
          <cell r="D36">
            <v>36708</v>
          </cell>
          <cell r="AA36">
            <v>455250</v>
          </cell>
          <cell r="AB36">
            <v>0</v>
          </cell>
        </row>
        <row r="37">
          <cell r="D37">
            <v>36739</v>
          </cell>
          <cell r="AA37">
            <v>455250</v>
          </cell>
          <cell r="AB37">
            <v>0</v>
          </cell>
        </row>
        <row r="38">
          <cell r="D38">
            <v>36770</v>
          </cell>
          <cell r="AA38">
            <v>455250</v>
          </cell>
          <cell r="AB38">
            <v>0</v>
          </cell>
        </row>
        <row r="39">
          <cell r="D39">
            <v>36800</v>
          </cell>
          <cell r="AA39">
            <v>455250</v>
          </cell>
          <cell r="AB39">
            <v>0</v>
          </cell>
        </row>
        <row r="40">
          <cell r="D40">
            <v>36831</v>
          </cell>
          <cell r="AA40">
            <v>455250</v>
          </cell>
          <cell r="AB40">
            <v>0</v>
          </cell>
        </row>
        <row r="41">
          <cell r="D41">
            <v>36861</v>
          </cell>
          <cell r="AA41">
            <v>455250</v>
          </cell>
          <cell r="AB41">
            <v>0</v>
          </cell>
        </row>
        <row r="42">
          <cell r="D42">
            <v>36892</v>
          </cell>
          <cell r="AA42">
            <v>615166.6666666666</v>
          </cell>
          <cell r="AB42">
            <v>0</v>
          </cell>
        </row>
        <row r="43">
          <cell r="D43">
            <v>36923</v>
          </cell>
          <cell r="AA43">
            <v>615166.6666666666</v>
          </cell>
          <cell r="AB43">
            <v>0</v>
          </cell>
        </row>
        <row r="44">
          <cell r="D44">
            <v>36951</v>
          </cell>
          <cell r="AA44">
            <v>615166.6666666666</v>
          </cell>
          <cell r="AB44">
            <v>0</v>
          </cell>
        </row>
        <row r="45">
          <cell r="D45">
            <v>36982</v>
          </cell>
          <cell r="AA45">
            <v>615166.6666666666</v>
          </cell>
          <cell r="AB45">
            <v>0</v>
          </cell>
        </row>
        <row r="46">
          <cell r="D46">
            <v>37012</v>
          </cell>
          <cell r="AA46">
            <v>615166.6666666666</v>
          </cell>
          <cell r="AB46">
            <v>0</v>
          </cell>
        </row>
        <row r="47">
          <cell r="D47">
            <v>37043</v>
          </cell>
          <cell r="AA47">
            <v>615166.6666666666</v>
          </cell>
          <cell r="AB47">
            <v>0</v>
          </cell>
        </row>
        <row r="48">
          <cell r="D48">
            <v>37073</v>
          </cell>
          <cell r="AA48">
            <v>615166.6666666666</v>
          </cell>
          <cell r="AB48">
            <v>0</v>
          </cell>
        </row>
        <row r="49">
          <cell r="D49">
            <v>37104</v>
          </cell>
          <cell r="AA49">
            <v>615166.6666666666</v>
          </cell>
          <cell r="AB49">
            <v>0</v>
          </cell>
        </row>
        <row r="50">
          <cell r="D50">
            <v>37135</v>
          </cell>
          <cell r="AA50">
            <v>615166.6666666666</v>
          </cell>
          <cell r="AB50">
            <v>0</v>
          </cell>
        </row>
        <row r="51">
          <cell r="D51">
            <v>37165</v>
          </cell>
          <cell r="AA51">
            <v>615166.6666666666</v>
          </cell>
          <cell r="AB51">
            <v>0</v>
          </cell>
        </row>
        <row r="52">
          <cell r="D52">
            <v>37196</v>
          </cell>
          <cell r="AA52">
            <v>615166.6666666666</v>
          </cell>
          <cell r="AB52">
            <v>0</v>
          </cell>
        </row>
        <row r="53">
          <cell r="D53">
            <v>37226</v>
          </cell>
          <cell r="AA53">
            <v>615166.6666666666</v>
          </cell>
          <cell r="AB53">
            <v>0</v>
          </cell>
        </row>
        <row r="54">
          <cell r="D54">
            <v>37257</v>
          </cell>
          <cell r="AA54">
            <v>791166.6666666666</v>
          </cell>
          <cell r="AB54">
            <v>0</v>
          </cell>
        </row>
        <row r="55">
          <cell r="D55">
            <v>37288</v>
          </cell>
          <cell r="AA55">
            <v>791166.6666666666</v>
          </cell>
          <cell r="AB55">
            <v>0</v>
          </cell>
        </row>
        <row r="56">
          <cell r="D56">
            <v>37316</v>
          </cell>
          <cell r="AA56">
            <v>791166.6666666666</v>
          </cell>
          <cell r="AB56">
            <v>0</v>
          </cell>
        </row>
        <row r="57">
          <cell r="D57">
            <v>37347</v>
          </cell>
          <cell r="AA57">
            <v>791166.6666666666</v>
          </cell>
          <cell r="AB57">
            <v>0</v>
          </cell>
        </row>
        <row r="58">
          <cell r="D58">
            <v>37377</v>
          </cell>
          <cell r="AA58">
            <v>791166.6666666666</v>
          </cell>
          <cell r="AB58">
            <v>0</v>
          </cell>
        </row>
        <row r="59">
          <cell r="D59">
            <v>37408</v>
          </cell>
          <cell r="AA59">
            <v>791166.6666666666</v>
          </cell>
          <cell r="AB59">
            <v>0</v>
          </cell>
        </row>
        <row r="60">
          <cell r="A60" t="str">
            <v>PCA1</v>
          </cell>
          <cell r="D60">
            <v>37438</v>
          </cell>
          <cell r="AA60">
            <v>791166.6666666666</v>
          </cell>
          <cell r="AB60">
            <v>2134470.865384615</v>
          </cell>
        </row>
        <row r="61">
          <cell r="A61" t="str">
            <v>PCA1</v>
          </cell>
          <cell r="D61">
            <v>37469</v>
          </cell>
          <cell r="AA61">
            <v>791166.6666666666</v>
          </cell>
          <cell r="AB61">
            <v>2134470.865384615</v>
          </cell>
        </row>
        <row r="62">
          <cell r="A62" t="str">
            <v>PCA1</v>
          </cell>
          <cell r="D62">
            <v>37500</v>
          </cell>
          <cell r="AA62">
            <v>791166.6666666666</v>
          </cell>
          <cell r="AB62">
            <v>2134470.865384615</v>
          </cell>
        </row>
        <row r="63">
          <cell r="A63" t="str">
            <v>PCA1</v>
          </cell>
          <cell r="D63">
            <v>37530</v>
          </cell>
          <cell r="AA63">
            <v>791166.6666666666</v>
          </cell>
          <cell r="AB63">
            <v>2134470.865384615</v>
          </cell>
        </row>
        <row r="64">
          <cell r="A64" t="str">
            <v>PCA1</v>
          </cell>
          <cell r="D64">
            <v>37561</v>
          </cell>
          <cell r="AA64">
            <v>791166.6666666666</v>
          </cell>
          <cell r="AB64">
            <v>2134470.865384615</v>
          </cell>
        </row>
        <row r="65">
          <cell r="A65" t="str">
            <v>PCA1</v>
          </cell>
          <cell r="D65">
            <v>37591</v>
          </cell>
          <cell r="AA65">
            <v>791166.6666666666</v>
          </cell>
          <cell r="AB65">
            <v>2134470.865384615</v>
          </cell>
        </row>
        <row r="66">
          <cell r="A66" t="str">
            <v>PCA1</v>
          </cell>
          <cell r="D66">
            <v>37622</v>
          </cell>
          <cell r="AA66">
            <v>993666.6666666666</v>
          </cell>
          <cell r="AB66">
            <v>2134470.865384615</v>
          </cell>
        </row>
        <row r="67">
          <cell r="A67" t="str">
            <v>PCA1</v>
          </cell>
          <cell r="D67">
            <v>37653</v>
          </cell>
          <cell r="AA67">
            <v>993666.6666666666</v>
          </cell>
          <cell r="AB67">
            <v>2134470.865384615</v>
          </cell>
        </row>
        <row r="68">
          <cell r="A68" t="str">
            <v>PCA1</v>
          </cell>
          <cell r="D68">
            <v>37681</v>
          </cell>
          <cell r="AA68">
            <v>993666.6666666666</v>
          </cell>
          <cell r="AB68">
            <v>2134470.865384615</v>
          </cell>
        </row>
        <row r="69">
          <cell r="A69" t="str">
            <v>PCA1</v>
          </cell>
          <cell r="D69">
            <v>37712</v>
          </cell>
          <cell r="AA69">
            <v>993666.6666666666</v>
          </cell>
          <cell r="AB69">
            <v>2134470.865384615</v>
          </cell>
        </row>
        <row r="70">
          <cell r="A70" t="str">
            <v>PCA1</v>
          </cell>
          <cell r="D70">
            <v>37742</v>
          </cell>
          <cell r="AA70">
            <v>993666.6666666666</v>
          </cell>
          <cell r="AB70">
            <v>2134470.865384615</v>
          </cell>
        </row>
        <row r="71">
          <cell r="A71" t="str">
            <v>PCA1</v>
          </cell>
          <cell r="D71">
            <v>37773</v>
          </cell>
          <cell r="AA71">
            <v>993666.6666666666</v>
          </cell>
          <cell r="AB71">
            <v>2134470.865384615</v>
          </cell>
        </row>
        <row r="72">
          <cell r="A72" t="str">
            <v>PCA2</v>
          </cell>
          <cell r="D72">
            <v>37803</v>
          </cell>
          <cell r="AA72">
            <v>993666.6666666666</v>
          </cell>
          <cell r="AB72">
            <v>2024975.5448717945</v>
          </cell>
        </row>
        <row r="73">
          <cell r="A73" t="str">
            <v>PCA2</v>
          </cell>
          <cell r="D73">
            <v>37834</v>
          </cell>
          <cell r="AA73">
            <v>993666.6666666666</v>
          </cell>
          <cell r="AB73">
            <v>2024975.5448717945</v>
          </cell>
        </row>
        <row r="74">
          <cell r="A74" t="str">
            <v>PCA2</v>
          </cell>
          <cell r="D74">
            <v>37865</v>
          </cell>
          <cell r="AA74">
            <v>993666.6666666666</v>
          </cell>
          <cell r="AB74">
            <v>2024975.5448717945</v>
          </cell>
        </row>
        <row r="75">
          <cell r="A75" t="str">
            <v>PCA2</v>
          </cell>
          <cell r="D75">
            <v>37895</v>
          </cell>
          <cell r="AA75">
            <v>993666.6666666666</v>
          </cell>
          <cell r="AB75">
            <v>2024975.5448717945</v>
          </cell>
        </row>
        <row r="76">
          <cell r="A76" t="str">
            <v>PCA2</v>
          </cell>
          <cell r="D76">
            <v>37926</v>
          </cell>
          <cell r="AA76">
            <v>993666.6666666666</v>
          </cell>
          <cell r="AB76">
            <v>2024975.5448717945</v>
          </cell>
        </row>
        <row r="77">
          <cell r="A77" t="str">
            <v>PCA2</v>
          </cell>
          <cell r="D77">
            <v>37956</v>
          </cell>
          <cell r="AA77">
            <v>993666.6666666666</v>
          </cell>
          <cell r="AB77">
            <v>2024975.5448717945</v>
          </cell>
        </row>
        <row r="78">
          <cell r="A78" t="str">
            <v>PCA2</v>
          </cell>
          <cell r="D78">
            <v>37987</v>
          </cell>
          <cell r="AA78">
            <v>1228666.6666666667</v>
          </cell>
          <cell r="AB78">
            <v>2024975.5448717945</v>
          </cell>
        </row>
        <row r="79">
          <cell r="A79" t="str">
            <v>PCA2</v>
          </cell>
          <cell r="D79">
            <v>38018</v>
          </cell>
          <cell r="AA79">
            <v>1228666.6666666667</v>
          </cell>
          <cell r="AB79">
            <v>2024975.5448717945</v>
          </cell>
        </row>
        <row r="80">
          <cell r="A80" t="str">
            <v>PCA2</v>
          </cell>
          <cell r="D80">
            <v>38047</v>
          </cell>
          <cell r="AA80">
            <v>1228666.6666666667</v>
          </cell>
          <cell r="AB80">
            <v>2024975.5448717945</v>
          </cell>
        </row>
        <row r="81">
          <cell r="A81" t="str">
            <v>PCA2</v>
          </cell>
          <cell r="D81">
            <v>38078</v>
          </cell>
          <cell r="AA81">
            <v>1228666.6666666667</v>
          </cell>
          <cell r="AB81">
            <v>2024975.5448717945</v>
          </cell>
        </row>
        <row r="82">
          <cell r="A82" t="str">
            <v>PCA2</v>
          </cell>
          <cell r="D82">
            <v>38108</v>
          </cell>
          <cell r="AA82">
            <v>1228666.6666666667</v>
          </cell>
          <cell r="AB82">
            <v>2024975.5448717945</v>
          </cell>
        </row>
        <row r="83">
          <cell r="A83" t="str">
            <v>PCA2</v>
          </cell>
          <cell r="D83">
            <v>38139</v>
          </cell>
          <cell r="AA83">
            <v>1228666.6666666667</v>
          </cell>
          <cell r="AB83">
            <v>2024975.5448717945</v>
          </cell>
        </row>
        <row r="84">
          <cell r="A84" t="str">
            <v>PCA3</v>
          </cell>
          <cell r="D84">
            <v>38169</v>
          </cell>
          <cell r="AA84">
            <v>1228666.6666666667</v>
          </cell>
          <cell r="AB84">
            <v>1832056.237937596</v>
          </cell>
        </row>
        <row r="85">
          <cell r="A85" t="str">
            <v>PCA3</v>
          </cell>
          <cell r="D85">
            <v>38200</v>
          </cell>
          <cell r="AA85">
            <v>1228666.6666666667</v>
          </cell>
          <cell r="AB85">
            <v>1832056.237937596</v>
          </cell>
        </row>
        <row r="86">
          <cell r="A86" t="str">
            <v>PCA3</v>
          </cell>
          <cell r="D86">
            <v>38231</v>
          </cell>
          <cell r="AA86">
            <v>1228666.6666666667</v>
          </cell>
          <cell r="AB86">
            <v>1832056.237937596</v>
          </cell>
        </row>
        <row r="87">
          <cell r="A87" t="str">
            <v>PCA3</v>
          </cell>
          <cell r="D87">
            <v>38261</v>
          </cell>
          <cell r="AA87">
            <v>1228666.6666666667</v>
          </cell>
          <cell r="AB87">
            <v>1832056.237937596</v>
          </cell>
        </row>
        <row r="88">
          <cell r="A88" t="str">
            <v>PCA3</v>
          </cell>
          <cell r="D88">
            <v>38292</v>
          </cell>
          <cell r="AA88">
            <v>1228666.6666666667</v>
          </cell>
          <cell r="AB88">
            <v>1832056.237937596</v>
          </cell>
        </row>
        <row r="89">
          <cell r="A89" t="str">
            <v>PCA3</v>
          </cell>
          <cell r="D89">
            <v>38322</v>
          </cell>
          <cell r="AA89">
            <v>1228666.6666666667</v>
          </cell>
          <cell r="AB89">
            <v>1832056.237937596</v>
          </cell>
        </row>
        <row r="90">
          <cell r="A90" t="str">
            <v>PCA3</v>
          </cell>
          <cell r="D90">
            <v>38353</v>
          </cell>
          <cell r="AA90">
            <v>1492333.3333333333</v>
          </cell>
          <cell r="AB90">
            <v>1832056.237937596</v>
          </cell>
        </row>
        <row r="91">
          <cell r="A91" t="str">
            <v>PCA3</v>
          </cell>
          <cell r="D91">
            <v>38384</v>
          </cell>
          <cell r="AA91">
            <v>1492333.3333333333</v>
          </cell>
          <cell r="AB91">
            <v>1832056.237937596</v>
          </cell>
        </row>
        <row r="92">
          <cell r="A92" t="str">
            <v>PCA3</v>
          </cell>
          <cell r="D92">
            <v>38412</v>
          </cell>
          <cell r="AA92">
            <v>1492333.3333333333</v>
          </cell>
          <cell r="AB92">
            <v>1832056.237937596</v>
          </cell>
        </row>
        <row r="93">
          <cell r="A93" t="str">
            <v>PCA3</v>
          </cell>
          <cell r="D93">
            <v>38443</v>
          </cell>
          <cell r="AA93">
            <v>1492333.3333333333</v>
          </cell>
          <cell r="AB93">
            <v>1832056.237937596</v>
          </cell>
        </row>
        <row r="94">
          <cell r="A94" t="str">
            <v>PCA3</v>
          </cell>
          <cell r="D94">
            <v>38473</v>
          </cell>
          <cell r="AA94">
            <v>1492333.3333333333</v>
          </cell>
          <cell r="AB94">
            <v>1832056.237937596</v>
          </cell>
        </row>
        <row r="95">
          <cell r="A95" t="str">
            <v>PCA3</v>
          </cell>
          <cell r="D95">
            <v>38504</v>
          </cell>
          <cell r="AA95">
            <v>1492333.3333333333</v>
          </cell>
          <cell r="AB95">
            <v>1832056.237937596</v>
          </cell>
        </row>
        <row r="96">
          <cell r="A96" t="str">
            <v>PCA4</v>
          </cell>
          <cell r="D96">
            <v>38534</v>
          </cell>
          <cell r="AA96">
            <v>1492333.3333333333</v>
          </cell>
          <cell r="AB96">
            <v>1556853.596153846</v>
          </cell>
        </row>
        <row r="97">
          <cell r="A97" t="str">
            <v>PCA4</v>
          </cell>
          <cell r="D97">
            <v>38565</v>
          </cell>
          <cell r="AA97">
            <v>1492333.3333333333</v>
          </cell>
          <cell r="AB97">
            <v>1556853.596153846</v>
          </cell>
        </row>
        <row r="98">
          <cell r="A98" t="str">
            <v>PCA4</v>
          </cell>
          <cell r="D98">
            <v>38596</v>
          </cell>
          <cell r="AA98">
            <v>1492333.3333333333</v>
          </cell>
          <cell r="AB98">
            <v>1556853.596153846</v>
          </cell>
        </row>
        <row r="99">
          <cell r="A99" t="str">
            <v>PCA4</v>
          </cell>
          <cell r="D99">
            <v>38626</v>
          </cell>
          <cell r="AA99">
            <v>1492333.3333333333</v>
          </cell>
          <cell r="AB99">
            <v>1556853.596153846</v>
          </cell>
        </row>
        <row r="100">
          <cell r="A100" t="str">
            <v>PCA4</v>
          </cell>
          <cell r="D100">
            <v>38657</v>
          </cell>
          <cell r="AA100">
            <v>1492333.3333333333</v>
          </cell>
          <cell r="AB100">
            <v>1556853.596153846</v>
          </cell>
        </row>
        <row r="101">
          <cell r="A101" t="str">
            <v>PCA4</v>
          </cell>
          <cell r="D101">
            <v>38687</v>
          </cell>
          <cell r="AA101">
            <v>1492333.3333333333</v>
          </cell>
          <cell r="AB101">
            <v>1556853.596153846</v>
          </cell>
        </row>
        <row r="102">
          <cell r="A102" t="str">
            <v>PCA4</v>
          </cell>
          <cell r="D102">
            <v>38718</v>
          </cell>
          <cell r="AA102">
            <v>1717916.6666666667</v>
          </cell>
          <cell r="AB102">
            <v>1556853.5961538462</v>
          </cell>
        </row>
        <row r="103">
          <cell r="A103" t="str">
            <v>PCA4</v>
          </cell>
          <cell r="D103">
            <v>38749</v>
          </cell>
          <cell r="AA103">
            <v>1717916.6666666667</v>
          </cell>
          <cell r="AB103">
            <v>1556853.5961538462</v>
          </cell>
        </row>
        <row r="104">
          <cell r="A104" t="str">
            <v>PCA4</v>
          </cell>
          <cell r="D104">
            <v>38777</v>
          </cell>
          <cell r="AA104">
            <v>1717916.6666666667</v>
          </cell>
          <cell r="AB104">
            <v>1556853.5961538462</v>
          </cell>
        </row>
        <row r="105">
          <cell r="A105" t="str">
            <v>PCA4</v>
          </cell>
          <cell r="D105">
            <v>38808</v>
          </cell>
          <cell r="AA105">
            <v>1717916.6666666667</v>
          </cell>
          <cell r="AB105">
            <v>1556853.5961538462</v>
          </cell>
        </row>
        <row r="106">
          <cell r="A106" t="str">
            <v>PCA4</v>
          </cell>
          <cell r="D106">
            <v>38838</v>
          </cell>
          <cell r="AA106">
            <v>1717916.6666666667</v>
          </cell>
          <cell r="AB106">
            <v>1556853.5961538462</v>
          </cell>
        </row>
        <row r="107">
          <cell r="A107" t="str">
            <v>PCA4</v>
          </cell>
          <cell r="D107">
            <v>38869</v>
          </cell>
          <cell r="AA107">
            <v>1717916.6666666667</v>
          </cell>
          <cell r="AB107">
            <v>1556853.5961538462</v>
          </cell>
        </row>
        <row r="108">
          <cell r="A108" t="str">
            <v>PCA5</v>
          </cell>
          <cell r="D108">
            <v>38899</v>
          </cell>
          <cell r="AA108">
            <v>1717916.6666666667</v>
          </cell>
          <cell r="AB108">
            <v>1428617.02991453</v>
          </cell>
        </row>
        <row r="109">
          <cell r="A109" t="str">
            <v>PCA5</v>
          </cell>
          <cell r="D109">
            <v>38930</v>
          </cell>
          <cell r="AA109">
            <v>1717916.6666666667</v>
          </cell>
          <cell r="AB109">
            <v>1428617.02991453</v>
          </cell>
        </row>
        <row r="110">
          <cell r="A110" t="str">
            <v>PCA5</v>
          </cell>
          <cell r="D110">
            <v>38961</v>
          </cell>
          <cell r="AA110">
            <v>1717916.6666666667</v>
          </cell>
          <cell r="AB110">
            <v>1428617.02991453</v>
          </cell>
        </row>
        <row r="111">
          <cell r="A111" t="str">
            <v>PCA5</v>
          </cell>
          <cell r="D111">
            <v>38991</v>
          </cell>
          <cell r="AA111">
            <v>1717916.6666666667</v>
          </cell>
          <cell r="AB111">
            <v>1428617.02991453</v>
          </cell>
        </row>
        <row r="112">
          <cell r="A112" t="str">
            <v>PCA5</v>
          </cell>
          <cell r="D112">
            <v>39022</v>
          </cell>
          <cell r="AA112">
            <v>1717916.6666666667</v>
          </cell>
          <cell r="AB112">
            <v>1428617.02991453</v>
          </cell>
        </row>
        <row r="113">
          <cell r="A113" t="str">
            <v>PCA5</v>
          </cell>
          <cell r="D113">
            <v>39052</v>
          </cell>
          <cell r="AA113">
            <v>1717916.6666666667</v>
          </cell>
          <cell r="AB113">
            <v>1428617.02991453</v>
          </cell>
        </row>
        <row r="114">
          <cell r="A114" t="str">
            <v>PCA6</v>
          </cell>
          <cell r="D114">
            <v>39083</v>
          </cell>
          <cell r="AA114">
            <v>2028583.333333333</v>
          </cell>
          <cell r="AB114">
            <v>1290107.9611248989</v>
          </cell>
        </row>
        <row r="115">
          <cell r="A115" t="str">
            <v>PCA6</v>
          </cell>
          <cell r="D115">
            <v>39114</v>
          </cell>
          <cell r="AA115">
            <v>2028583.333333333</v>
          </cell>
          <cell r="AB115">
            <v>1293654.4871794893</v>
          </cell>
        </row>
        <row r="116">
          <cell r="A116" t="str">
            <v>PCA6</v>
          </cell>
          <cell r="D116">
            <v>39142</v>
          </cell>
          <cell r="AA116">
            <v>2028583.333333333</v>
          </cell>
          <cell r="AB116">
            <v>1293654.4871794893</v>
          </cell>
        </row>
        <row r="117">
          <cell r="A117" t="str">
            <v>PCA6</v>
          </cell>
          <cell r="D117">
            <v>39173</v>
          </cell>
          <cell r="AA117">
            <v>2028583.333333333</v>
          </cell>
          <cell r="AB117">
            <v>1293654.4871794893</v>
          </cell>
        </row>
        <row r="118">
          <cell r="A118" t="str">
            <v>PCA6</v>
          </cell>
          <cell r="D118">
            <v>39203</v>
          </cell>
          <cell r="AA118">
            <v>2028583.333333333</v>
          </cell>
          <cell r="AB118">
            <v>1293654.4871794893</v>
          </cell>
        </row>
        <row r="119">
          <cell r="A119" t="str">
            <v>PCA6</v>
          </cell>
          <cell r="D119">
            <v>39234</v>
          </cell>
          <cell r="AA119">
            <v>2028583.333333333</v>
          </cell>
          <cell r="AB119">
            <v>1293654.4871794893</v>
          </cell>
        </row>
        <row r="120">
          <cell r="A120" t="str">
            <v>PCA6</v>
          </cell>
          <cell r="D120">
            <v>39264</v>
          </cell>
          <cell r="AA120">
            <v>2028583.333333333</v>
          </cell>
          <cell r="AB120">
            <v>1293654.4871794893</v>
          </cell>
        </row>
        <row r="121">
          <cell r="A121" t="str">
            <v>PCA6</v>
          </cell>
          <cell r="D121">
            <v>39295</v>
          </cell>
          <cell r="AA121">
            <v>2028583.333333333</v>
          </cell>
          <cell r="AB121">
            <v>1293654.4871794893</v>
          </cell>
        </row>
        <row r="122">
          <cell r="A122" t="str">
            <v>PCA6</v>
          </cell>
          <cell r="D122">
            <v>39326</v>
          </cell>
          <cell r="AA122">
            <v>2028583.333333333</v>
          </cell>
          <cell r="AB122">
            <v>1293654.4871794893</v>
          </cell>
        </row>
        <row r="123">
          <cell r="A123" t="str">
            <v>PCA6</v>
          </cell>
          <cell r="D123">
            <v>39356</v>
          </cell>
          <cell r="AA123">
            <v>2028583.333333333</v>
          </cell>
          <cell r="AB123">
            <v>1293654.4871794893</v>
          </cell>
        </row>
        <row r="124">
          <cell r="A124" t="str">
            <v>PCA6</v>
          </cell>
          <cell r="D124">
            <v>39387</v>
          </cell>
          <cell r="AA124">
            <v>2028583.333333333</v>
          </cell>
          <cell r="AB124">
            <v>1293654.4871794893</v>
          </cell>
        </row>
        <row r="125">
          <cell r="A125" t="str">
            <v>PCA6</v>
          </cell>
          <cell r="D125">
            <v>39417</v>
          </cell>
          <cell r="AA125">
            <v>2028583.333333333</v>
          </cell>
          <cell r="AB125">
            <v>1293654.4871794893</v>
          </cell>
        </row>
        <row r="126">
          <cell r="A126" t="str">
            <v>PCA7</v>
          </cell>
          <cell r="D126">
            <v>39448</v>
          </cell>
          <cell r="AA126">
            <v>2356000</v>
          </cell>
          <cell r="AB126">
            <v>1069694.0897435911</v>
          </cell>
        </row>
        <row r="127">
          <cell r="A127" t="str">
            <v>PCA7</v>
          </cell>
          <cell r="D127">
            <v>39479</v>
          </cell>
          <cell r="AA127">
            <v>2356000</v>
          </cell>
          <cell r="AB127">
            <v>1069694.0897435911</v>
          </cell>
        </row>
        <row r="128">
          <cell r="A128" t="str">
            <v>PCA7</v>
          </cell>
          <cell r="D128">
            <v>39508</v>
          </cell>
          <cell r="AA128">
            <v>2356000</v>
          </cell>
          <cell r="AB128">
            <v>1069694.0897435911</v>
          </cell>
        </row>
        <row r="129">
          <cell r="A129" t="str">
            <v>PCA7</v>
          </cell>
          <cell r="D129">
            <v>39539</v>
          </cell>
          <cell r="AA129">
            <v>2356000</v>
          </cell>
          <cell r="AB129">
            <v>1069694.0897435911</v>
          </cell>
        </row>
        <row r="130">
          <cell r="A130" t="str">
            <v>PCA7</v>
          </cell>
          <cell r="D130">
            <v>39569</v>
          </cell>
          <cell r="AA130">
            <v>2356000</v>
          </cell>
          <cell r="AB130">
            <v>1069694.0897435911</v>
          </cell>
        </row>
        <row r="131">
          <cell r="A131" t="str">
            <v>PCA7</v>
          </cell>
          <cell r="D131">
            <v>39600</v>
          </cell>
          <cell r="AA131">
            <v>2356000</v>
          </cell>
          <cell r="AB131">
            <v>1069694.0897435911</v>
          </cell>
        </row>
        <row r="132">
          <cell r="A132" t="str">
            <v>PCA7</v>
          </cell>
          <cell r="D132">
            <v>39630</v>
          </cell>
          <cell r="AA132">
            <v>2356000</v>
          </cell>
          <cell r="AB132">
            <v>1069694.0897435911</v>
          </cell>
        </row>
        <row r="133">
          <cell r="A133" t="str">
            <v>PCA7</v>
          </cell>
          <cell r="D133">
            <v>39661</v>
          </cell>
          <cell r="AA133">
            <v>2356000</v>
          </cell>
          <cell r="AB133">
            <v>1069694.0897435911</v>
          </cell>
        </row>
        <row r="134">
          <cell r="A134" t="str">
            <v>PCA7</v>
          </cell>
          <cell r="D134">
            <v>39692</v>
          </cell>
          <cell r="AA134">
            <v>2356000</v>
          </cell>
          <cell r="AB134">
            <v>1069694.0897435911</v>
          </cell>
        </row>
        <row r="135">
          <cell r="A135" t="str">
            <v>PCA7</v>
          </cell>
          <cell r="D135">
            <v>39722</v>
          </cell>
          <cell r="AA135">
            <v>2356000</v>
          </cell>
          <cell r="AB135">
            <v>1069694.0897435911</v>
          </cell>
        </row>
        <row r="136">
          <cell r="A136" t="str">
            <v>PCA7</v>
          </cell>
          <cell r="D136">
            <v>39753</v>
          </cell>
          <cell r="AA136">
            <v>2356000</v>
          </cell>
          <cell r="AB136">
            <v>1069694.0897435911</v>
          </cell>
        </row>
        <row r="137">
          <cell r="A137" t="str">
            <v>PCA7</v>
          </cell>
          <cell r="D137">
            <v>39783</v>
          </cell>
          <cell r="AA137">
            <v>2356000</v>
          </cell>
          <cell r="AB137">
            <v>1069694.0897435911</v>
          </cell>
        </row>
        <row r="138">
          <cell r="A138" t="str">
            <v>PCA8</v>
          </cell>
          <cell r="D138">
            <v>39814</v>
          </cell>
          <cell r="AA138">
            <v>2723000</v>
          </cell>
          <cell r="AB138">
            <v>810266.243589745</v>
          </cell>
        </row>
        <row r="139">
          <cell r="A139" t="str">
            <v>PCA8</v>
          </cell>
          <cell r="D139">
            <v>39845</v>
          </cell>
          <cell r="AA139">
            <v>2723000</v>
          </cell>
          <cell r="AB139">
            <v>810266.243589745</v>
          </cell>
        </row>
        <row r="140">
          <cell r="A140" t="str">
            <v>PCA8</v>
          </cell>
          <cell r="D140">
            <v>39873</v>
          </cell>
          <cell r="AA140">
            <v>2723000</v>
          </cell>
          <cell r="AB140">
            <v>810266.243589745</v>
          </cell>
        </row>
        <row r="141">
          <cell r="A141" t="str">
            <v>PCA8</v>
          </cell>
          <cell r="D141">
            <v>39904</v>
          </cell>
          <cell r="AA141">
            <v>2723000</v>
          </cell>
          <cell r="AB141">
            <v>810266.243589745</v>
          </cell>
        </row>
        <row r="142">
          <cell r="A142" t="str">
            <v>PCA8</v>
          </cell>
          <cell r="D142">
            <v>39934</v>
          </cell>
          <cell r="AA142">
            <v>2723000</v>
          </cell>
          <cell r="AB142">
            <v>810266.243589745</v>
          </cell>
        </row>
        <row r="143">
          <cell r="A143" t="str">
            <v>PCA8</v>
          </cell>
          <cell r="D143">
            <v>39965</v>
          </cell>
          <cell r="AA143">
            <v>2723000</v>
          </cell>
          <cell r="AB143">
            <v>810266.243589745</v>
          </cell>
        </row>
        <row r="144">
          <cell r="A144" t="str">
            <v>PCA8</v>
          </cell>
          <cell r="D144">
            <v>39995</v>
          </cell>
          <cell r="AA144">
            <v>2723000</v>
          </cell>
          <cell r="AB144">
            <v>810266.243589745</v>
          </cell>
        </row>
        <row r="145">
          <cell r="A145" t="str">
            <v>PCA8</v>
          </cell>
          <cell r="D145">
            <v>40026</v>
          </cell>
          <cell r="AA145">
            <v>2723000</v>
          </cell>
          <cell r="AB145">
            <v>810266.243589745</v>
          </cell>
        </row>
        <row r="146">
          <cell r="A146" t="str">
            <v>PCA8</v>
          </cell>
          <cell r="D146">
            <v>40057</v>
          </cell>
          <cell r="AA146">
            <v>2723000</v>
          </cell>
          <cell r="AB146">
            <v>810266.243589745</v>
          </cell>
        </row>
        <row r="147">
          <cell r="A147" t="str">
            <v>PCA8</v>
          </cell>
          <cell r="D147">
            <v>40087</v>
          </cell>
          <cell r="AA147">
            <v>2723000</v>
          </cell>
          <cell r="AB147">
            <v>810266.243589745</v>
          </cell>
        </row>
        <row r="148">
          <cell r="A148" t="str">
            <v>PCA8</v>
          </cell>
          <cell r="D148">
            <v>40118</v>
          </cell>
          <cell r="AA148">
            <v>2723000</v>
          </cell>
          <cell r="AB148">
            <v>810266.243589745</v>
          </cell>
        </row>
        <row r="149">
          <cell r="A149" t="str">
            <v>PCA8</v>
          </cell>
          <cell r="D149">
            <v>40148</v>
          </cell>
          <cell r="AA149">
            <v>2723000</v>
          </cell>
          <cell r="AB149">
            <v>810266.243589745</v>
          </cell>
        </row>
        <row r="150">
          <cell r="A150" t="str">
            <v>PCA9</v>
          </cell>
          <cell r="D150">
            <v>40179</v>
          </cell>
          <cell r="AA150">
            <v>3127750</v>
          </cell>
          <cell r="AB150">
            <v>511415.5384615395</v>
          </cell>
        </row>
        <row r="151">
          <cell r="A151" t="str">
            <v>PCA9</v>
          </cell>
          <cell r="D151">
            <v>40210</v>
          </cell>
          <cell r="AA151">
            <v>3127750</v>
          </cell>
          <cell r="AB151">
            <v>511415.5384615395</v>
          </cell>
        </row>
        <row r="152">
          <cell r="A152" t="str">
            <v>PCA9</v>
          </cell>
          <cell r="D152">
            <v>40238</v>
          </cell>
          <cell r="AA152">
            <v>3127750</v>
          </cell>
          <cell r="AB152">
            <v>511415.5384615395</v>
          </cell>
        </row>
        <row r="153">
          <cell r="A153" t="str">
            <v>PCA9</v>
          </cell>
          <cell r="D153">
            <v>40269</v>
          </cell>
          <cell r="AA153">
            <v>3127750</v>
          </cell>
          <cell r="AB153">
            <v>511415.5384615395</v>
          </cell>
        </row>
        <row r="154">
          <cell r="A154" t="str">
            <v>PCA9</v>
          </cell>
          <cell r="D154">
            <v>40299</v>
          </cell>
          <cell r="AA154">
            <v>3127750</v>
          </cell>
          <cell r="AB154">
            <v>511415.5384615395</v>
          </cell>
        </row>
        <row r="155">
          <cell r="A155" t="str">
            <v>PCA9</v>
          </cell>
          <cell r="D155">
            <v>40330</v>
          </cell>
          <cell r="AA155">
            <v>3127750</v>
          </cell>
          <cell r="AB155">
            <v>511415.5384615395</v>
          </cell>
        </row>
        <row r="156">
          <cell r="A156" t="str">
            <v>PCA9</v>
          </cell>
          <cell r="D156">
            <v>40360</v>
          </cell>
          <cell r="AA156">
            <v>3127750</v>
          </cell>
          <cell r="AB156">
            <v>511415.5384615395</v>
          </cell>
        </row>
        <row r="157">
          <cell r="A157" t="str">
            <v>PCA9</v>
          </cell>
          <cell r="D157">
            <v>40391</v>
          </cell>
          <cell r="AA157">
            <v>3127750</v>
          </cell>
          <cell r="AB157">
            <v>511415.5384615395</v>
          </cell>
        </row>
        <row r="158">
          <cell r="A158" t="str">
            <v>PCA9</v>
          </cell>
          <cell r="D158">
            <v>40422</v>
          </cell>
          <cell r="AA158">
            <v>3127750</v>
          </cell>
          <cell r="AB158">
            <v>511415.5384615395</v>
          </cell>
        </row>
        <row r="159">
          <cell r="A159" t="str">
            <v>PCA9</v>
          </cell>
          <cell r="D159">
            <v>40452</v>
          </cell>
          <cell r="AA159">
            <v>3127750</v>
          </cell>
          <cell r="AB159">
            <v>511415.5384615395</v>
          </cell>
        </row>
        <row r="160">
          <cell r="A160" t="str">
            <v>PCA9</v>
          </cell>
          <cell r="D160">
            <v>40483</v>
          </cell>
          <cell r="AA160">
            <v>3127750</v>
          </cell>
          <cell r="AB160">
            <v>511415.5384615395</v>
          </cell>
        </row>
        <row r="161">
          <cell r="A161" t="str">
            <v>PCA9</v>
          </cell>
          <cell r="D161">
            <v>40513</v>
          </cell>
          <cell r="AA161">
            <v>3127750</v>
          </cell>
          <cell r="AB161">
            <v>511415.5384615395</v>
          </cell>
        </row>
        <row r="162">
          <cell r="A162" t="str">
            <v>PCA10</v>
          </cell>
          <cell r="D162">
            <v>40544</v>
          </cell>
          <cell r="AA162">
            <v>3385750</v>
          </cell>
          <cell r="AB162">
            <v>177837.32692307807</v>
          </cell>
        </row>
        <row r="163">
          <cell r="A163" t="str">
            <v>PCA10</v>
          </cell>
          <cell r="D163">
            <v>40575</v>
          </cell>
          <cell r="AA163">
            <v>3385750</v>
          </cell>
          <cell r="AB163">
            <v>177837.32692307807</v>
          </cell>
        </row>
        <row r="164">
          <cell r="A164" t="str">
            <v>PCA10</v>
          </cell>
          <cell r="D164">
            <v>40603</v>
          </cell>
          <cell r="AA164">
            <v>3385750</v>
          </cell>
          <cell r="AB164">
            <v>177837.32692307807</v>
          </cell>
        </row>
        <row r="165">
          <cell r="A165" t="str">
            <v>PCA10</v>
          </cell>
          <cell r="D165">
            <v>40634</v>
          </cell>
          <cell r="AA165">
            <v>3385750</v>
          </cell>
          <cell r="AB165">
            <v>177837.32692307807</v>
          </cell>
        </row>
        <row r="166">
          <cell r="A166" t="str">
            <v>PCA10</v>
          </cell>
          <cell r="D166">
            <v>40664</v>
          </cell>
          <cell r="AA166">
            <v>3385750</v>
          </cell>
          <cell r="AB166">
            <v>177837.32692307807</v>
          </cell>
        </row>
        <row r="167">
          <cell r="A167" t="str">
            <v>PCA10</v>
          </cell>
          <cell r="D167">
            <v>40695</v>
          </cell>
          <cell r="AA167">
            <v>3385750</v>
          </cell>
          <cell r="AB167">
            <v>177837.32692307807</v>
          </cell>
        </row>
        <row r="168">
          <cell r="A168" t="str">
            <v>PCA10</v>
          </cell>
          <cell r="D168">
            <v>40725</v>
          </cell>
          <cell r="AA168">
            <v>3385750</v>
          </cell>
          <cell r="AB168">
            <v>177837.32692307807</v>
          </cell>
        </row>
        <row r="169">
          <cell r="A169" t="str">
            <v>PCA10</v>
          </cell>
          <cell r="D169">
            <v>40756</v>
          </cell>
          <cell r="AA169">
            <v>3385750</v>
          </cell>
          <cell r="AB169">
            <v>177837.32692307807</v>
          </cell>
        </row>
        <row r="170">
          <cell r="A170" t="str">
            <v>PCA10</v>
          </cell>
          <cell r="D170">
            <v>40787</v>
          </cell>
          <cell r="AA170">
            <v>3385750</v>
          </cell>
          <cell r="AB170">
            <v>177837.32692307807</v>
          </cell>
        </row>
        <row r="171">
          <cell r="A171" t="str">
            <v>PCA10</v>
          </cell>
          <cell r="D171">
            <v>40817</v>
          </cell>
          <cell r="AA171">
            <v>3385750</v>
          </cell>
          <cell r="AB171">
            <v>177837.32692307807</v>
          </cell>
        </row>
        <row r="172">
          <cell r="A172" t="str">
            <v>PCA10</v>
          </cell>
          <cell r="D172">
            <v>40848</v>
          </cell>
          <cell r="AA172">
            <v>3385750</v>
          </cell>
          <cell r="AB172">
            <v>177837.32692307807</v>
          </cell>
        </row>
        <row r="173">
          <cell r="A173" t="str">
            <v>PCA10</v>
          </cell>
          <cell r="D173">
            <v>40878</v>
          </cell>
          <cell r="AA173">
            <v>3385750</v>
          </cell>
          <cell r="AB173">
            <v>177837.32692307807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PPAs Contracts"/>
      <sheetName val="#RE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8">
        <row r="3">
          <cell r="D3" t="str">
            <v>System Load</v>
          </cell>
          <cell r="E3">
            <v>2169059.4329818</v>
          </cell>
          <cell r="F3">
            <v>1828113.09075708</v>
          </cell>
          <cell r="G3">
            <v>1879661.32709383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1482934.45913102</v>
          </cell>
          <cell r="L3">
            <v>1515097.78186169</v>
          </cell>
          <cell r="M3">
            <v>1496389.61866799</v>
          </cell>
          <cell r="N3">
            <v>1722035.105688</v>
          </cell>
          <cell r="O3">
            <v>1876095.69033931</v>
          </cell>
          <cell r="P3">
            <v>2190998.16123006</v>
          </cell>
        </row>
        <row r="4">
          <cell r="D4" t="str">
            <v>New Turbines</v>
          </cell>
          <cell r="E4">
            <v>8461.47460639118</v>
          </cell>
          <cell r="F4">
            <v>7857.06598038689</v>
          </cell>
          <cell r="G4">
            <v>7453.2269189113</v>
          </cell>
          <cell r="H4">
            <v>3687.07729645045</v>
          </cell>
          <cell r="I4">
            <v>1067.12344125654</v>
          </cell>
          <cell r="J4">
            <v>1567.05374239131</v>
          </cell>
          <cell r="K4">
            <v>16483.8817527416</v>
          </cell>
          <cell r="L4">
            <v>20462.0824179683</v>
          </cell>
          <cell r="M4">
            <v>25301.4048550936</v>
          </cell>
          <cell r="N4">
            <v>33521.1363336184</v>
          </cell>
          <cell r="O4">
            <v>20368.928977153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98750.7447685908</v>
          </cell>
          <cell r="F7">
            <v>85741.5958919533</v>
          </cell>
          <cell r="G7">
            <v>96655.0533095064</v>
          </cell>
          <cell r="H7">
            <v>73857.0766084874</v>
          </cell>
          <cell r="I7">
            <v>58807.5119798328</v>
          </cell>
          <cell r="J7">
            <v>64533.640530937</v>
          </cell>
          <cell r="K7">
            <v>106250.291992776</v>
          </cell>
          <cell r="L7">
            <v>114686.546744746</v>
          </cell>
          <cell r="M7">
            <v>112845.606482456</v>
          </cell>
          <cell r="N7">
            <v>110591.627486719</v>
          </cell>
          <cell r="O7">
            <v>97347.8128559496</v>
          </cell>
          <cell r="P7">
            <v>96427.5058996681</v>
          </cell>
        </row>
        <row r="8">
          <cell r="D8" t="str">
            <v>CT Total for Load</v>
          </cell>
          <cell r="E8">
            <v>16743.17249288</v>
          </cell>
          <cell r="F8">
            <v>15522.7778898842</v>
          </cell>
          <cell r="G8">
            <v>13731.8301860421</v>
          </cell>
          <cell r="H8">
            <v>7373.27045063083</v>
          </cell>
          <cell r="I8">
            <v>0</v>
          </cell>
          <cell r="J8">
            <v>1764.67665193272</v>
          </cell>
          <cell r="K8">
            <v>46644.9855165112</v>
          </cell>
          <cell r="L8">
            <v>62265.0795522021</v>
          </cell>
          <cell r="M8">
            <v>80835.8620151669</v>
          </cell>
          <cell r="N8">
            <v>114280.638406006</v>
          </cell>
          <cell r="O8">
            <v>62896.8090585472</v>
          </cell>
          <cell r="P8">
            <v>50345.6063422809</v>
          </cell>
        </row>
        <row r="9">
          <cell r="D9" t="str">
            <v>PSPL Hydro</v>
          </cell>
          <cell r="E9">
            <v>111434.44784132</v>
          </cell>
          <cell r="F9">
            <v>101367.394418512</v>
          </cell>
          <cell r="G9">
            <v>113457.899713867</v>
          </cell>
          <cell r="H9">
            <v>97592.2461868</v>
          </cell>
          <cell r="I9">
            <v>128521.354983667</v>
          </cell>
          <cell r="J9">
            <v>156598.904126333</v>
          </cell>
          <cell r="K9">
            <v>148927.155065</v>
          </cell>
          <cell r="L9">
            <v>87823.7827908</v>
          </cell>
          <cell r="M9">
            <v>52673.504</v>
          </cell>
          <cell r="N9">
            <v>90601.804</v>
          </cell>
          <cell r="O9">
            <v>134578.1243236</v>
          </cell>
          <cell r="P9">
            <v>138751.6796556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2455.2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10012.8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3703.83333333333</v>
          </cell>
          <cell r="O18">
            <v>3452.93333333333</v>
          </cell>
          <cell r="P18">
            <v>1942.475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</v>
          </cell>
          <cell r="G20">
            <v>98699.2</v>
          </cell>
          <cell r="H20">
            <v>78194.4</v>
          </cell>
          <cell r="I20">
            <v>76808</v>
          </cell>
          <cell r="J20">
            <v>74920</v>
          </cell>
          <cell r="K20">
            <v>94923.2</v>
          </cell>
          <cell r="L20">
            <v>82751.2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</v>
          </cell>
          <cell r="F21">
            <v>133</v>
          </cell>
          <cell r="G21">
            <v>503</v>
          </cell>
          <cell r="H21">
            <v>1350</v>
          </cell>
          <cell r="I21">
            <v>3583.33333333333</v>
          </cell>
          <cell r="J21">
            <v>8683.66666666667</v>
          </cell>
          <cell r="K21">
            <v>6824.33333333333</v>
          </cell>
          <cell r="L21">
            <v>3325</v>
          </cell>
          <cell r="M21">
            <v>1128.77222222222</v>
          </cell>
          <cell r="N21">
            <v>1744</v>
          </cell>
          <cell r="O21">
            <v>3958.55962962963</v>
          </cell>
          <cell r="P21">
            <v>2678.66666666667</v>
          </cell>
        </row>
        <row r="22">
          <cell r="D22" t="str">
            <v>QF March Point Cogen Phase 1</v>
          </cell>
          <cell r="E22">
            <v>63113.52</v>
          </cell>
          <cell r="F22">
            <v>55781.76</v>
          </cell>
          <cell r="G22">
            <v>63113.52</v>
          </cell>
          <cell r="H22">
            <v>59037.6</v>
          </cell>
          <cell r="I22">
            <v>49853.52</v>
          </cell>
          <cell r="J22">
            <v>61077.6</v>
          </cell>
          <cell r="K22">
            <v>63113.52</v>
          </cell>
          <cell r="L22">
            <v>61889.52</v>
          </cell>
          <cell r="M22">
            <v>61077.6</v>
          </cell>
          <cell r="N22">
            <v>63113.52</v>
          </cell>
          <cell r="O22">
            <v>61077.6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</v>
          </cell>
          <cell r="F23">
            <v>33598.9370361768</v>
          </cell>
          <cell r="G23">
            <v>37830.7546333429</v>
          </cell>
          <cell r="H23">
            <v>34461.591989947</v>
          </cell>
          <cell r="I23">
            <v>32211.3142857143</v>
          </cell>
          <cell r="J23">
            <v>35928</v>
          </cell>
          <cell r="K23">
            <v>38504.8462796595</v>
          </cell>
          <cell r="L23">
            <v>38905.4965106786</v>
          </cell>
          <cell r="M23">
            <v>39209.8374784686</v>
          </cell>
          <cell r="N23">
            <v>41268.6803084002</v>
          </cell>
          <cell r="O23">
            <v>38187.7519283833</v>
          </cell>
          <cell r="P23">
            <v>38848.8750596487</v>
          </cell>
        </row>
        <row r="24">
          <cell r="D24" t="str">
            <v>QF Port Townsend Hydro</v>
          </cell>
          <cell r="E24">
            <v>248.92</v>
          </cell>
          <cell r="F24">
            <v>225.659925925926</v>
          </cell>
          <cell r="G24">
            <v>274.800074074074</v>
          </cell>
          <cell r="H24">
            <v>258.06</v>
          </cell>
          <cell r="I24">
            <v>246.34</v>
          </cell>
          <cell r="J24">
            <v>259.273333333333</v>
          </cell>
          <cell r="K24">
            <v>258.813333333333</v>
          </cell>
          <cell r="L24">
            <v>262.486666666667</v>
          </cell>
          <cell r="M24">
            <v>167.746666666667</v>
          </cell>
          <cell r="N24">
            <v>166.766666666667</v>
          </cell>
          <cell r="O24">
            <v>161.891111111111</v>
          </cell>
          <cell r="P24">
            <v>162.767407407407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48.723</v>
          </cell>
          <cell r="H25">
            <v>137.284</v>
          </cell>
          <cell r="I25">
            <v>209.811</v>
          </cell>
          <cell r="J25">
            <v>374.701</v>
          </cell>
          <cell r="K25">
            <v>282.743</v>
          </cell>
          <cell r="L25">
            <v>281.776</v>
          </cell>
          <cell r="M25">
            <v>0</v>
          </cell>
          <cell r="N25">
            <v>25.204</v>
          </cell>
          <cell r="O25">
            <v>190.742</v>
          </cell>
          <cell r="P25">
            <v>58.034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</v>
          </cell>
          <cell r="F28">
            <v>54826.4938214916</v>
          </cell>
          <cell r="G28">
            <v>63344.1857438774</v>
          </cell>
          <cell r="H28">
            <v>38225.0904979396</v>
          </cell>
          <cell r="I28">
            <v>27273.1586670872</v>
          </cell>
          <cell r="J28">
            <v>25787.0410950464</v>
          </cell>
          <cell r="K28">
            <v>74572.9302870183</v>
          </cell>
          <cell r="L28">
            <v>84858.994806611</v>
          </cell>
          <cell r="M28">
            <v>84644.2485452319</v>
          </cell>
          <cell r="N28">
            <v>80614.0946928175</v>
          </cell>
          <cell r="O28">
            <v>66561.0175921833</v>
          </cell>
          <cell r="P28">
            <v>63912.4759386389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120063.991834918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</v>
          </cell>
          <cell r="K30">
            <v>137872.391878534</v>
          </cell>
          <cell r="L30">
            <v>157546.856102751</v>
          </cell>
          <cell r="M30">
            <v>157448.394698906</v>
          </cell>
          <cell r="N30">
            <v>149865.71757899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7581.27272727273</v>
          </cell>
          <cell r="F31">
            <v>6831.63636363636</v>
          </cell>
          <cell r="G31">
            <v>6760.36363636364</v>
          </cell>
          <cell r="H31">
            <v>8090.45454545455</v>
          </cell>
          <cell r="I31">
            <v>11196.4545454545</v>
          </cell>
          <cell r="J31">
            <v>9688.90909090909</v>
          </cell>
          <cell r="K31">
            <v>4124.72727272727</v>
          </cell>
          <cell r="L31">
            <v>575.818181818182</v>
          </cell>
          <cell r="M31">
            <v>189</v>
          </cell>
          <cell r="N31">
            <v>1933.36363636364</v>
          </cell>
          <cell r="O31">
            <v>4917.27272727273</v>
          </cell>
          <cell r="P31">
            <v>8057.18181818182</v>
          </cell>
        </row>
        <row r="32">
          <cell r="D32" t="str">
            <v>QF Weeks Falls</v>
          </cell>
          <cell r="E32">
            <v>1157.8</v>
          </cell>
          <cell r="F32">
            <v>1188.34545454545</v>
          </cell>
          <cell r="G32">
            <v>1036.76363636364</v>
          </cell>
          <cell r="H32">
            <v>1387.01818181818</v>
          </cell>
          <cell r="I32">
            <v>2139.07272727273</v>
          </cell>
          <cell r="J32">
            <v>1896.23636363636</v>
          </cell>
          <cell r="K32">
            <v>756.654545454545</v>
          </cell>
          <cell r="L32">
            <v>283.454545454546</v>
          </cell>
          <cell r="M32">
            <v>11.5818181818182</v>
          </cell>
          <cell r="N32">
            <v>341.218181818182</v>
          </cell>
          <cell r="O32">
            <v>918.145454545455</v>
          </cell>
          <cell r="P32">
            <v>1424.69090909091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1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1058853.4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</v>
          </cell>
          <cell r="J4">
            <v>619351.2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</v>
          </cell>
          <cell r="F6">
            <v>2990430.05936192</v>
          </cell>
          <cell r="G6">
            <v>3264615.20652476</v>
          </cell>
          <cell r="H6">
            <v>2565083.67104557</v>
          </cell>
          <cell r="I6">
            <v>2071943.7297099</v>
          </cell>
          <cell r="J6">
            <v>2269514.75883152</v>
          </cell>
          <cell r="K6">
            <v>3622147.63539617</v>
          </cell>
          <cell r="L6">
            <v>3894503.07977683</v>
          </cell>
          <cell r="M6">
            <v>3851761.38344585</v>
          </cell>
          <cell r="N6">
            <v>3765543.64583212</v>
          </cell>
          <cell r="O6">
            <v>3425510.31993601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</v>
          </cell>
          <cell r="F13">
            <v>5833285.570405451</v>
          </cell>
          <cell r="G13">
            <v>7003827.660265209</v>
          </cell>
          <cell r="H13">
            <v>6007029.24705238</v>
          </cell>
          <cell r="I13">
            <v>7264500.779863418</v>
          </cell>
          <cell r="J13">
            <v>18673362.79721654</v>
          </cell>
          <cell r="K13">
            <v>5935161.583685115</v>
          </cell>
          <cell r="L13">
            <v>6263462.658296717</v>
          </cell>
          <cell r="M13">
            <v>5624115.019626379</v>
          </cell>
          <cell r="N13">
            <v>5484387.720806082</v>
          </cell>
          <cell r="O13">
            <v>5903328.299862825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268140.8</v>
          </cell>
          <cell r="J18">
            <v>649798.8</v>
          </cell>
          <cell r="K18">
            <v>511552</v>
          </cell>
          <cell r="L18">
            <v>249242</v>
          </cell>
          <cell r="M18">
            <v>84612.8</v>
          </cell>
          <cell r="N18">
            <v>130730.2</v>
          </cell>
          <cell r="O18">
            <v>296733.6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5002.4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</v>
          </cell>
          <cell r="F23">
            <v>70152.1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71394.4</v>
          </cell>
          <cell r="L23">
            <v>75496.2</v>
          </cell>
          <cell r="M23">
            <v>76480.6</v>
          </cell>
          <cell r="N23">
            <v>79299.3</v>
          </cell>
          <cell r="O23">
            <v>77030.9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1319307.4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</v>
          </cell>
          <cell r="F25">
            <v>6091341.2</v>
          </cell>
          <cell r="G25">
            <v>6917109.4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5404617.6</v>
          </cell>
          <cell r="M25">
            <v>7485468.7</v>
          </cell>
          <cell r="N25">
            <v>7534459.8</v>
          </cell>
          <cell r="O25">
            <v>6822689.8</v>
          </cell>
          <cell r="P25">
            <v>6843202.8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11192767.2</v>
          </cell>
          <cell r="F27">
            <v>9875802.9</v>
          </cell>
          <cell r="G27">
            <v>10832995</v>
          </cell>
          <cell r="H27">
            <v>8996303.2</v>
          </cell>
          <cell r="I27">
            <v>980007.2</v>
          </cell>
          <cell r="J27">
            <v>8475232.7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11453445.7</v>
          </cell>
          <cell r="O27">
            <v>11069403.2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</v>
          </cell>
          <cell r="M28">
            <v>14175</v>
          </cell>
          <cell r="N28">
            <v>145002.3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68860.9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23237.8333333333</v>
          </cell>
          <cell r="F36">
            <v>23237.8333333333</v>
          </cell>
          <cell r="G36">
            <v>23237.8333333333</v>
          </cell>
          <cell r="H36">
            <v>23237.8333333333</v>
          </cell>
          <cell r="I36">
            <v>23237.8333333333</v>
          </cell>
          <cell r="J36">
            <v>23237.8333333333</v>
          </cell>
          <cell r="K36">
            <v>23237.8333333333</v>
          </cell>
          <cell r="L36">
            <v>23237.8333333333</v>
          </cell>
          <cell r="M36">
            <v>23237.8333333333</v>
          </cell>
          <cell r="N36">
            <v>23237.8333333333</v>
          </cell>
          <cell r="O36">
            <v>23237.8333333333</v>
          </cell>
          <cell r="P36">
            <v>23237.8333333333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3276770.315</v>
          </cell>
          <cell r="J38">
            <v>3261664.62</v>
          </cell>
          <cell r="K38">
            <v>3444121.775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3455758.2805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</v>
          </cell>
          <cell r="F40">
            <v>284082.4</v>
          </cell>
          <cell r="G40">
            <v>284082.4</v>
          </cell>
          <cell r="H40">
            <v>284082.4</v>
          </cell>
          <cell r="I40">
            <v>284082.4</v>
          </cell>
          <cell r="J40">
            <v>284082.4</v>
          </cell>
          <cell r="K40">
            <v>284082.4</v>
          </cell>
          <cell r="L40">
            <v>284082.4</v>
          </cell>
          <cell r="M40">
            <v>284082.4</v>
          </cell>
          <cell r="N40">
            <v>284082.4</v>
          </cell>
          <cell r="O40">
            <v>284082.4</v>
          </cell>
          <cell r="P40">
            <v>284082.4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</v>
          </cell>
          <cell r="F44">
            <v>11979.1666666667</v>
          </cell>
          <cell r="G44">
            <v>11979.1666666667</v>
          </cell>
          <cell r="H44">
            <v>11979.1666666667</v>
          </cell>
          <cell r="I44">
            <v>11979.1666666667</v>
          </cell>
          <cell r="J44">
            <v>11979.1666666667</v>
          </cell>
          <cell r="K44">
            <v>11979.1666666667</v>
          </cell>
          <cell r="L44">
            <v>11979.1666666667</v>
          </cell>
          <cell r="M44">
            <v>11979.1666666667</v>
          </cell>
          <cell r="N44">
            <v>11979.1666666667</v>
          </cell>
          <cell r="O44">
            <v>11979.1666666667</v>
          </cell>
          <cell r="P44">
            <v>11979.1666666667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590706.533333333</v>
          </cell>
          <cell r="F49">
            <v>590706.533333333</v>
          </cell>
          <cell r="G49">
            <v>590706.533333333</v>
          </cell>
          <cell r="H49">
            <v>590706.533333333</v>
          </cell>
          <cell r="I49">
            <v>590706.533333333</v>
          </cell>
          <cell r="J49">
            <v>590706.533333333</v>
          </cell>
          <cell r="K49">
            <v>590706.533333333</v>
          </cell>
          <cell r="L49">
            <v>590706.533333333</v>
          </cell>
          <cell r="M49">
            <v>590706.533333333</v>
          </cell>
          <cell r="N49">
            <v>590706.533333333</v>
          </cell>
          <cell r="O49">
            <v>590706.533333333</v>
          </cell>
          <cell r="P49">
            <v>590706.533333333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7">
        <row r="77">
          <cell r="A77" t="str">
            <v>Line 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I Debt from 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1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JHS-4"/>
      <sheetName val="JHS-4 Adjstmts"/>
      <sheetName val="JHS-5"/>
      <sheetName val="JHS-5 compare"/>
      <sheetName val="JHS-5 Ex A-2 (TRB)"/>
      <sheetName val="JHS-5 Ex A-3 (C)"/>
      <sheetName val="JHS-5 Ex A-4 (ProdAdj)"/>
      <sheetName val="JHS-5 Ex A-5 (PwrCsts)"/>
      <sheetName val="JHS-5 Ex D"/>
      <sheetName val="JHS-6"/>
      <sheetName val="Golden-RevReq"/>
      <sheetName val="DWH-4"/>
      <sheetName val="Pwr Csts"/>
      <sheetName val="RY Pwr Cst"/>
      <sheetName val="PC TY"/>
      <sheetName val="(C) Production OM"/>
      <sheetName val="PC Recon"/>
      <sheetName val="Beg Prod Plant"/>
      <sheetName val="Beg Prod Ratebase"/>
      <sheetName val="EB&amp;Taxes"/>
      <sheetName val="557"/>
      <sheetName val="ProdFctr"/>
      <sheetName val="Rlfwd"/>
      <sheetName val="Diff"/>
      <sheetName val="JHS-4 Orig"/>
      <sheetName val="JHS-6 Change"/>
      <sheetName val="Change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</v>
          </cell>
          <cell r="D11">
            <v>38617570.92</v>
          </cell>
        </row>
        <row r="35">
          <cell r="B35">
            <v>3291140.23</v>
          </cell>
          <cell r="D35">
            <v>2850009.59</v>
          </cell>
        </row>
      </sheetData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</v>
          </cell>
          <cell r="D35">
            <v>8390085.57</v>
          </cell>
        </row>
      </sheetData>
      <sheetData sheetId="4">
        <row r="13">
          <cell r="B13">
            <v>442274679.98</v>
          </cell>
          <cell r="D13">
            <v>456053669.91</v>
          </cell>
        </row>
        <row r="36">
          <cell r="B36">
            <v>30680704.5</v>
          </cell>
          <cell r="D36">
            <v>28211360.78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27">
        <row r="11">
          <cell r="B11">
            <v>11862537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</sheetNames>
    <sheetDataSet>
      <sheetData sheetId="1">
        <row r="6">
          <cell r="A6" t="str">
            <v>                                                                                        FOR THE TWELVE MONTHS ENDING SEPTEMBER 30, 2006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11">
        <row r="7">
          <cell r="A7" t="str">
            <v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41877.2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70764.9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33811.2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91955.2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294159.6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25292.8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19498.1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22635.6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144.2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ata Reque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tabSelected="1" zoomScale="85" zoomScaleNormal="85" zoomScalePageLayoutView="0" workbookViewId="0" topLeftCell="A1">
      <pane xSplit="2" topLeftCell="C1" activePane="topRight" state="frozen"/>
      <selection pane="topLeft" activeCell="C45" sqref="C45"/>
      <selection pane="topRight" activeCell="I9" sqref="I9"/>
    </sheetView>
  </sheetViews>
  <sheetFormatPr defaultColWidth="9.140625" defaultRowHeight="12.75"/>
  <cols>
    <col min="1" max="1" width="48.7109375" style="13" customWidth="1"/>
    <col min="2" max="2" width="1.1484375" style="0" customWidth="1"/>
    <col min="3" max="3" width="24.7109375" style="0" customWidth="1"/>
    <col min="4" max="4" width="23.8515625" style="0" customWidth="1"/>
    <col min="5" max="5" width="22.57421875" style="2" bestFit="1" customWidth="1"/>
    <col min="6" max="6" width="22.421875" style="18" bestFit="1" customWidth="1"/>
  </cols>
  <sheetData>
    <row r="1" ht="12.75">
      <c r="F1" s="50" t="s">
        <v>167</v>
      </c>
    </row>
    <row r="2" ht="13.5" thickBot="1">
      <c r="F2" s="50" t="s">
        <v>168</v>
      </c>
    </row>
    <row r="3" ht="13.5" thickBot="1">
      <c r="F3" s="51" t="s">
        <v>169</v>
      </c>
    </row>
    <row r="5" spans="1:6" ht="12.75">
      <c r="A5" s="52" t="s">
        <v>154</v>
      </c>
      <c r="B5" s="52"/>
      <c r="C5" s="52"/>
      <c r="D5" s="52"/>
      <c r="E5" s="52"/>
      <c r="F5" s="52"/>
    </row>
    <row r="6" spans="1:6" ht="12.75">
      <c r="A6" s="52" t="s">
        <v>155</v>
      </c>
      <c r="B6" s="52"/>
      <c r="C6" s="52"/>
      <c r="D6" s="52"/>
      <c r="E6" s="52"/>
      <c r="F6" s="52"/>
    </row>
    <row r="7" spans="1:6" ht="12.75">
      <c r="A7" s="52" t="s">
        <v>165</v>
      </c>
      <c r="B7" s="52"/>
      <c r="C7" s="52"/>
      <c r="D7" s="52"/>
      <c r="E7" s="52"/>
      <c r="F7" s="52"/>
    </row>
    <row r="9" spans="1:6" ht="12.75">
      <c r="A9" s="24" t="s">
        <v>1</v>
      </c>
      <c r="C9" s="23">
        <v>38596</v>
      </c>
      <c r="D9" s="19" t="s">
        <v>163</v>
      </c>
      <c r="E9" s="23">
        <v>39326</v>
      </c>
      <c r="F9" s="19" t="s">
        <v>164</v>
      </c>
    </row>
    <row r="11" spans="1:6" ht="12.75">
      <c r="A11" t="s">
        <v>2</v>
      </c>
      <c r="F11" s="13"/>
    </row>
    <row r="12" spans="1:6" ht="12.75">
      <c r="A12" t="s">
        <v>3</v>
      </c>
      <c r="F12" s="13"/>
    </row>
    <row r="13" spans="1:6" ht="12.75">
      <c r="A13" t="s">
        <v>4</v>
      </c>
      <c r="F13" s="13"/>
    </row>
    <row r="14" spans="1:6" ht="12.75">
      <c r="A14" t="s">
        <v>5</v>
      </c>
      <c r="B14" s="4"/>
      <c r="C14" s="32">
        <v>4295972428.73</v>
      </c>
      <c r="D14" s="4">
        <v>4235903977.6</v>
      </c>
      <c r="E14" s="14">
        <v>5502952632.17</v>
      </c>
      <c r="F14" s="17">
        <v>5230171776</v>
      </c>
    </row>
    <row r="15" spans="1:6" ht="12.75">
      <c r="A15" s="2" t="s">
        <v>157</v>
      </c>
      <c r="B15" s="4"/>
      <c r="C15" s="43"/>
      <c r="D15" s="4">
        <v>0</v>
      </c>
      <c r="E15" s="44">
        <v>22881586.67</v>
      </c>
      <c r="F15" s="17">
        <v>16248974.2</v>
      </c>
    </row>
    <row r="16" spans="1:6" ht="12.75">
      <c r="A16" t="s">
        <v>156</v>
      </c>
      <c r="B16" s="4"/>
      <c r="C16" s="6">
        <v>-166150.05</v>
      </c>
      <c r="D16" s="4">
        <v>266084.2</v>
      </c>
      <c r="E16" s="10">
        <v>0</v>
      </c>
      <c r="F16" s="17">
        <v>-12153778.8</v>
      </c>
    </row>
    <row r="17" spans="1:6" ht="12.75">
      <c r="A17" t="s">
        <v>6</v>
      </c>
      <c r="B17" s="4"/>
      <c r="C17" s="6">
        <v>8909173.36</v>
      </c>
      <c r="D17" s="4">
        <v>7635309.4</v>
      </c>
      <c r="E17" s="10">
        <v>8480844.18</v>
      </c>
      <c r="F17" s="17">
        <v>8390149.4</v>
      </c>
    </row>
    <row r="18" spans="1:6" ht="12.75">
      <c r="A18" t="s">
        <v>7</v>
      </c>
      <c r="B18" s="4"/>
      <c r="C18" s="6">
        <v>262702802.92</v>
      </c>
      <c r="D18" s="4">
        <v>127122439.3</v>
      </c>
      <c r="E18" s="10">
        <v>229102241.43</v>
      </c>
      <c r="F18" s="17">
        <v>235649244.8</v>
      </c>
    </row>
    <row r="19" spans="1:6" ht="12.75">
      <c r="A19" t="s">
        <v>8</v>
      </c>
      <c r="B19" s="4"/>
      <c r="C19" s="33">
        <v>77871127.1</v>
      </c>
      <c r="D19" s="30">
        <v>77871127.1</v>
      </c>
      <c r="E19" s="12">
        <v>77871127.1</v>
      </c>
      <c r="F19" s="20">
        <v>77871127.1</v>
      </c>
    </row>
    <row r="20" spans="1:6" ht="12.75">
      <c r="A20" t="s">
        <v>9</v>
      </c>
      <c r="B20" s="4"/>
      <c r="C20" s="6">
        <v>4645289382.059999</v>
      </c>
      <c r="D20" s="4">
        <v>4448798937.6</v>
      </c>
      <c r="E20" s="14">
        <v>5841288431.550001</v>
      </c>
      <c r="F20" s="21">
        <v>5556177492.7</v>
      </c>
    </row>
    <row r="21" spans="1:6" ht="12.75">
      <c r="A21"/>
      <c r="B21" s="4"/>
      <c r="C21" s="6"/>
      <c r="D21" s="4"/>
      <c r="F21" s="13"/>
    </row>
    <row r="22" spans="1:6" ht="12.75">
      <c r="A22" t="s">
        <v>10</v>
      </c>
      <c r="B22" s="4"/>
      <c r="C22" s="6"/>
      <c r="D22" s="4"/>
      <c r="F22" s="13"/>
    </row>
    <row r="23" spans="1:6" ht="12.75">
      <c r="A23" t="s">
        <v>11</v>
      </c>
      <c r="B23" s="4"/>
      <c r="C23" s="6">
        <v>1926765189.09</v>
      </c>
      <c r="D23" s="4">
        <v>1868945824.7</v>
      </c>
      <c r="E23" s="10">
        <v>2197462687.45</v>
      </c>
      <c r="F23" s="17">
        <v>2123370167</v>
      </c>
    </row>
    <row r="24" spans="1:6" ht="12.75">
      <c r="A24" t="s">
        <v>12</v>
      </c>
      <c r="C24" s="6">
        <v>0</v>
      </c>
      <c r="D24">
        <v>15824.1</v>
      </c>
      <c r="E24" s="10">
        <v>64439.34</v>
      </c>
      <c r="F24" s="17">
        <v>64439.3</v>
      </c>
    </row>
    <row r="25" spans="1:6" ht="12.75">
      <c r="A25" t="s">
        <v>13</v>
      </c>
      <c r="B25" s="4"/>
      <c r="C25" s="6">
        <v>35484338.82</v>
      </c>
      <c r="D25" s="4">
        <v>34793773.3</v>
      </c>
      <c r="E25" s="10">
        <v>66853572.17</v>
      </c>
      <c r="F25" s="17">
        <v>55369821.7</v>
      </c>
    </row>
    <row r="26" spans="1:6" ht="12.75">
      <c r="A26" t="s">
        <v>161</v>
      </c>
      <c r="B26" s="4"/>
      <c r="C26" s="6"/>
      <c r="D26" s="4">
        <v>66043.7</v>
      </c>
      <c r="E26" s="10">
        <v>0</v>
      </c>
      <c r="F26" s="17">
        <v>0</v>
      </c>
    </row>
    <row r="27" spans="1:6" ht="12.75">
      <c r="A27" t="s">
        <v>14</v>
      </c>
      <c r="B27" s="4"/>
      <c r="C27" s="33">
        <v>4556642.45</v>
      </c>
      <c r="D27" s="30">
        <v>4360662</v>
      </c>
      <c r="E27" s="12">
        <v>6137782.95</v>
      </c>
      <c r="F27" s="20">
        <v>5771152.8</v>
      </c>
    </row>
    <row r="28" spans="1:6" ht="12.75">
      <c r="A28" t="s">
        <v>15</v>
      </c>
      <c r="B28" s="4"/>
      <c r="C28" s="6">
        <v>1966806170.36</v>
      </c>
      <c r="D28" s="4">
        <v>1908182127.8</v>
      </c>
      <c r="E28" s="10">
        <v>2270518481.91</v>
      </c>
      <c r="F28" s="21">
        <v>2184575580.8</v>
      </c>
    </row>
    <row r="29" spans="1:6" ht="12.75">
      <c r="A29"/>
      <c r="B29" s="4"/>
      <c r="C29" s="6"/>
      <c r="D29" s="4"/>
      <c r="F29" s="13"/>
    </row>
    <row r="30" spans="1:6" ht="12.75">
      <c r="A30" t="s">
        <v>16</v>
      </c>
      <c r="B30" s="4"/>
      <c r="C30" s="6"/>
      <c r="D30" s="4"/>
      <c r="F30" s="13"/>
    </row>
    <row r="31" spans="1:6" ht="12.75">
      <c r="A31" t="s">
        <v>17</v>
      </c>
      <c r="B31" s="4"/>
      <c r="C31" s="6">
        <v>423225931.54</v>
      </c>
      <c r="D31" s="4">
        <v>396488550</v>
      </c>
      <c r="E31" s="10">
        <v>474791598.77</v>
      </c>
      <c r="F31" s="17">
        <v>450069920.2</v>
      </c>
    </row>
    <row r="32" spans="1:6" ht="12.75">
      <c r="A32" t="s">
        <v>18</v>
      </c>
      <c r="B32" s="4"/>
      <c r="C32" s="33">
        <v>13596000.16</v>
      </c>
      <c r="D32" s="30">
        <v>19701098.3</v>
      </c>
      <c r="E32" s="12">
        <v>7582565.61</v>
      </c>
      <c r="F32" s="20">
        <v>15138412.8</v>
      </c>
    </row>
    <row r="33" spans="1:6" ht="12.75">
      <c r="A33" t="s">
        <v>19</v>
      </c>
      <c r="B33" s="4"/>
      <c r="C33" s="6">
        <v>436821931.70000005</v>
      </c>
      <c r="D33" s="4">
        <v>416189648.3</v>
      </c>
      <c r="E33" s="10">
        <v>482374164.38</v>
      </c>
      <c r="F33" s="21">
        <v>465208333</v>
      </c>
    </row>
    <row r="34" spans="1:6" ht="12.75">
      <c r="A34"/>
      <c r="B34" s="4"/>
      <c r="C34" s="6"/>
      <c r="D34" s="4"/>
      <c r="F34" s="13"/>
    </row>
    <row r="35" spans="1:6" ht="12.75">
      <c r="A35" t="s">
        <v>20</v>
      </c>
      <c r="B35" s="4"/>
      <c r="C35" s="6"/>
      <c r="D35" s="4"/>
      <c r="F35" s="13"/>
    </row>
    <row r="36" spans="1:6" ht="12.75">
      <c r="A36" t="s">
        <v>21</v>
      </c>
      <c r="B36" s="4"/>
      <c r="C36" s="6">
        <v>-2504629085.74</v>
      </c>
      <c r="D36" s="4">
        <v>-2434402866.2</v>
      </c>
      <c r="E36" s="10">
        <v>-2938265383.32</v>
      </c>
      <c r="F36" s="17">
        <v>-2787864516</v>
      </c>
    </row>
    <row r="37" spans="1:6" ht="12.75">
      <c r="A37" t="s">
        <v>22</v>
      </c>
      <c r="B37" s="4"/>
      <c r="C37" s="6">
        <v>-169801058.77</v>
      </c>
      <c r="D37" s="4">
        <v>-157066794.1</v>
      </c>
      <c r="E37" s="10">
        <v>-227326793.29</v>
      </c>
      <c r="F37" s="17">
        <v>-208076914.4</v>
      </c>
    </row>
    <row r="38" spans="1:6" ht="12.75">
      <c r="A38" t="s">
        <v>23</v>
      </c>
      <c r="B38" s="4"/>
      <c r="C38" s="33">
        <v>-32146751.83</v>
      </c>
      <c r="D38" s="30">
        <v>-30867845.6</v>
      </c>
      <c r="E38" s="12">
        <v>-37526551.75</v>
      </c>
      <c r="F38" s="20">
        <v>-36181601.8</v>
      </c>
    </row>
    <row r="39" spans="1:6" ht="12.75">
      <c r="A39" t="s">
        <v>24</v>
      </c>
      <c r="B39" s="4"/>
      <c r="C39" s="6">
        <v>-2706576896.3399997</v>
      </c>
      <c r="D39" s="4">
        <v>-2622337505.8999996</v>
      </c>
      <c r="E39" s="10">
        <v>-3203118728.36</v>
      </c>
      <c r="F39" s="21">
        <v>-3032123032.2000003</v>
      </c>
    </row>
    <row r="40" spans="1:6" ht="12.75">
      <c r="A40"/>
      <c r="B40" s="4"/>
      <c r="C40" s="6"/>
      <c r="D40" s="4"/>
      <c r="F40" s="13"/>
    </row>
    <row r="41" spans="1:6" ht="12.75">
      <c r="A41" t="s">
        <v>25</v>
      </c>
      <c r="B41" s="4"/>
      <c r="C41" s="6">
        <v>4342340587.779999</v>
      </c>
      <c r="D41" s="4">
        <v>4150833207.800001</v>
      </c>
      <c r="E41" s="10">
        <v>5391062349.48</v>
      </c>
      <c r="F41" s="21">
        <v>5173838374.299999</v>
      </c>
    </row>
    <row r="42" spans="1:6" ht="12.75">
      <c r="A42"/>
      <c r="B42" s="4"/>
      <c r="C42" s="6"/>
      <c r="D42" s="4"/>
      <c r="F42" s="13"/>
    </row>
    <row r="43" spans="1:6" ht="12.75">
      <c r="A43" t="s">
        <v>26</v>
      </c>
      <c r="B43" s="4"/>
      <c r="C43" s="6"/>
      <c r="D43" s="4"/>
      <c r="F43" s="13"/>
    </row>
    <row r="44" spans="1:6" ht="12.75">
      <c r="A44" t="s">
        <v>27</v>
      </c>
      <c r="B44" s="4"/>
      <c r="C44" s="6"/>
      <c r="D44" s="4"/>
      <c r="F44" s="13"/>
    </row>
    <row r="45" spans="1:6" ht="12.75">
      <c r="A45" t="s">
        <v>28</v>
      </c>
      <c r="B45" s="4"/>
      <c r="C45" s="6">
        <v>2942778.45</v>
      </c>
      <c r="D45" s="4">
        <v>2724697.1</v>
      </c>
      <c r="E45" s="10">
        <v>3138905.06</v>
      </c>
      <c r="F45" s="17">
        <v>3044867.3</v>
      </c>
    </row>
    <row r="46" spans="1:6" ht="12.75">
      <c r="A46" t="s">
        <v>29</v>
      </c>
      <c r="B46" s="4"/>
      <c r="C46" s="6">
        <v>-445522.25</v>
      </c>
      <c r="D46" s="4">
        <v>-445522.3</v>
      </c>
      <c r="E46" s="10">
        <v>-445522.25</v>
      </c>
      <c r="F46" s="17">
        <v>-445522.3</v>
      </c>
    </row>
    <row r="47" spans="1:6" ht="12.75">
      <c r="A47" t="s">
        <v>30</v>
      </c>
      <c r="B47" s="4"/>
      <c r="C47" s="6">
        <v>66938108.45</v>
      </c>
      <c r="D47" s="4">
        <v>79810248.2</v>
      </c>
      <c r="E47" s="10">
        <v>65544371.16999999</v>
      </c>
      <c r="F47" s="17">
        <v>62632927.4</v>
      </c>
    </row>
    <row r="48" spans="1:6" ht="12.75">
      <c r="A48" t="s">
        <v>31</v>
      </c>
      <c r="B48" s="4"/>
      <c r="C48" s="33">
        <v>51441439.41</v>
      </c>
      <c r="D48" s="30">
        <v>49444225.5</v>
      </c>
      <c r="E48" s="12">
        <v>60599235.47</v>
      </c>
      <c r="F48" s="20">
        <v>57663644.5</v>
      </c>
    </row>
    <row r="49" spans="1:6" ht="12.75">
      <c r="A49" t="s">
        <v>32</v>
      </c>
      <c r="B49" s="4"/>
      <c r="C49" s="6">
        <v>120876804.06</v>
      </c>
      <c r="D49" s="4">
        <v>131533648.5</v>
      </c>
      <c r="E49" s="6">
        <v>128836989.44999999</v>
      </c>
      <c r="F49" s="21">
        <v>122895916.9</v>
      </c>
    </row>
    <row r="50" spans="1:6" ht="12.75">
      <c r="A50"/>
      <c r="B50" s="4"/>
      <c r="C50" s="6"/>
      <c r="D50" s="4"/>
      <c r="F50" s="13"/>
    </row>
    <row r="51" spans="1:6" ht="12.75">
      <c r="A51" t="s">
        <v>33</v>
      </c>
      <c r="B51" s="4"/>
      <c r="C51" s="6">
        <v>120876804.06</v>
      </c>
      <c r="D51" s="4">
        <v>131533648.5</v>
      </c>
      <c r="E51" s="10">
        <v>128836989.44999999</v>
      </c>
      <c r="F51" s="21">
        <v>122895916.9</v>
      </c>
    </row>
    <row r="52" spans="1:6" ht="12.75">
      <c r="A52"/>
      <c r="B52" s="4"/>
      <c r="C52" s="6"/>
      <c r="D52" s="4"/>
      <c r="F52" s="13"/>
    </row>
    <row r="53" spans="1:6" ht="12.75">
      <c r="A53" t="s">
        <v>34</v>
      </c>
      <c r="B53" s="4"/>
      <c r="C53" s="6"/>
      <c r="D53" s="4"/>
      <c r="F53" s="13"/>
    </row>
    <row r="54" spans="1:6" ht="12.75">
      <c r="A54" t="s">
        <v>35</v>
      </c>
      <c r="B54" s="4"/>
      <c r="C54" s="6"/>
      <c r="D54" s="4"/>
      <c r="F54" s="13"/>
    </row>
    <row r="55" spans="1:6" ht="12.75">
      <c r="A55" t="s">
        <v>36</v>
      </c>
      <c r="B55" s="4"/>
      <c r="C55" s="6">
        <v>1910333.38</v>
      </c>
      <c r="D55" s="4">
        <v>801215.6</v>
      </c>
      <c r="E55" s="10">
        <v>186760.56</v>
      </c>
      <c r="F55" s="17">
        <v>2929228.9</v>
      </c>
    </row>
    <row r="56" spans="1:6" ht="12.75">
      <c r="A56" t="s">
        <v>37</v>
      </c>
      <c r="B56" s="4"/>
      <c r="C56" s="6">
        <v>2141605.09</v>
      </c>
      <c r="D56" s="4">
        <v>2643466.4</v>
      </c>
      <c r="E56" s="10">
        <v>2476813.1</v>
      </c>
      <c r="F56" s="17">
        <v>2149990</v>
      </c>
    </row>
    <row r="57" spans="1:6" ht="12.75">
      <c r="A57" t="s">
        <v>38</v>
      </c>
      <c r="B57" s="4"/>
      <c r="C57" s="6">
        <v>1840305.9</v>
      </c>
      <c r="D57" s="4">
        <v>2200170.1</v>
      </c>
      <c r="E57" s="10">
        <v>2370320.31</v>
      </c>
      <c r="F57" s="17">
        <v>2513265</v>
      </c>
    </row>
    <row r="58" spans="1:6" ht="12.75">
      <c r="A58" t="s">
        <v>39</v>
      </c>
      <c r="B58" s="4"/>
      <c r="C58" s="33">
        <v>0</v>
      </c>
      <c r="D58" s="30">
        <v>2100000</v>
      </c>
      <c r="E58" s="12">
        <v>2637717.11</v>
      </c>
      <c r="F58" s="20">
        <v>8643238.2</v>
      </c>
    </row>
    <row r="59" spans="1:6" ht="12.75">
      <c r="A59" t="s">
        <v>40</v>
      </c>
      <c r="B59" s="4"/>
      <c r="C59" s="6">
        <v>5892244.369999999</v>
      </c>
      <c r="D59" s="4">
        <v>7744852.1</v>
      </c>
      <c r="E59" s="10">
        <v>7671611.08</v>
      </c>
      <c r="F59" s="21">
        <v>16235722.1</v>
      </c>
    </row>
    <row r="60" spans="1:6" ht="12.75">
      <c r="A60"/>
      <c r="B60" s="4"/>
      <c r="C60" s="6"/>
      <c r="D60" s="4"/>
      <c r="F60" s="13"/>
    </row>
    <row r="61" spans="1:6" ht="12.75">
      <c r="A61" t="s">
        <v>41</v>
      </c>
      <c r="B61" s="4"/>
      <c r="C61" s="33">
        <v>0</v>
      </c>
      <c r="D61" s="30">
        <v>108021.6</v>
      </c>
      <c r="E61" s="12">
        <v>0</v>
      </c>
      <c r="F61" s="20">
        <v>0</v>
      </c>
    </row>
    <row r="62" spans="1:6" ht="12.75">
      <c r="A62" t="s">
        <v>42</v>
      </c>
      <c r="C62" s="6">
        <v>0</v>
      </c>
      <c r="D62">
        <v>108021.6</v>
      </c>
      <c r="E62" s="10">
        <v>0</v>
      </c>
      <c r="F62" s="21">
        <v>0</v>
      </c>
    </row>
    <row r="63" spans="1:6" ht="12.75">
      <c r="A63"/>
      <c r="C63" s="6"/>
      <c r="F63" s="13"/>
    </row>
    <row r="64" spans="1:6" ht="12.75">
      <c r="A64" t="s">
        <v>43</v>
      </c>
      <c r="C64" s="6"/>
      <c r="E64" s="16"/>
      <c r="F64" s="13"/>
    </row>
    <row r="65" spans="1:6" ht="12.75">
      <c r="A65" t="s">
        <v>44</v>
      </c>
      <c r="B65" s="4"/>
      <c r="C65" s="6">
        <v>564598.07</v>
      </c>
      <c r="D65" s="4">
        <v>417702.6</v>
      </c>
      <c r="E65" s="10">
        <v>3173323.12</v>
      </c>
      <c r="F65" s="17">
        <v>2453008.7</v>
      </c>
    </row>
    <row r="66" spans="1:6" ht="12.75">
      <c r="A66" t="s">
        <v>45</v>
      </c>
      <c r="B66" s="4"/>
      <c r="C66" s="6">
        <v>88132196.92</v>
      </c>
      <c r="D66" s="4">
        <v>201161737.1</v>
      </c>
      <c r="E66" s="10">
        <v>131595864.62</v>
      </c>
      <c r="F66" s="17">
        <v>199013377.6</v>
      </c>
    </row>
    <row r="67" spans="1:6" ht="12.75">
      <c r="A67" t="s">
        <v>46</v>
      </c>
      <c r="B67" s="4"/>
      <c r="C67" s="6">
        <v>126788883.16</v>
      </c>
      <c r="D67" s="4">
        <v>125814041</v>
      </c>
      <c r="E67" s="10">
        <v>115855746.53</v>
      </c>
      <c r="F67" s="17">
        <v>101344200.2</v>
      </c>
    </row>
    <row r="68" spans="1:6" ht="12.75">
      <c r="A68" t="s">
        <v>47</v>
      </c>
      <c r="B68" s="4"/>
      <c r="C68" s="6">
        <v>26651599.56</v>
      </c>
      <c r="D68" s="4">
        <v>20992394.5</v>
      </c>
      <c r="E68" s="10">
        <v>298071.54</v>
      </c>
      <c r="F68" s="17">
        <v>274460.5</v>
      </c>
    </row>
    <row r="69" spans="1:6" ht="12.75">
      <c r="A69" t="s">
        <v>48</v>
      </c>
      <c r="B69" s="4"/>
      <c r="C69" s="6">
        <v>2576.99</v>
      </c>
      <c r="D69" s="4">
        <v>5751.5</v>
      </c>
      <c r="E69" s="10">
        <v>1275.45</v>
      </c>
      <c r="F69" s="17">
        <v>651.1</v>
      </c>
    </row>
    <row r="70" spans="1:6" ht="12.75">
      <c r="A70" t="s">
        <v>49</v>
      </c>
      <c r="B70" s="4"/>
      <c r="C70" s="6">
        <v>-0.9</v>
      </c>
      <c r="D70" s="4">
        <v>-235381.2</v>
      </c>
      <c r="E70" s="10">
        <v>115237544</v>
      </c>
      <c r="F70" s="17">
        <v>140050394.4</v>
      </c>
    </row>
    <row r="71" spans="1:6" ht="12.75">
      <c r="A71" t="s">
        <v>50</v>
      </c>
      <c r="B71" s="4"/>
      <c r="C71" s="6">
        <v>-180387</v>
      </c>
      <c r="D71" s="4">
        <v>-198815.5</v>
      </c>
      <c r="E71" s="10">
        <v>-436422.9</v>
      </c>
      <c r="F71" s="17">
        <v>-339475.8</v>
      </c>
    </row>
    <row r="72" spans="1:6" ht="12.75">
      <c r="A72" t="s">
        <v>51</v>
      </c>
      <c r="B72" s="4"/>
      <c r="C72" s="33">
        <v>37507567.09</v>
      </c>
      <c r="D72" s="30">
        <v>24485957.5</v>
      </c>
      <c r="E72" s="12">
        <v>-61157956.99</v>
      </c>
      <c r="F72" s="20">
        <v>-141199.3</v>
      </c>
    </row>
    <row r="73" spans="1:6" ht="12.75">
      <c r="A73" t="s">
        <v>52</v>
      </c>
      <c r="B73" s="4"/>
      <c r="C73" s="6">
        <v>279467033.89</v>
      </c>
      <c r="D73" s="4">
        <v>372443387.5</v>
      </c>
      <c r="E73" s="6">
        <v>304567445.37</v>
      </c>
      <c r="F73" s="21">
        <v>442655417.4</v>
      </c>
    </row>
    <row r="74" spans="1:6" ht="12.75">
      <c r="A74"/>
      <c r="B74" s="4"/>
      <c r="C74" s="6"/>
      <c r="D74" s="4"/>
      <c r="F74" s="13"/>
    </row>
    <row r="75" spans="1:6" ht="12.75">
      <c r="A75" t="s">
        <v>53</v>
      </c>
      <c r="B75" s="4"/>
      <c r="C75" s="6"/>
      <c r="D75" s="4"/>
      <c r="F75" s="13"/>
    </row>
    <row r="76" spans="1:6" ht="12.75">
      <c r="A76" t="s">
        <v>54</v>
      </c>
      <c r="B76" s="4"/>
      <c r="C76" s="33">
        <v>-42557426.03</v>
      </c>
      <c r="D76" s="30">
        <v>-42166118.8</v>
      </c>
      <c r="E76" s="12">
        <v>-1811377.77</v>
      </c>
      <c r="F76" s="20">
        <v>-1385115.8</v>
      </c>
    </row>
    <row r="77" spans="1:6" ht="12.75">
      <c r="A77" t="s">
        <v>55</v>
      </c>
      <c r="B77" s="4"/>
      <c r="C77" s="6">
        <v>-42557426.03</v>
      </c>
      <c r="D77" s="4">
        <v>-42166118.8</v>
      </c>
      <c r="E77" s="10">
        <v>-1811377.77</v>
      </c>
      <c r="F77" s="21">
        <v>-1385115.8</v>
      </c>
    </row>
    <row r="78" spans="1:6" ht="12.75">
      <c r="A78"/>
      <c r="B78" s="4"/>
      <c r="C78" s="6"/>
      <c r="D78" s="4"/>
      <c r="F78" s="13"/>
    </row>
    <row r="79" spans="1:6" ht="12.75">
      <c r="A79" t="s">
        <v>56</v>
      </c>
      <c r="B79" s="4"/>
      <c r="C79" s="6"/>
      <c r="D79" s="4"/>
      <c r="F79" s="13"/>
    </row>
    <row r="80" spans="1:6" ht="12.75">
      <c r="A80" t="s">
        <v>57</v>
      </c>
      <c r="B80" s="4"/>
      <c r="C80" s="6">
        <v>8118221.6</v>
      </c>
      <c r="D80" s="4">
        <v>9094124.3</v>
      </c>
      <c r="E80" s="10">
        <v>7265263.31</v>
      </c>
      <c r="F80" s="17">
        <v>7730850.4</v>
      </c>
    </row>
    <row r="81" spans="1:6" ht="12.75">
      <c r="A81" t="s">
        <v>58</v>
      </c>
      <c r="B81" s="4"/>
      <c r="C81" s="6">
        <v>32018969.15</v>
      </c>
      <c r="D81" s="4">
        <v>30503263.7</v>
      </c>
      <c r="E81" s="10">
        <v>58567810.82</v>
      </c>
      <c r="F81" s="17">
        <v>49269603.1</v>
      </c>
    </row>
    <row r="82" spans="1:6" ht="12.75">
      <c r="A82" t="s">
        <v>59</v>
      </c>
      <c r="B82" s="4"/>
      <c r="C82" s="6">
        <v>1912566.29</v>
      </c>
      <c r="D82" s="4">
        <v>2140810.8</v>
      </c>
      <c r="E82" s="10">
        <v>2631440.05</v>
      </c>
      <c r="F82" s="17">
        <v>2273435</v>
      </c>
    </row>
    <row r="83" spans="1:6" ht="12.75">
      <c r="A83" t="s">
        <v>60</v>
      </c>
      <c r="B83" s="4"/>
      <c r="C83" s="6">
        <v>86379589.15</v>
      </c>
      <c r="D83" s="4">
        <v>55131464.9</v>
      </c>
      <c r="E83" s="10">
        <v>108863762.73</v>
      </c>
      <c r="F83" s="17">
        <v>87647514.8</v>
      </c>
    </row>
    <row r="84" spans="1:6" ht="12.75">
      <c r="A84" t="s">
        <v>61</v>
      </c>
      <c r="B84" s="4"/>
      <c r="C84" s="33">
        <v>597927.52</v>
      </c>
      <c r="D84" s="30">
        <v>604487.2</v>
      </c>
      <c r="E84" s="12">
        <v>667967.39</v>
      </c>
      <c r="F84" s="20">
        <v>653879.9</v>
      </c>
    </row>
    <row r="85" spans="1:6" ht="12.75">
      <c r="A85" t="s">
        <v>62</v>
      </c>
      <c r="B85" s="4"/>
      <c r="C85" s="6">
        <v>129027273.71</v>
      </c>
      <c r="D85" s="4">
        <v>97474150.89999999</v>
      </c>
      <c r="E85" s="10">
        <v>177996244.3</v>
      </c>
      <c r="F85" s="21">
        <v>147575283.20000002</v>
      </c>
    </row>
    <row r="86" spans="1:6" ht="12.75">
      <c r="A86"/>
      <c r="B86" s="4"/>
      <c r="C86" s="6"/>
      <c r="D86" s="4"/>
      <c r="F86" s="13"/>
    </row>
    <row r="87" spans="1:6" ht="12.75">
      <c r="A87" t="s">
        <v>63</v>
      </c>
      <c r="B87" s="4"/>
      <c r="C87" s="6"/>
      <c r="D87" s="4"/>
      <c r="F87" s="13"/>
    </row>
    <row r="88" spans="1:6" ht="12.75">
      <c r="A88" t="s">
        <v>64</v>
      </c>
      <c r="B88" s="4"/>
      <c r="C88" s="6">
        <v>18082080</v>
      </c>
      <c r="D88" s="4">
        <v>2630621.6</v>
      </c>
      <c r="E88" s="10">
        <v>231815</v>
      </c>
      <c r="F88" s="17">
        <v>405472.6</v>
      </c>
    </row>
    <row r="89" spans="1:6" ht="12.75">
      <c r="A89" t="s">
        <v>65</v>
      </c>
      <c r="B89" s="4"/>
      <c r="C89" s="33">
        <v>185337284</v>
      </c>
      <c r="D89" s="30">
        <v>39991473.3</v>
      </c>
      <c r="E89" s="12">
        <v>12291619</v>
      </c>
      <c r="F89" s="20">
        <v>20560916.3</v>
      </c>
    </row>
    <row r="90" spans="1:6" ht="12.75">
      <c r="A90" t="s">
        <v>66</v>
      </c>
      <c r="B90" s="4"/>
      <c r="C90" s="6">
        <v>203419364</v>
      </c>
      <c r="D90" s="4">
        <v>42622094.9</v>
      </c>
      <c r="E90" s="10">
        <v>12523434</v>
      </c>
      <c r="F90" s="21">
        <v>20966388.900000002</v>
      </c>
    </row>
    <row r="91" spans="1:6" ht="12.75">
      <c r="A91"/>
      <c r="B91" s="4"/>
      <c r="C91" s="6"/>
      <c r="D91" s="4"/>
      <c r="F91" s="13"/>
    </row>
    <row r="92" spans="1:6" ht="12.75">
      <c r="A92" t="s">
        <v>67</v>
      </c>
      <c r="B92" s="4"/>
      <c r="C92" s="6"/>
      <c r="D92" s="4"/>
      <c r="F92" s="13"/>
    </row>
    <row r="93" spans="1:6" ht="12.75">
      <c r="A93" t="s">
        <v>68</v>
      </c>
      <c r="B93" s="4"/>
      <c r="C93" s="6">
        <v>16967987.25</v>
      </c>
      <c r="D93" s="4">
        <v>10407710.5</v>
      </c>
      <c r="E93" s="10">
        <v>8227581.85</v>
      </c>
      <c r="F93" s="17">
        <v>9045343</v>
      </c>
    </row>
    <row r="94" spans="1:6" ht="12.75">
      <c r="A94" t="s">
        <v>69</v>
      </c>
      <c r="B94" s="4"/>
      <c r="C94" s="8">
        <v>15526453.44</v>
      </c>
      <c r="D94" s="4">
        <v>3180359.1</v>
      </c>
      <c r="E94" s="10">
        <v>16292762.13</v>
      </c>
      <c r="F94" s="17">
        <v>3894021.9</v>
      </c>
    </row>
    <row r="95" spans="1:6" ht="12.75">
      <c r="A95" t="s">
        <v>70</v>
      </c>
      <c r="B95" s="4"/>
      <c r="C95" s="33">
        <v>510144.54</v>
      </c>
      <c r="D95" s="30">
        <v>313820.2</v>
      </c>
      <c r="E95" s="12">
        <v>10132.26</v>
      </c>
      <c r="F95" s="20">
        <v>6475.1</v>
      </c>
    </row>
    <row r="96" spans="1:6" ht="12.75">
      <c r="A96" t="s">
        <v>71</v>
      </c>
      <c r="B96" s="4"/>
      <c r="C96" s="34">
        <v>33004585.229999997</v>
      </c>
      <c r="D96" s="4">
        <v>13901889.799999999</v>
      </c>
      <c r="E96" s="10">
        <v>24530476.240000002</v>
      </c>
      <c r="F96" s="21">
        <v>12945840</v>
      </c>
    </row>
    <row r="97" spans="1:6" ht="12.75">
      <c r="A97"/>
      <c r="B97" s="4"/>
      <c r="C97" s="6"/>
      <c r="D97" s="4"/>
      <c r="F97" s="13"/>
    </row>
    <row r="98" spans="1:6" ht="12.75">
      <c r="A98" t="s">
        <v>72</v>
      </c>
      <c r="B98" s="4"/>
      <c r="C98" s="6"/>
      <c r="D98" s="4"/>
      <c r="F98" s="13"/>
    </row>
    <row r="99" spans="1:6" ht="12.75">
      <c r="A99" t="s">
        <v>73</v>
      </c>
      <c r="B99" s="4"/>
      <c r="C99" s="6">
        <v>-22592354</v>
      </c>
      <c r="D99" s="4">
        <v>-2643755.6</v>
      </c>
      <c r="E99" s="10">
        <v>6049009</v>
      </c>
      <c r="F99" s="17">
        <v>1508161.5</v>
      </c>
    </row>
    <row r="100" spans="1:6" ht="12.75">
      <c r="A100"/>
      <c r="B100" s="4"/>
      <c r="C100" s="6"/>
      <c r="D100" s="4"/>
      <c r="F100" s="13"/>
    </row>
    <row r="101" spans="1:6" ht="12.75">
      <c r="A101" t="s">
        <v>74</v>
      </c>
      <c r="B101" s="4"/>
      <c r="C101" s="6">
        <v>585660721.1700001</v>
      </c>
      <c r="D101" s="4">
        <v>489484522.3999999</v>
      </c>
      <c r="E101" s="10">
        <v>531526842.22</v>
      </c>
      <c r="F101" s="17">
        <v>640501697.3</v>
      </c>
    </row>
    <row r="102" spans="1:6" ht="12.75">
      <c r="A102"/>
      <c r="B102" s="4"/>
      <c r="C102" s="6"/>
      <c r="D102" s="4"/>
      <c r="F102" s="13"/>
    </row>
    <row r="103" spans="1:6" ht="12.75">
      <c r="A103" t="s">
        <v>75</v>
      </c>
      <c r="B103" s="4"/>
      <c r="C103" s="6"/>
      <c r="D103" s="4"/>
      <c r="F103" s="13"/>
    </row>
    <row r="104" spans="1:6" ht="12.75">
      <c r="A104" s="2" t="s">
        <v>158</v>
      </c>
      <c r="B104" s="4"/>
      <c r="C104" s="4">
        <v>0</v>
      </c>
      <c r="D104" s="4">
        <v>0</v>
      </c>
      <c r="E104" s="49">
        <v>5000000</v>
      </c>
      <c r="F104" s="17">
        <v>2708333.3</v>
      </c>
    </row>
    <row r="105" spans="1:6" ht="12.75">
      <c r="A105" t="s">
        <v>76</v>
      </c>
      <c r="B105" s="4"/>
      <c r="C105" s="6">
        <v>38955721</v>
      </c>
      <c r="D105" s="4">
        <v>21446418</v>
      </c>
      <c r="E105" s="10">
        <v>31891</v>
      </c>
      <c r="F105" s="17">
        <v>5116920.6</v>
      </c>
    </row>
    <row r="106" spans="1:6" ht="12.75">
      <c r="A106" t="s">
        <v>77</v>
      </c>
      <c r="B106" s="4"/>
      <c r="C106" s="6">
        <v>24473019.76</v>
      </c>
      <c r="D106" s="4">
        <v>24472675.7</v>
      </c>
      <c r="E106" s="10">
        <v>25796188.04</v>
      </c>
      <c r="F106" s="17">
        <v>23804487</v>
      </c>
    </row>
    <row r="107" spans="1:6" ht="12.75">
      <c r="A107" t="s">
        <v>78</v>
      </c>
      <c r="B107" s="4"/>
      <c r="C107" s="6">
        <v>16497050.43</v>
      </c>
      <c r="D107" s="4">
        <v>19565756.6</v>
      </c>
      <c r="E107" s="10">
        <v>115279882.65</v>
      </c>
      <c r="F107" s="17">
        <v>94478118.2</v>
      </c>
    </row>
    <row r="108" spans="1:6" ht="12.75">
      <c r="A108" t="s">
        <v>79</v>
      </c>
      <c r="B108" s="4"/>
      <c r="C108" s="6">
        <v>45400600.36</v>
      </c>
      <c r="D108" s="4">
        <v>46169680</v>
      </c>
      <c r="E108" s="10">
        <v>42238442.25</v>
      </c>
      <c r="F108" s="17">
        <v>43007056.7</v>
      </c>
    </row>
    <row r="109" spans="1:6" ht="12.75">
      <c r="A109" s="11" t="s">
        <v>160</v>
      </c>
      <c r="B109" s="4"/>
      <c r="C109" s="4">
        <v>0</v>
      </c>
      <c r="D109" s="4">
        <v>0</v>
      </c>
      <c r="E109" s="10">
        <v>35305283.69</v>
      </c>
      <c r="F109" s="17">
        <v>7296300</v>
      </c>
    </row>
    <row r="110" spans="1:6" ht="12.75">
      <c r="A110" t="s">
        <v>80</v>
      </c>
      <c r="B110" s="4"/>
      <c r="C110" s="6">
        <v>477876891.35</v>
      </c>
      <c r="D110" s="4">
        <v>491014550</v>
      </c>
      <c r="E110" s="10">
        <v>512210530.69</v>
      </c>
      <c r="F110" s="17">
        <v>526016855.1</v>
      </c>
    </row>
    <row r="111" spans="1:6" ht="12.75">
      <c r="A111" t="s">
        <v>81</v>
      </c>
      <c r="B111" s="4"/>
      <c r="C111" s="6">
        <v>657177.29</v>
      </c>
      <c r="D111" s="4">
        <v>641453</v>
      </c>
      <c r="E111" s="10">
        <v>814255.22</v>
      </c>
      <c r="F111" s="17">
        <v>713292.2</v>
      </c>
    </row>
    <row r="112" spans="1:6" ht="12.75">
      <c r="A112" t="s">
        <v>82</v>
      </c>
      <c r="B112" s="4"/>
      <c r="C112" s="6">
        <v>1886630.93</v>
      </c>
      <c r="D112" s="4">
        <v>934876.9</v>
      </c>
      <c r="E112" s="10">
        <v>-3097510.84</v>
      </c>
      <c r="F112" s="17">
        <v>-142201.6</v>
      </c>
    </row>
    <row r="113" spans="1:6" ht="12.75">
      <c r="A113" t="s">
        <v>70</v>
      </c>
      <c r="B113" s="4"/>
      <c r="C113" s="6">
        <v>-2816542.36</v>
      </c>
      <c r="D113" s="4">
        <v>126361380.1</v>
      </c>
      <c r="E113" s="10">
        <v>179141201.75</v>
      </c>
      <c r="F113" s="17">
        <v>196904896.2</v>
      </c>
    </row>
    <row r="114" spans="1:6" ht="12.75">
      <c r="A114" t="s">
        <v>83</v>
      </c>
      <c r="B114" s="4"/>
      <c r="C114" s="6">
        <v>2796628.69</v>
      </c>
      <c r="D114" s="4">
        <v>2162682.2</v>
      </c>
      <c r="E114" s="10">
        <v>1848079.5</v>
      </c>
      <c r="F114" s="17">
        <v>2222956</v>
      </c>
    </row>
    <row r="115" spans="1:6" ht="12.75">
      <c r="A115" t="s">
        <v>84</v>
      </c>
      <c r="B115" s="4"/>
      <c r="C115" s="33">
        <v>17600127.83</v>
      </c>
      <c r="D115" s="30">
        <v>14737503.4</v>
      </c>
      <c r="E115" s="12">
        <v>22317896.83</v>
      </c>
      <c r="F115" s="20">
        <v>21547655.8</v>
      </c>
    </row>
    <row r="116" spans="1:6" ht="12.75">
      <c r="A116" t="s">
        <v>85</v>
      </c>
      <c r="B116" s="4"/>
      <c r="C116" s="6">
        <v>623327305.28</v>
      </c>
      <c r="D116" s="4">
        <v>747506975.9</v>
      </c>
      <c r="E116" s="10">
        <v>936886140.78</v>
      </c>
      <c r="F116" s="21">
        <v>923674669.5</v>
      </c>
    </row>
    <row r="117" spans="1:6" ht="12.75">
      <c r="A117"/>
      <c r="B117" s="4"/>
      <c r="C117" s="6"/>
      <c r="D117" s="4"/>
      <c r="F117" s="13"/>
    </row>
    <row r="118" spans="1:6" ht="13.5" thickBot="1">
      <c r="A118" t="s">
        <v>86</v>
      </c>
      <c r="B118" s="4"/>
      <c r="C118" s="9">
        <v>5672205418.289999</v>
      </c>
      <c r="D118" s="45">
        <v>5519358354.6</v>
      </c>
      <c r="E118" s="9">
        <v>6988312321.929999</v>
      </c>
      <c r="F118" s="9">
        <v>6860910657.999999</v>
      </c>
    </row>
    <row r="119" spans="1:6" ht="13.5" thickTop="1">
      <c r="A119"/>
      <c r="B119" s="4"/>
      <c r="C119" s="6"/>
      <c r="D119" s="4"/>
      <c r="F119" s="13"/>
    </row>
    <row r="120" spans="1:6" ht="12.75">
      <c r="A120" t="s">
        <v>87</v>
      </c>
      <c r="B120" s="4"/>
      <c r="C120" s="6"/>
      <c r="D120" s="4"/>
      <c r="F120" s="13"/>
    </row>
    <row r="121" spans="1:6" ht="12.75">
      <c r="A121" t="s">
        <v>88</v>
      </c>
      <c r="B121" s="4"/>
      <c r="C121" s="6"/>
      <c r="D121" s="4"/>
      <c r="F121" s="13"/>
    </row>
    <row r="122" spans="1:6" ht="12.75">
      <c r="A122" t="s">
        <v>89</v>
      </c>
      <c r="B122" s="4"/>
      <c r="C122" s="4">
        <v>0</v>
      </c>
      <c r="D122" s="4">
        <v>0</v>
      </c>
      <c r="E122" s="10">
        <v>-2304999.73</v>
      </c>
      <c r="F122" s="17">
        <v>-2120268.3</v>
      </c>
    </row>
    <row r="123" spans="1:6" ht="12.75">
      <c r="A123" t="s">
        <v>90</v>
      </c>
      <c r="B123" s="4"/>
      <c r="C123" s="6">
        <v>-5278067</v>
      </c>
      <c r="D123" s="4">
        <v>-723076.5</v>
      </c>
      <c r="E123" s="10">
        <v>-904104</v>
      </c>
      <c r="F123" s="17">
        <v>-487493.4</v>
      </c>
    </row>
    <row r="124" spans="1:6" ht="12.75">
      <c r="A124" t="s">
        <v>91</v>
      </c>
      <c r="B124" s="4"/>
      <c r="C124" s="6">
        <v>-9365369</v>
      </c>
      <c r="D124" s="4">
        <v>-11817914.5</v>
      </c>
      <c r="E124" s="10">
        <v>-55764225</v>
      </c>
      <c r="F124" s="17">
        <v>-49489912.1</v>
      </c>
    </row>
    <row r="125" spans="1:6" ht="12.75">
      <c r="A125" t="s">
        <v>92</v>
      </c>
      <c r="B125" s="4"/>
      <c r="C125" s="6">
        <v>-223871000</v>
      </c>
      <c r="D125" s="4">
        <v>-91463791.7</v>
      </c>
      <c r="E125" s="10">
        <v>-378039000</v>
      </c>
      <c r="F125" s="17">
        <v>-348099458.3</v>
      </c>
    </row>
    <row r="126" spans="1:6" ht="12.75">
      <c r="A126" t="s">
        <v>93</v>
      </c>
      <c r="B126" s="4"/>
      <c r="C126" s="6">
        <v>-226751265.66</v>
      </c>
      <c r="D126" s="4">
        <v>-197275333.7</v>
      </c>
      <c r="E126" s="10">
        <v>-256108243.39</v>
      </c>
      <c r="F126" s="17">
        <v>-272714602.7</v>
      </c>
    </row>
    <row r="127" spans="1:6" ht="12.75">
      <c r="A127" t="s">
        <v>94</v>
      </c>
      <c r="C127" s="6"/>
      <c r="D127">
        <v>-1250</v>
      </c>
      <c r="E127" s="10">
        <v>-24282078.26</v>
      </c>
      <c r="F127" s="17">
        <v>-24305264.1</v>
      </c>
    </row>
    <row r="128" spans="1:6" ht="12.75">
      <c r="A128" t="s">
        <v>95</v>
      </c>
      <c r="B128" s="4"/>
      <c r="C128" s="6">
        <v>-3367021.49</v>
      </c>
      <c r="D128" s="4">
        <v>-3282266.3</v>
      </c>
      <c r="E128" s="10">
        <v>-1113828.22</v>
      </c>
      <c r="F128" s="17">
        <v>-1511317.5</v>
      </c>
    </row>
    <row r="129" spans="1:6" ht="12.75">
      <c r="A129" t="s">
        <v>96</v>
      </c>
      <c r="B129" s="4"/>
      <c r="C129" s="6">
        <v>-15377914.44</v>
      </c>
      <c r="D129" s="4">
        <v>-14246647.4</v>
      </c>
      <c r="E129" s="10">
        <v>-21683576.46</v>
      </c>
      <c r="F129" s="17">
        <v>-19963145.4</v>
      </c>
    </row>
    <row r="130" spans="1:6" ht="12.75">
      <c r="A130" t="s">
        <v>97</v>
      </c>
      <c r="B130" s="4"/>
      <c r="C130" s="6">
        <v>-80851228.13</v>
      </c>
      <c r="D130" s="4">
        <v>-95400138.6</v>
      </c>
      <c r="E130" s="10">
        <v>-24562128.959999997</v>
      </c>
      <c r="F130" s="17">
        <v>-55640970</v>
      </c>
    </row>
    <row r="131" spans="1:6" ht="12.75">
      <c r="A131" t="s">
        <v>98</v>
      </c>
      <c r="B131" s="4"/>
      <c r="C131" s="6">
        <v>-42900750.21</v>
      </c>
      <c r="D131" s="4">
        <v>-37674519.7</v>
      </c>
      <c r="E131" s="10">
        <v>-57279929.95</v>
      </c>
      <c r="F131" s="17">
        <v>-51848431.5</v>
      </c>
    </row>
    <row r="132" spans="1:6" ht="12.75">
      <c r="A132" t="s">
        <v>99</v>
      </c>
      <c r="B132" s="4"/>
      <c r="C132" s="6">
        <v>-773627.21</v>
      </c>
      <c r="D132" s="4">
        <v>-577537.6</v>
      </c>
      <c r="E132" s="16">
        <v>-47786.15</v>
      </c>
      <c r="F132" s="17">
        <v>-2573953.8</v>
      </c>
    </row>
    <row r="133" spans="1:6" ht="12.75">
      <c r="A133" t="s">
        <v>100</v>
      </c>
      <c r="B133" s="4"/>
      <c r="C133" s="34">
        <v>-8997352.02</v>
      </c>
      <c r="D133" s="4">
        <v>-9413066</v>
      </c>
      <c r="E133" s="16">
        <v>-11869671.48</v>
      </c>
      <c r="F133" s="17">
        <v>-10610561.1</v>
      </c>
    </row>
    <row r="134" spans="1:6" ht="12.75">
      <c r="A134" s="2" t="s">
        <v>101</v>
      </c>
      <c r="B134" s="4"/>
      <c r="C134" s="33"/>
      <c r="D134" s="30">
        <v>0</v>
      </c>
      <c r="E134" s="12">
        <v>-83855.1</v>
      </c>
      <c r="F134" s="20">
        <v>-956771.6</v>
      </c>
    </row>
    <row r="135" spans="1:6" ht="12.75">
      <c r="A135" t="s">
        <v>102</v>
      </c>
      <c r="B135" s="4"/>
      <c r="C135" s="6">
        <v>-617533595.1600001</v>
      </c>
      <c r="D135" s="4">
        <v>-461875541.99999994</v>
      </c>
      <c r="E135" s="10">
        <v>-834043426.7000002</v>
      </c>
      <c r="F135" s="21">
        <v>-840322149.8</v>
      </c>
    </row>
    <row r="136" spans="1:6" ht="12.75">
      <c r="A136"/>
      <c r="B136" s="4"/>
      <c r="C136" s="6"/>
      <c r="D136" s="4"/>
      <c r="F136" s="13"/>
    </row>
    <row r="137" spans="1:6" ht="12.75">
      <c r="A137" t="s">
        <v>103</v>
      </c>
      <c r="B137" s="4"/>
      <c r="C137" s="6"/>
      <c r="D137" s="4"/>
      <c r="F137" s="13"/>
    </row>
    <row r="138" spans="1:6" ht="12.75">
      <c r="A138" t="s">
        <v>104</v>
      </c>
      <c r="B138" s="4"/>
      <c r="C138" s="6"/>
      <c r="D138" s="4"/>
      <c r="F138" s="13"/>
    </row>
    <row r="139" spans="1:6" ht="12.75">
      <c r="A139" t="s">
        <v>105</v>
      </c>
      <c r="B139" s="4"/>
      <c r="C139" s="6">
        <v>-100000</v>
      </c>
      <c r="D139" s="4">
        <v>-100000</v>
      </c>
      <c r="E139" s="10">
        <v>-100000</v>
      </c>
      <c r="F139" s="17">
        <v>-100000</v>
      </c>
    </row>
    <row r="140" spans="1:6" ht="12.75">
      <c r="A140" t="s">
        <v>106</v>
      </c>
      <c r="B140" s="4"/>
      <c r="C140" s="33">
        <v>-109735689</v>
      </c>
      <c r="D140" s="30">
        <v>-115290230.7</v>
      </c>
      <c r="E140" s="12">
        <v>-81260689</v>
      </c>
      <c r="F140" s="20">
        <v>-87284814</v>
      </c>
    </row>
    <row r="141" spans="1:6" ht="12.75">
      <c r="A141" t="s">
        <v>107</v>
      </c>
      <c r="B141" s="4"/>
      <c r="C141" s="6">
        <v>-109835689</v>
      </c>
      <c r="D141" s="4">
        <v>-115390230.7</v>
      </c>
      <c r="E141" s="10">
        <v>-81360689</v>
      </c>
      <c r="F141" s="21">
        <v>-87384814</v>
      </c>
    </row>
    <row r="142" spans="1:6" ht="12.75">
      <c r="A142"/>
      <c r="B142" s="4"/>
      <c r="C142" s="6"/>
      <c r="D142" s="4"/>
      <c r="F142" s="13"/>
    </row>
    <row r="143" spans="1:6" ht="12.75">
      <c r="A143" t="s">
        <v>108</v>
      </c>
      <c r="B143" s="4"/>
      <c r="C143" s="6"/>
      <c r="D143" s="4"/>
      <c r="F143" s="13"/>
    </row>
    <row r="144" spans="1:6" ht="12.75">
      <c r="A144" t="s">
        <v>109</v>
      </c>
      <c r="B144" s="4"/>
      <c r="C144" s="6">
        <v>116774930.91</v>
      </c>
      <c r="D144" s="4">
        <v>89003019.6</v>
      </c>
      <c r="E144" s="10">
        <v>159193686.09</v>
      </c>
      <c r="F144" s="17">
        <v>141196857.6</v>
      </c>
    </row>
    <row r="145" spans="1:6" ht="12.75">
      <c r="A145" t="s">
        <v>110</v>
      </c>
      <c r="B145" s="4"/>
      <c r="C145" s="6">
        <v>-2378606</v>
      </c>
      <c r="D145" s="4">
        <v>-2656572.7</v>
      </c>
      <c r="E145" s="10">
        <v>-1438711</v>
      </c>
      <c r="F145" s="17">
        <v>-1600608.7</v>
      </c>
    </row>
    <row r="146" spans="1:6" ht="12.75">
      <c r="A146" t="s">
        <v>111</v>
      </c>
      <c r="B146" s="4"/>
      <c r="C146" s="6">
        <v>-594828665.67</v>
      </c>
      <c r="D146" s="4">
        <v>-616574131.6</v>
      </c>
      <c r="E146" s="10">
        <v>-665689823.67</v>
      </c>
      <c r="F146" s="17">
        <v>-630981943.4</v>
      </c>
    </row>
    <row r="147" spans="1:6" ht="12.75">
      <c r="A147" t="s">
        <v>106</v>
      </c>
      <c r="B147" s="4"/>
      <c r="C147" s="33">
        <v>-167534264.75</v>
      </c>
      <c r="D147" s="30">
        <v>-147893441.2</v>
      </c>
      <c r="E147" s="12">
        <v>-188205089.9</v>
      </c>
      <c r="F147" s="20">
        <v>-175963765.9</v>
      </c>
    </row>
    <row r="148" spans="1:6" ht="12.75">
      <c r="A148" t="s">
        <v>112</v>
      </c>
      <c r="B148" s="4"/>
      <c r="C148" s="6">
        <v>-647966605.51</v>
      </c>
      <c r="D148" s="4">
        <v>-678121125.9000001</v>
      </c>
      <c r="E148" s="10">
        <v>-696139938.4799999</v>
      </c>
      <c r="F148" s="21">
        <v>-667349460.4</v>
      </c>
    </row>
    <row r="149" spans="1:6" ht="12.75">
      <c r="A149"/>
      <c r="B149" s="4"/>
      <c r="C149" s="6"/>
      <c r="D149" s="4"/>
      <c r="F149" s="13"/>
    </row>
    <row r="150" spans="1:6" ht="12.75">
      <c r="A150" t="s">
        <v>113</v>
      </c>
      <c r="B150" s="4"/>
      <c r="C150" s="6">
        <v>-757802294.51</v>
      </c>
      <c r="D150" s="4">
        <v>-793511356.6</v>
      </c>
      <c r="E150" s="10">
        <v>-777500627.4799999</v>
      </c>
      <c r="F150" s="17">
        <v>-754734274.4</v>
      </c>
    </row>
    <row r="151" spans="1:6" ht="12.75">
      <c r="A151"/>
      <c r="B151" s="4"/>
      <c r="C151" s="6"/>
      <c r="D151" s="4"/>
      <c r="F151" s="13"/>
    </row>
    <row r="152" spans="1:6" ht="12.75">
      <c r="A152" t="s">
        <v>114</v>
      </c>
      <c r="B152" s="4"/>
      <c r="C152" s="6"/>
      <c r="D152" s="4"/>
      <c r="F152" s="13"/>
    </row>
    <row r="153" spans="1:6" ht="12.75">
      <c r="A153" t="s">
        <v>162</v>
      </c>
      <c r="B153" s="4"/>
      <c r="C153" s="6">
        <v>0</v>
      </c>
      <c r="D153" s="4">
        <v>-266013.3</v>
      </c>
      <c r="E153" s="6">
        <v>0</v>
      </c>
      <c r="F153" s="6">
        <v>0</v>
      </c>
    </row>
    <row r="154" spans="1:6" ht="12.75">
      <c r="A154" s="26" t="s">
        <v>159</v>
      </c>
      <c r="C154" s="6">
        <v>0</v>
      </c>
      <c r="D154" s="6">
        <v>0</v>
      </c>
      <c r="E154" s="10">
        <v>-22825683.35</v>
      </c>
      <c r="F154" s="17">
        <v>-19163191.8</v>
      </c>
    </row>
    <row r="155" spans="1:6" ht="12.75">
      <c r="A155" t="s">
        <v>115</v>
      </c>
      <c r="B155" s="4"/>
      <c r="C155" s="6">
        <v>0</v>
      </c>
      <c r="D155" s="4">
        <v>-83027.8</v>
      </c>
      <c r="E155" s="10">
        <v>-9064762</v>
      </c>
      <c r="F155" s="17">
        <v>-974991.6</v>
      </c>
    </row>
    <row r="156" spans="1:6" ht="12.75">
      <c r="A156" t="s">
        <v>116</v>
      </c>
      <c r="B156" s="4"/>
      <c r="C156" s="6">
        <v>-2041400</v>
      </c>
      <c r="D156" s="4">
        <v>-1434576.3</v>
      </c>
      <c r="E156" s="10">
        <v>-500000</v>
      </c>
      <c r="F156" s="17">
        <v>-1028552.8</v>
      </c>
    </row>
    <row r="157" spans="1:6" ht="12.75">
      <c r="A157" t="s">
        <v>117</v>
      </c>
      <c r="B157" s="4"/>
      <c r="C157" s="6">
        <v>-32457154.89</v>
      </c>
      <c r="D157" s="4">
        <v>-33941182.3</v>
      </c>
      <c r="E157" s="10">
        <v>-34083640.16</v>
      </c>
      <c r="F157" s="17">
        <v>-34626288.8</v>
      </c>
    </row>
    <row r="158" spans="1:6" ht="12.75">
      <c r="A158" t="s">
        <v>118</v>
      </c>
      <c r="B158" s="4"/>
      <c r="C158" s="6">
        <v>-5873876.63</v>
      </c>
      <c r="D158" s="4">
        <v>-4613589.7</v>
      </c>
      <c r="E158" s="10">
        <v>-26055931.1</v>
      </c>
      <c r="F158" s="17">
        <v>-26339915.3</v>
      </c>
    </row>
    <row r="159" spans="1:6" ht="12.75">
      <c r="A159" t="s">
        <v>119</v>
      </c>
      <c r="B159" s="4"/>
      <c r="C159" s="6">
        <v>-67365999.88</v>
      </c>
      <c r="D159" s="4">
        <v>-60499087.1</v>
      </c>
      <c r="E159" s="10">
        <v>-96217305</v>
      </c>
      <c r="F159" s="17">
        <v>-84467594.9</v>
      </c>
    </row>
    <row r="160" spans="1:6" ht="12.75">
      <c r="A160" t="s">
        <v>105</v>
      </c>
      <c r="B160" s="4"/>
      <c r="C160" s="6">
        <v>-173619293.93</v>
      </c>
      <c r="D160" s="4">
        <v>-132230011.9</v>
      </c>
      <c r="E160" s="10">
        <v>-135657554.15</v>
      </c>
      <c r="F160" s="17">
        <v>-132890829.7</v>
      </c>
    </row>
    <row r="161" spans="1:6" ht="12.75">
      <c r="A161" t="s">
        <v>120</v>
      </c>
      <c r="B161" s="4"/>
      <c r="C161" s="6">
        <v>-20721266.21</v>
      </c>
      <c r="D161" s="4">
        <v>-16865201.5</v>
      </c>
      <c r="E161" s="10">
        <v>-52009729.64</v>
      </c>
      <c r="F161" s="17">
        <v>-57128084.6</v>
      </c>
    </row>
    <row r="162" spans="1:6" ht="12.75">
      <c r="A162" t="s">
        <v>121</v>
      </c>
      <c r="B162" s="4"/>
      <c r="C162" s="6">
        <v>-3370969.6</v>
      </c>
      <c r="D162" s="4">
        <v>-4006630.1</v>
      </c>
      <c r="E162" s="10">
        <v>-2587532.65</v>
      </c>
      <c r="F162" s="17">
        <v>-2786327.8</v>
      </c>
    </row>
    <row r="163" spans="1:6" ht="12.75">
      <c r="A163" t="s">
        <v>122</v>
      </c>
      <c r="B163" s="4"/>
      <c r="C163" s="33">
        <v>-645318.95</v>
      </c>
      <c r="D163" s="30">
        <v>-834581.5</v>
      </c>
      <c r="E163" s="12">
        <v>-403324.31</v>
      </c>
      <c r="F163" s="20">
        <v>-463823</v>
      </c>
    </row>
    <row r="164" spans="1:6" ht="12.75">
      <c r="A164" t="s">
        <v>123</v>
      </c>
      <c r="B164" s="4"/>
      <c r="C164" s="6">
        <v>-306095280.09000003</v>
      </c>
      <c r="D164" s="4">
        <v>-254773901.5</v>
      </c>
      <c r="E164" s="10">
        <v>-379405462.35999995</v>
      </c>
      <c r="F164" s="21">
        <v>-359869600.3</v>
      </c>
    </row>
    <row r="165" spans="1:6" ht="12.75">
      <c r="A165"/>
      <c r="B165" s="4"/>
      <c r="C165" s="6"/>
      <c r="D165" s="4"/>
      <c r="F165" s="13"/>
    </row>
    <row r="166" spans="1:6" ht="12.75">
      <c r="A166" t="s">
        <v>124</v>
      </c>
      <c r="B166" s="4"/>
      <c r="C166" s="6"/>
      <c r="D166" s="4"/>
      <c r="F166" s="13"/>
    </row>
    <row r="167" spans="1:6" ht="12.75">
      <c r="A167" t="s">
        <v>125</v>
      </c>
      <c r="B167" s="4"/>
      <c r="C167" s="6"/>
      <c r="D167" s="4"/>
      <c r="F167" s="13"/>
    </row>
    <row r="168" spans="1:6" ht="12.75">
      <c r="A168" t="s">
        <v>126</v>
      </c>
      <c r="B168" s="4"/>
      <c r="C168" s="6"/>
      <c r="D168" s="4"/>
      <c r="F168" s="13"/>
    </row>
    <row r="169" spans="1:6" ht="12.75">
      <c r="A169" t="s">
        <v>127</v>
      </c>
      <c r="B169" s="4"/>
      <c r="C169" s="6">
        <v>-859037900</v>
      </c>
      <c r="D169" s="4">
        <v>-859037900</v>
      </c>
      <c r="E169" s="10">
        <v>-859037900</v>
      </c>
      <c r="F169" s="17">
        <v>-859037900</v>
      </c>
    </row>
    <row r="170" spans="1:6" ht="12.75">
      <c r="A170" t="s">
        <v>128</v>
      </c>
      <c r="B170" s="4"/>
      <c r="C170" s="6">
        <v>-478145249.87</v>
      </c>
      <c r="D170" s="4">
        <v>-478145249.9</v>
      </c>
      <c r="E170" s="10">
        <v>-478145249.87</v>
      </c>
      <c r="F170" s="17">
        <v>-478145249.9</v>
      </c>
    </row>
    <row r="171" spans="1:6" ht="12.75">
      <c r="A171" t="s">
        <v>129</v>
      </c>
      <c r="B171" s="4"/>
      <c r="C171" s="6">
        <v>-337.5</v>
      </c>
      <c r="D171" s="4">
        <v>-337.5</v>
      </c>
      <c r="E171" s="10">
        <v>-337.5</v>
      </c>
      <c r="F171" s="17">
        <v>-337.5</v>
      </c>
    </row>
    <row r="172" spans="1:6" ht="12.75">
      <c r="A172" t="s">
        <v>130</v>
      </c>
      <c r="B172" s="4"/>
      <c r="C172" s="6">
        <v>-144203112.84</v>
      </c>
      <c r="D172" s="4">
        <v>-141862652.1</v>
      </c>
      <c r="E172" s="10">
        <v>-530525795.12999994</v>
      </c>
      <c r="F172" s="17">
        <v>-526972259.9</v>
      </c>
    </row>
    <row r="173" spans="1:6" ht="12.75">
      <c r="A173" t="s">
        <v>131</v>
      </c>
      <c r="B173" s="4"/>
      <c r="C173" s="6">
        <v>9579320.7</v>
      </c>
      <c r="D173" s="4">
        <v>9579320.7</v>
      </c>
      <c r="E173" s="10">
        <v>7133879.4</v>
      </c>
      <c r="F173" s="17">
        <v>7133879.4</v>
      </c>
    </row>
    <row r="174" spans="1:6" ht="12.75">
      <c r="A174" t="s">
        <v>132</v>
      </c>
      <c r="B174" s="4"/>
      <c r="C174" s="6">
        <v>-7019063</v>
      </c>
      <c r="D174" s="4">
        <v>-6921296.3</v>
      </c>
      <c r="E174" s="10">
        <v>-7823240</v>
      </c>
      <c r="F174" s="17">
        <v>-7738629.9</v>
      </c>
    </row>
    <row r="175" spans="1:6" ht="12.75">
      <c r="A175" t="s">
        <v>133</v>
      </c>
      <c r="B175" s="4"/>
      <c r="C175" s="6">
        <v>-155369073.15</v>
      </c>
      <c r="D175" s="4">
        <v>-129260868.1</v>
      </c>
      <c r="E175" s="10">
        <v>-275841203.9</v>
      </c>
      <c r="F175" s="17">
        <v>-258643671.2</v>
      </c>
    </row>
    <row r="176" spans="1:6" ht="12.75">
      <c r="A176" t="s">
        <v>134</v>
      </c>
      <c r="B176" s="4"/>
      <c r="C176" s="6">
        <v>23710341.42</v>
      </c>
      <c r="D176" s="4">
        <v>8731320.1</v>
      </c>
      <c r="E176" s="10">
        <v>20459999.39</v>
      </c>
      <c r="F176" s="17">
        <v>22706935.7</v>
      </c>
    </row>
    <row r="177" spans="1:6" ht="12.75">
      <c r="A177" t="s">
        <v>135</v>
      </c>
      <c r="B177" s="4"/>
      <c r="C177" s="6">
        <v>-2857511</v>
      </c>
      <c r="D177" s="4">
        <v>13134604.3</v>
      </c>
      <c r="E177" s="10">
        <v>36711276.13</v>
      </c>
      <c r="F177" s="17">
        <v>23403479.6</v>
      </c>
    </row>
    <row r="178" spans="1:6" ht="12.75">
      <c r="A178" t="s">
        <v>136</v>
      </c>
      <c r="B178" s="4"/>
      <c r="C178" s="6">
        <v>-90517277.01</v>
      </c>
      <c r="D178" s="4">
        <v>-80677566.8</v>
      </c>
      <c r="E178" s="10">
        <v>-129180704.6</v>
      </c>
      <c r="F178" s="17">
        <v>-110478472.4</v>
      </c>
    </row>
    <row r="179" spans="1:6" ht="12.75">
      <c r="A179" t="s">
        <v>137</v>
      </c>
      <c r="B179" s="4"/>
      <c r="C179" s="33">
        <v>67085013.72</v>
      </c>
      <c r="D179" s="30">
        <v>48259825.5</v>
      </c>
      <c r="E179" s="12">
        <v>79135870.39</v>
      </c>
      <c r="F179" s="20">
        <v>58359909.1</v>
      </c>
    </row>
    <row r="180" spans="1:6" ht="12.75">
      <c r="A180" t="s">
        <v>138</v>
      </c>
      <c r="B180" s="4"/>
      <c r="C180" s="6">
        <v>-1636774848.5299997</v>
      </c>
      <c r="D180" s="4">
        <v>-1616200800.1</v>
      </c>
      <c r="E180" s="10">
        <v>-2137113405.6899993</v>
      </c>
      <c r="F180" s="21">
        <v>-2129412317.0000005</v>
      </c>
    </row>
    <row r="181" spans="1:6" ht="12.75">
      <c r="A181"/>
      <c r="C181" s="6"/>
      <c r="F181" s="13"/>
    </row>
    <row r="182" spans="1:6" ht="12.75">
      <c r="A182" t="s">
        <v>139</v>
      </c>
      <c r="B182" s="4"/>
      <c r="C182" s="6">
        <v>-1636774848.53</v>
      </c>
      <c r="D182" s="4">
        <v>-1616200800.1</v>
      </c>
      <c r="E182" s="10">
        <v>-2137113405.6899993</v>
      </c>
      <c r="F182" s="21">
        <v>-2129412317.0000005</v>
      </c>
    </row>
    <row r="183" spans="1:6" ht="12.75">
      <c r="A183"/>
      <c r="B183" s="4"/>
      <c r="C183" s="6"/>
      <c r="D183" s="4"/>
      <c r="F183" s="13"/>
    </row>
    <row r="184" spans="1:6" ht="12.75">
      <c r="A184" t="s">
        <v>140</v>
      </c>
      <c r="B184" s="4"/>
      <c r="C184" s="6"/>
      <c r="D184" s="4"/>
      <c r="F184" s="13"/>
    </row>
    <row r="185" spans="1:6" ht="12.75">
      <c r="A185" t="s">
        <v>141</v>
      </c>
      <c r="B185" s="4"/>
      <c r="C185" s="33">
        <v>-1889400</v>
      </c>
      <c r="D185" s="30">
        <v>-1889400</v>
      </c>
      <c r="E185" s="12">
        <v>-1889400</v>
      </c>
      <c r="F185" s="20">
        <v>-1889400</v>
      </c>
    </row>
    <row r="186" spans="1:6" ht="12.75">
      <c r="A186" t="s">
        <v>142</v>
      </c>
      <c r="B186" s="4"/>
      <c r="C186" s="6">
        <v>-1889400</v>
      </c>
      <c r="D186" s="4">
        <v>-1889400</v>
      </c>
      <c r="E186" s="10">
        <v>-1889400</v>
      </c>
      <c r="F186" s="21">
        <v>-1889400</v>
      </c>
    </row>
    <row r="187" spans="1:6" ht="12.75">
      <c r="A187"/>
      <c r="B187" s="4"/>
      <c r="C187" s="6"/>
      <c r="D187" s="4"/>
      <c r="F187" s="13"/>
    </row>
    <row r="188" spans="1:6" ht="12.75">
      <c r="A188" t="s">
        <v>143</v>
      </c>
      <c r="C188" s="6"/>
      <c r="F188" s="13"/>
    </row>
    <row r="189" spans="1:6" ht="12.75">
      <c r="A189" t="s">
        <v>144</v>
      </c>
      <c r="B189" s="4"/>
      <c r="C189" s="33">
        <v>-237750000</v>
      </c>
      <c r="D189" s="30">
        <v>-267854166.7</v>
      </c>
      <c r="E189" s="12">
        <v>0</v>
      </c>
      <c r="F189" s="20">
        <v>-26739583.3</v>
      </c>
    </row>
    <row r="190" spans="1:6" ht="12.75">
      <c r="A190" t="s">
        <v>145</v>
      </c>
      <c r="B190" s="4"/>
      <c r="C190" s="6">
        <v>-237750000</v>
      </c>
      <c r="D190" s="4">
        <v>-267854166.7</v>
      </c>
      <c r="E190" s="10">
        <v>0</v>
      </c>
      <c r="F190" s="21">
        <v>-26739583.3</v>
      </c>
    </row>
    <row r="191" spans="1:6" ht="12.75">
      <c r="A191"/>
      <c r="B191" s="4"/>
      <c r="C191" s="6"/>
      <c r="D191" s="4"/>
      <c r="F191" s="13"/>
    </row>
    <row r="192" spans="1:6" ht="12.75">
      <c r="A192" t="s">
        <v>146</v>
      </c>
      <c r="C192" s="6"/>
      <c r="F192" s="13"/>
    </row>
    <row r="193" spans="1:6" ht="12.75">
      <c r="A193" t="s">
        <v>147</v>
      </c>
      <c r="B193" s="4"/>
      <c r="C193" s="6">
        <v>-2114360000</v>
      </c>
      <c r="D193" s="4">
        <v>-2123253389.3</v>
      </c>
      <c r="E193" s="10">
        <v>-2858360000</v>
      </c>
      <c r="F193" s="22">
        <v>-2747943333.3</v>
      </c>
    </row>
    <row r="194" spans="1:6" ht="12.75">
      <c r="A194" t="s">
        <v>148</v>
      </c>
      <c r="C194" s="33"/>
      <c r="D194" s="46">
        <v>201.3</v>
      </c>
      <c r="E194" s="12">
        <v>0</v>
      </c>
      <c r="F194" s="20">
        <v>0</v>
      </c>
    </row>
    <row r="195" spans="1:6" ht="12.75">
      <c r="A195" t="s">
        <v>149</v>
      </c>
      <c r="B195" s="4"/>
      <c r="C195" s="34">
        <v>-2114360000</v>
      </c>
      <c r="D195" s="4">
        <v>-2123253188</v>
      </c>
      <c r="E195" s="10">
        <v>-2858360000</v>
      </c>
      <c r="F195" s="21">
        <v>-2747943333.3</v>
      </c>
    </row>
    <row r="196" spans="1:6" ht="12.75">
      <c r="A196"/>
      <c r="C196" s="34"/>
      <c r="F196" s="13"/>
    </row>
    <row r="197" spans="1:6" ht="12.75">
      <c r="A197" t="s">
        <v>150</v>
      </c>
      <c r="B197" s="4"/>
      <c r="C197" s="6">
        <v>-2114360000</v>
      </c>
      <c r="D197" s="4">
        <v>-2123253188</v>
      </c>
      <c r="E197" s="10">
        <v>-2858360000</v>
      </c>
      <c r="F197" s="21">
        <v>-2747943333.3</v>
      </c>
    </row>
    <row r="198" spans="1:6" ht="12.75">
      <c r="A198"/>
      <c r="C198" s="6"/>
      <c r="F198" s="13"/>
    </row>
    <row r="199" spans="1:6" ht="12.75">
      <c r="A199" t="s">
        <v>151</v>
      </c>
      <c r="B199" s="4"/>
      <c r="C199" s="6">
        <v>-2353999400</v>
      </c>
      <c r="D199" s="4">
        <v>-2392996754.7</v>
      </c>
      <c r="E199" s="10">
        <v>-2860249400</v>
      </c>
      <c r="F199" s="21">
        <v>-2776572316.6000004</v>
      </c>
    </row>
    <row r="200" spans="1:6" ht="12.75">
      <c r="A200"/>
      <c r="B200" s="4"/>
      <c r="C200" s="6"/>
      <c r="D200" s="4"/>
      <c r="F200" s="13"/>
    </row>
    <row r="201" spans="1:6" ht="12.75">
      <c r="A201" t="s">
        <v>152</v>
      </c>
      <c r="B201" s="4"/>
      <c r="C201" s="6">
        <v>-3990774248.53</v>
      </c>
      <c r="D201" s="4">
        <v>-4009197554.7999997</v>
      </c>
      <c r="E201" s="10">
        <v>-4997362805.69</v>
      </c>
      <c r="F201" s="21">
        <v>-4905984633.6</v>
      </c>
    </row>
    <row r="202" spans="1:6" ht="12.75">
      <c r="A202"/>
      <c r="B202" s="4"/>
      <c r="C202" s="6"/>
      <c r="D202" s="4"/>
      <c r="F202" s="13"/>
    </row>
    <row r="203" spans="1:6" ht="13.5" thickBot="1">
      <c r="A203" t="s">
        <v>153</v>
      </c>
      <c r="B203" s="4"/>
      <c r="C203" s="9">
        <v>-5672205418.290001</v>
      </c>
      <c r="D203" s="45">
        <v>-5519358354.9</v>
      </c>
      <c r="E203" s="9">
        <v>-6988312322.23</v>
      </c>
      <c r="F203" s="9">
        <v>-6860910658.1</v>
      </c>
    </row>
    <row r="204" spans="1:6" ht="13.5" thickTop="1">
      <c r="A204"/>
      <c r="F204" s="13"/>
    </row>
    <row r="205" spans="1:6" ht="12.75">
      <c r="A205" s="18" t="s">
        <v>166</v>
      </c>
      <c r="F205" s="13"/>
    </row>
    <row r="206" spans="1:6" ht="12.75">
      <c r="A206"/>
      <c r="F206" s="13"/>
    </row>
    <row r="207" spans="1:6" ht="12.75">
      <c r="A207"/>
      <c r="F207" s="13"/>
    </row>
    <row r="208" spans="1:6" ht="12.75">
      <c r="A208"/>
      <c r="F208" s="13"/>
    </row>
    <row r="209" spans="1:6" ht="12.75">
      <c r="A209"/>
      <c r="F209" s="13"/>
    </row>
    <row r="210" spans="1:6" ht="12.75">
      <c r="A210"/>
      <c r="F210" s="13"/>
    </row>
    <row r="211" spans="1:6" ht="12.75">
      <c r="A211"/>
      <c r="F211" s="13"/>
    </row>
    <row r="212" ht="12.75">
      <c r="F212" s="13"/>
    </row>
    <row r="213" ht="12.75">
      <c r="F213" s="13"/>
    </row>
    <row r="214" ht="12.75">
      <c r="F214" s="13"/>
    </row>
    <row r="215" ht="12.75">
      <c r="F215" s="13"/>
    </row>
    <row r="216" ht="12.75">
      <c r="F216" s="13"/>
    </row>
    <row r="217" ht="12.75">
      <c r="F217" s="13"/>
    </row>
    <row r="218" ht="12.75">
      <c r="F218" s="13"/>
    </row>
    <row r="219" ht="12.75">
      <c r="F219" s="13"/>
    </row>
    <row r="220" ht="12.75">
      <c r="F220" s="13"/>
    </row>
    <row r="221" ht="12.75">
      <c r="F221" s="13"/>
    </row>
    <row r="222" ht="12.75">
      <c r="F222" s="13"/>
    </row>
    <row r="223" ht="12.75">
      <c r="F223" s="13"/>
    </row>
    <row r="224" ht="12.75">
      <c r="F224" s="13"/>
    </row>
    <row r="225" ht="12.75">
      <c r="F225" s="13"/>
    </row>
    <row r="226" ht="12.75">
      <c r="F226" s="13"/>
    </row>
    <row r="227" ht="12.75">
      <c r="F227" s="13"/>
    </row>
    <row r="228" ht="12.75">
      <c r="F228" s="13"/>
    </row>
    <row r="229" ht="12.75">
      <c r="F229" s="13"/>
    </row>
    <row r="230" ht="12.75">
      <c r="F230" s="13"/>
    </row>
    <row r="231" ht="12.75">
      <c r="F231" s="13"/>
    </row>
    <row r="232" ht="12.75">
      <c r="F232" s="13"/>
    </row>
    <row r="233" ht="12.75">
      <c r="F233" s="13"/>
    </row>
    <row r="234" ht="12.75">
      <c r="F234" s="13"/>
    </row>
    <row r="235" ht="12.75">
      <c r="F235" s="13"/>
    </row>
    <row r="236" ht="12.75">
      <c r="F236" s="13"/>
    </row>
    <row r="237" ht="12.75">
      <c r="F237" s="13"/>
    </row>
    <row r="238" ht="12.75">
      <c r="F238" s="13"/>
    </row>
    <row r="239" ht="12.75">
      <c r="F239" s="13"/>
    </row>
    <row r="240" ht="12.75">
      <c r="F240" s="13"/>
    </row>
    <row r="241" ht="12.75">
      <c r="F241" s="13"/>
    </row>
    <row r="242" ht="12.75">
      <c r="F242" s="13"/>
    </row>
    <row r="243" ht="12.75">
      <c r="F243" s="13"/>
    </row>
    <row r="244" ht="12.75">
      <c r="F244" s="13"/>
    </row>
    <row r="245" ht="12.75">
      <c r="F245" s="13"/>
    </row>
    <row r="246" ht="12.75">
      <c r="F246" s="13"/>
    </row>
    <row r="247" ht="12.75">
      <c r="F247" s="13"/>
    </row>
    <row r="248" ht="12.75">
      <c r="F248" s="13"/>
    </row>
    <row r="249" ht="12.75">
      <c r="F249" s="13"/>
    </row>
    <row r="250" ht="12.75">
      <c r="F250" s="13"/>
    </row>
    <row r="251" ht="12.75">
      <c r="F251" s="13"/>
    </row>
    <row r="252" ht="12.75">
      <c r="F252" s="13"/>
    </row>
    <row r="253" ht="12.75">
      <c r="F253" s="13"/>
    </row>
    <row r="254" ht="12.75">
      <c r="F254" s="13"/>
    </row>
    <row r="255" ht="12.75">
      <c r="F255" s="13"/>
    </row>
    <row r="256" ht="12.75">
      <c r="F256" s="13"/>
    </row>
    <row r="257" ht="12.75">
      <c r="F257" s="13"/>
    </row>
    <row r="258" ht="12.75">
      <c r="F258" s="13"/>
    </row>
    <row r="259" ht="12.75">
      <c r="F259" s="13"/>
    </row>
    <row r="260" ht="12.75">
      <c r="F260" s="13"/>
    </row>
    <row r="261" ht="12.75">
      <c r="F261" s="13"/>
    </row>
    <row r="262" ht="12.75">
      <c r="F262" s="13"/>
    </row>
    <row r="263" ht="12.75">
      <c r="F263" s="13"/>
    </row>
    <row r="264" ht="12.75">
      <c r="F264" s="13"/>
    </row>
    <row r="265" ht="12.75">
      <c r="F265" s="13"/>
    </row>
    <row r="266" ht="12.75">
      <c r="F266" s="13"/>
    </row>
    <row r="267" ht="12.75">
      <c r="F267" s="13"/>
    </row>
    <row r="268" ht="12.75">
      <c r="F268" s="13"/>
    </row>
    <row r="269" ht="12.75">
      <c r="F269" s="13"/>
    </row>
    <row r="270" ht="12.75">
      <c r="F270" s="13"/>
    </row>
    <row r="271" ht="12.75">
      <c r="F271" s="13"/>
    </row>
    <row r="272" ht="12.75">
      <c r="F272" s="13"/>
    </row>
    <row r="273" ht="12.75">
      <c r="F273" s="13"/>
    </row>
    <row r="274" ht="12.75">
      <c r="F274" s="13"/>
    </row>
    <row r="275" ht="12.75">
      <c r="F275" s="13"/>
    </row>
    <row r="276" ht="12.75">
      <c r="F276" s="13"/>
    </row>
    <row r="277" ht="12.75">
      <c r="F277" s="13"/>
    </row>
    <row r="278" ht="12.75">
      <c r="F278" s="13"/>
    </row>
    <row r="279" ht="12.75">
      <c r="F279" s="13"/>
    </row>
    <row r="280" ht="12.75">
      <c r="F280" s="13"/>
    </row>
    <row r="281" ht="12.75">
      <c r="F281" s="13"/>
    </row>
    <row r="282" ht="12.75">
      <c r="F282" s="13"/>
    </row>
    <row r="283" ht="12.75">
      <c r="F283" s="13"/>
    </row>
    <row r="284" ht="12.75">
      <c r="F284" s="13"/>
    </row>
    <row r="285" ht="12.75">
      <c r="F285" s="13"/>
    </row>
    <row r="286" ht="12.75">
      <c r="F286" s="13"/>
    </row>
    <row r="287" ht="12.75">
      <c r="F287" s="13"/>
    </row>
    <row r="288" ht="12.75">
      <c r="F288" s="13"/>
    </row>
    <row r="289" ht="12.75">
      <c r="F289" s="13"/>
    </row>
    <row r="290" ht="12.75">
      <c r="F290" s="13"/>
    </row>
    <row r="291" ht="12.75">
      <c r="F291" s="13"/>
    </row>
    <row r="292" ht="12.75">
      <c r="F292" s="13"/>
    </row>
    <row r="293" ht="12.75">
      <c r="F293" s="13"/>
    </row>
    <row r="294" ht="12.75">
      <c r="F294" s="13"/>
    </row>
    <row r="295" ht="12.75">
      <c r="F295" s="13"/>
    </row>
    <row r="296" ht="12.75">
      <c r="F296" s="13"/>
    </row>
    <row r="297" ht="12.75">
      <c r="F297" s="13"/>
    </row>
    <row r="298" ht="12.75">
      <c r="F298" s="13"/>
    </row>
    <row r="299" ht="12.75">
      <c r="F299" s="13"/>
    </row>
    <row r="300" ht="12.75">
      <c r="F300" s="13"/>
    </row>
    <row r="301" ht="12.75">
      <c r="F301" s="13"/>
    </row>
    <row r="302" ht="12.75">
      <c r="F302" s="13"/>
    </row>
    <row r="303" ht="12.75">
      <c r="F303" s="13"/>
    </row>
    <row r="304" ht="12.75">
      <c r="F304" s="13"/>
    </row>
    <row r="305" ht="12.75">
      <c r="F305" s="13"/>
    </row>
    <row r="306" ht="12.75">
      <c r="F306" s="13"/>
    </row>
    <row r="307" ht="12.75">
      <c r="F307" s="13"/>
    </row>
    <row r="308" ht="12.75">
      <c r="F308" s="13"/>
    </row>
    <row r="309" ht="12.75">
      <c r="F309" s="13"/>
    </row>
    <row r="310" ht="12.75">
      <c r="F310" s="13"/>
    </row>
    <row r="311" ht="12.75">
      <c r="F311" s="13"/>
    </row>
    <row r="312" ht="12.75">
      <c r="F312" s="13"/>
    </row>
    <row r="313" ht="12.75">
      <c r="F313" s="13"/>
    </row>
    <row r="314" ht="12.75">
      <c r="F314" s="13"/>
    </row>
    <row r="315" ht="12.75">
      <c r="F315" s="13"/>
    </row>
    <row r="316" ht="12.75">
      <c r="F316" s="13"/>
    </row>
    <row r="317" ht="12.75">
      <c r="F317" s="13"/>
    </row>
    <row r="318" ht="12.75">
      <c r="F318" s="13"/>
    </row>
    <row r="319" ht="12.75">
      <c r="F319" s="13"/>
    </row>
    <row r="320" ht="12.75">
      <c r="F320" s="13"/>
    </row>
    <row r="321" ht="12.75">
      <c r="F321" s="13"/>
    </row>
    <row r="322" ht="12.75">
      <c r="F322" s="13"/>
    </row>
    <row r="323" ht="12.75">
      <c r="F323" s="13"/>
    </row>
    <row r="324" ht="12.75">
      <c r="F324" s="13"/>
    </row>
    <row r="325" ht="12.75">
      <c r="F325" s="13"/>
    </row>
    <row r="326" ht="12.75">
      <c r="F326" s="13"/>
    </row>
    <row r="327" ht="12.75">
      <c r="F327" s="13"/>
    </row>
    <row r="328" ht="12.75">
      <c r="F328" s="13"/>
    </row>
    <row r="329" ht="12.75">
      <c r="F329" s="13"/>
    </row>
    <row r="330" ht="12.75">
      <c r="F330" s="13"/>
    </row>
    <row r="331" ht="12.75">
      <c r="F331" s="13"/>
    </row>
    <row r="332" ht="12.75">
      <c r="F332" s="13"/>
    </row>
    <row r="333" ht="12.75">
      <c r="F333" s="13"/>
    </row>
    <row r="334" ht="12.75">
      <c r="F334" s="13"/>
    </row>
    <row r="335" ht="12.75">
      <c r="F335" s="13"/>
    </row>
    <row r="336" ht="12.75">
      <c r="F336" s="13"/>
    </row>
    <row r="337" ht="12.75">
      <c r="F337" s="13"/>
    </row>
    <row r="338" ht="12.75">
      <c r="F338" s="13"/>
    </row>
    <row r="339" ht="12.75">
      <c r="F339" s="13"/>
    </row>
    <row r="340" ht="12.75">
      <c r="F340" s="13"/>
    </row>
    <row r="341" ht="12.75">
      <c r="F341" s="13"/>
    </row>
    <row r="342" ht="12.75">
      <c r="F342" s="13"/>
    </row>
    <row r="343" ht="12.75">
      <c r="F343" s="13"/>
    </row>
    <row r="344" ht="12.75">
      <c r="F344" s="13"/>
    </row>
    <row r="345" ht="12.75">
      <c r="F345" s="13"/>
    </row>
    <row r="346" ht="12.75">
      <c r="F346" s="13"/>
    </row>
    <row r="347" ht="12.75">
      <c r="F347" s="13"/>
    </row>
    <row r="348" ht="12.75">
      <c r="F348" s="13"/>
    </row>
    <row r="349" ht="12.75">
      <c r="F349" s="13"/>
    </row>
    <row r="350" ht="12.75">
      <c r="F350" s="13"/>
    </row>
    <row r="351" ht="12.75">
      <c r="F351" s="13"/>
    </row>
    <row r="352" ht="12.75">
      <c r="F352" s="13"/>
    </row>
    <row r="353" ht="12.75">
      <c r="F353" s="13"/>
    </row>
    <row r="354" ht="12.75">
      <c r="F354" s="13"/>
    </row>
    <row r="355" ht="12.75">
      <c r="F355" s="13"/>
    </row>
    <row r="356" ht="12.75">
      <c r="F356" s="13"/>
    </row>
    <row r="357" ht="12.75">
      <c r="F357" s="13"/>
    </row>
    <row r="358" ht="12.75">
      <c r="F358" s="13"/>
    </row>
    <row r="359" ht="12.75">
      <c r="F359" s="13"/>
    </row>
    <row r="360" ht="12.75">
      <c r="F360" s="13"/>
    </row>
    <row r="361" ht="12.75">
      <c r="F361" s="13"/>
    </row>
    <row r="362" ht="12.75">
      <c r="F362" s="13"/>
    </row>
    <row r="363" ht="12.75">
      <c r="F363" s="13"/>
    </row>
    <row r="364" ht="12.75">
      <c r="F364" s="13"/>
    </row>
    <row r="365" ht="12.75">
      <c r="F365" s="13"/>
    </row>
    <row r="366" ht="12.75">
      <c r="F366" s="13"/>
    </row>
    <row r="367" ht="12.75">
      <c r="F367" s="13"/>
    </row>
    <row r="368" ht="12.75">
      <c r="F368" s="13"/>
    </row>
    <row r="369" ht="12.75">
      <c r="F369" s="13"/>
    </row>
    <row r="370" ht="12.75">
      <c r="F370" s="13"/>
    </row>
    <row r="371" ht="12.75">
      <c r="F371" s="13"/>
    </row>
    <row r="372" ht="12.75">
      <c r="F372" s="13"/>
    </row>
    <row r="373" ht="12.75">
      <c r="F373" s="13"/>
    </row>
    <row r="374" ht="12.75">
      <c r="F374" s="13"/>
    </row>
    <row r="375" ht="12.75">
      <c r="F375" s="13"/>
    </row>
    <row r="376" ht="12.75">
      <c r="F376" s="13"/>
    </row>
    <row r="377" ht="12.75">
      <c r="F377" s="13"/>
    </row>
    <row r="378" ht="12.75">
      <c r="F378" s="13"/>
    </row>
    <row r="379" ht="12.75">
      <c r="F379" s="13"/>
    </row>
    <row r="380" ht="12.75">
      <c r="F380" s="13"/>
    </row>
    <row r="381" ht="12.75">
      <c r="F381" s="13"/>
    </row>
    <row r="382" ht="12.75">
      <c r="F382" s="13"/>
    </row>
    <row r="383" ht="12.75">
      <c r="F383" s="13"/>
    </row>
    <row r="384" ht="12.75">
      <c r="F384" s="13"/>
    </row>
    <row r="385" ht="12.75">
      <c r="F385" s="13"/>
    </row>
    <row r="386" ht="12.75">
      <c r="F386" s="13"/>
    </row>
    <row r="387" ht="12.75">
      <c r="F387" s="13"/>
    </row>
    <row r="388" ht="12.75">
      <c r="F388" s="13"/>
    </row>
    <row r="389" ht="12.75">
      <c r="F389" s="13"/>
    </row>
    <row r="390" ht="12.75">
      <c r="F390" s="13"/>
    </row>
    <row r="391" ht="12.75">
      <c r="F391" s="13"/>
    </row>
    <row r="392" ht="12.75">
      <c r="F392" s="13"/>
    </row>
    <row r="393" ht="12.75">
      <c r="F393" s="13"/>
    </row>
    <row r="394" ht="12.75">
      <c r="F394" s="13"/>
    </row>
    <row r="395" ht="12.75">
      <c r="F395" s="13"/>
    </row>
    <row r="396" ht="12.75">
      <c r="F396" s="13"/>
    </row>
    <row r="397" ht="12.75">
      <c r="F397" s="13"/>
    </row>
  </sheetData>
  <sheetProtection/>
  <mergeCells count="3">
    <mergeCell ref="A5:F5"/>
    <mergeCell ref="A6:F6"/>
    <mergeCell ref="A7:F7"/>
  </mergeCells>
  <printOptions horizontalCentered="1"/>
  <pageMargins left="0.55" right="0.55" top="1" bottom="1" header="0.5" footer="0.21"/>
  <pageSetup fitToHeight="3" fitToWidth="1" horizontalDpi="600" verticalDpi="600" orientation="portrait" scale="67" r:id="rId1"/>
  <headerFooter alignWithMargins="0">
    <oddFooter>&amp;R &amp;P/3</oddFooter>
  </headerFooter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0"/>
  <sheetViews>
    <sheetView zoomScalePageLayoutView="0" workbookViewId="0" topLeftCell="A1">
      <pane xSplit="2" topLeftCell="M1" activePane="topRight" state="frozen"/>
      <selection pane="topLeft" activeCell="C45" sqref="C45"/>
      <selection pane="topRight" activeCell="A43" sqref="A43"/>
    </sheetView>
  </sheetViews>
  <sheetFormatPr defaultColWidth="9.140625" defaultRowHeight="12.75"/>
  <cols>
    <col min="1" max="1" width="48.7109375" style="13" customWidth="1"/>
    <col min="2" max="2" width="1.1484375" style="0" customWidth="1"/>
    <col min="3" max="3" width="22.00390625" style="2" bestFit="1" customWidth="1"/>
    <col min="4" max="4" width="17.00390625" style="2" bestFit="1" customWidth="1"/>
    <col min="5" max="5" width="17.140625" style="2" bestFit="1" customWidth="1"/>
    <col min="6" max="6" width="17.421875" style="2" bestFit="1" customWidth="1"/>
    <col min="7" max="7" width="16.8515625" style="0" bestFit="1" customWidth="1"/>
    <col min="8" max="8" width="17.421875" style="0" bestFit="1" customWidth="1"/>
    <col min="9" max="9" width="17.421875" style="2" bestFit="1" customWidth="1"/>
    <col min="10" max="10" width="22.00390625" style="2" bestFit="1" customWidth="1"/>
    <col min="11" max="11" width="22.57421875" style="2" bestFit="1" customWidth="1"/>
    <col min="12" max="12" width="22.28125" style="2" bestFit="1" customWidth="1"/>
    <col min="13" max="13" width="22.00390625" style="2" bestFit="1" customWidth="1"/>
    <col min="14" max="14" width="22.28125" style="2" bestFit="1" customWidth="1"/>
    <col min="15" max="15" width="22.7109375" style="2" bestFit="1" customWidth="1"/>
    <col min="16" max="16" width="22.7109375" style="18" bestFit="1" customWidth="1"/>
    <col min="17" max="17" width="15.00390625" style="0" bestFit="1" customWidth="1"/>
    <col min="18" max="18" width="14.7109375" style="0" bestFit="1" customWidth="1"/>
  </cols>
  <sheetData>
    <row r="1" spans="4:13" ht="12.75">
      <c r="D1" s="15"/>
      <c r="G1" s="3"/>
      <c r="J1" s="15"/>
      <c r="M1" s="15"/>
    </row>
    <row r="2" spans="1:16" ht="12.75">
      <c r="A2" s="24" t="s">
        <v>1</v>
      </c>
      <c r="B2" s="18"/>
      <c r="C2" s="23">
        <v>38961</v>
      </c>
      <c r="D2" s="23">
        <v>38991</v>
      </c>
      <c r="E2" s="23">
        <v>39022</v>
      </c>
      <c r="F2" s="23">
        <v>39052</v>
      </c>
      <c r="G2" s="23">
        <v>39083</v>
      </c>
      <c r="H2" s="23">
        <v>39114</v>
      </c>
      <c r="I2" s="23">
        <v>39142</v>
      </c>
      <c r="J2" s="23">
        <v>39173</v>
      </c>
      <c r="K2" s="23">
        <v>39203</v>
      </c>
      <c r="L2" s="23">
        <v>39234</v>
      </c>
      <c r="M2" s="23">
        <v>39264</v>
      </c>
      <c r="N2" s="23">
        <v>39295</v>
      </c>
      <c r="O2" s="23">
        <v>39326</v>
      </c>
      <c r="P2" s="19" t="s">
        <v>0</v>
      </c>
    </row>
    <row r="4" spans="1:16" ht="12.75">
      <c r="A4" t="s">
        <v>2</v>
      </c>
      <c r="P4" s="13"/>
    </row>
    <row r="5" spans="1:16" ht="12.75">
      <c r="A5" t="s">
        <v>3</v>
      </c>
      <c r="P5" s="13"/>
    </row>
    <row r="6" spans="1:16" ht="12.75">
      <c r="A6" t="s">
        <v>4</v>
      </c>
      <c r="P6" s="13"/>
    </row>
    <row r="7" spans="1:18" ht="12.75">
      <c r="A7" t="s">
        <v>5</v>
      </c>
      <c r="B7" s="4"/>
      <c r="C7" s="14">
        <v>4669781644.63</v>
      </c>
      <c r="D7" s="14">
        <v>4685261138.76</v>
      </c>
      <c r="E7" s="5">
        <v>4698913456.55</v>
      </c>
      <c r="F7" s="14">
        <v>5077000830.12</v>
      </c>
      <c r="G7" s="14">
        <v>5086344611.58</v>
      </c>
      <c r="H7" s="5">
        <v>5217834129.32</v>
      </c>
      <c r="I7" s="14">
        <v>5441520572.51</v>
      </c>
      <c r="J7" s="14">
        <v>5462217085.56</v>
      </c>
      <c r="K7" s="5">
        <v>5477962470.93</v>
      </c>
      <c r="L7" s="14">
        <v>5498815655.51</v>
      </c>
      <c r="M7" s="14">
        <v>5505267164.48</v>
      </c>
      <c r="N7" s="5">
        <v>5524557058.27</v>
      </c>
      <c r="O7" s="14">
        <v>5502952632.17</v>
      </c>
      <c r="P7" s="17">
        <f aca="true" t="shared" si="0" ref="P7:P12">ROUND(((C7+O7+SUM(D7:N7)*2))/24,1)</f>
        <v>5230171776</v>
      </c>
      <c r="Q7" s="5"/>
      <c r="R7" s="17"/>
    </row>
    <row r="8" spans="1:18" ht="12.75">
      <c r="A8" s="2" t="s">
        <v>157</v>
      </c>
      <c r="B8" s="4"/>
      <c r="C8" s="14">
        <v>0</v>
      </c>
      <c r="D8" s="14">
        <v>0</v>
      </c>
      <c r="E8" s="5">
        <v>0</v>
      </c>
      <c r="F8" s="14">
        <v>0</v>
      </c>
      <c r="G8" s="10">
        <v>22990843.01</v>
      </c>
      <c r="H8" s="27">
        <v>22977292.24</v>
      </c>
      <c r="I8" s="10">
        <v>22963741.47</v>
      </c>
      <c r="J8" s="10">
        <v>22950190.7</v>
      </c>
      <c r="K8" s="29">
        <v>22936639.93</v>
      </c>
      <c r="L8" s="10">
        <v>22923089.16</v>
      </c>
      <c r="M8" s="10">
        <v>22909538.39</v>
      </c>
      <c r="N8" s="29">
        <v>22895562.53</v>
      </c>
      <c r="O8" s="10">
        <v>22881586.67</v>
      </c>
      <c r="P8" s="22">
        <f t="shared" si="0"/>
        <v>16248974.2</v>
      </c>
      <c r="Q8" s="5"/>
      <c r="R8" s="17"/>
    </row>
    <row r="9" spans="1:18" ht="12.75">
      <c r="A9" t="s">
        <v>156</v>
      </c>
      <c r="B9" s="4"/>
      <c r="C9" s="10">
        <v>0</v>
      </c>
      <c r="D9" s="10">
        <v>0</v>
      </c>
      <c r="E9" s="5">
        <v>23017120.63</v>
      </c>
      <c r="F9" s="10">
        <v>23003981.82</v>
      </c>
      <c r="G9" s="10">
        <v>0</v>
      </c>
      <c r="H9" s="27">
        <v>0</v>
      </c>
      <c r="I9" s="10">
        <v>-191866448.03</v>
      </c>
      <c r="J9" s="10">
        <v>0</v>
      </c>
      <c r="K9" s="27">
        <v>0</v>
      </c>
      <c r="L9" s="10">
        <v>0</v>
      </c>
      <c r="M9" s="10">
        <v>0</v>
      </c>
      <c r="N9" s="27">
        <v>0</v>
      </c>
      <c r="O9" s="10">
        <v>0</v>
      </c>
      <c r="P9" s="22">
        <f t="shared" si="0"/>
        <v>-12153778.8</v>
      </c>
      <c r="Q9" s="5"/>
      <c r="R9" s="17"/>
    </row>
    <row r="10" spans="1:18" ht="12.75">
      <c r="A10" t="s">
        <v>6</v>
      </c>
      <c r="B10" s="4"/>
      <c r="C10" s="10">
        <v>8456070.8</v>
      </c>
      <c r="D10" s="10">
        <v>8458740.1</v>
      </c>
      <c r="E10" s="1">
        <v>8095160.35</v>
      </c>
      <c r="F10" s="10">
        <v>8250088.88</v>
      </c>
      <c r="G10" s="10">
        <v>8255090.91</v>
      </c>
      <c r="H10" s="1">
        <v>8692549.66</v>
      </c>
      <c r="I10" s="10">
        <v>8432408.02</v>
      </c>
      <c r="J10" s="10">
        <v>8372819.46</v>
      </c>
      <c r="K10" s="1">
        <v>8380655.41</v>
      </c>
      <c r="L10" s="10">
        <v>8396523.38</v>
      </c>
      <c r="M10" s="10">
        <v>8438443.37</v>
      </c>
      <c r="N10" s="1">
        <v>8440856.18</v>
      </c>
      <c r="O10" s="10">
        <v>8480844.18</v>
      </c>
      <c r="P10" s="22">
        <f t="shared" si="0"/>
        <v>8390149.4</v>
      </c>
      <c r="Q10" s="5"/>
      <c r="R10" s="17"/>
    </row>
    <row r="11" spans="1:18" ht="12.75">
      <c r="A11" t="s">
        <v>7</v>
      </c>
      <c r="B11" s="4"/>
      <c r="C11" s="10">
        <v>447662019.28</v>
      </c>
      <c r="D11" s="10">
        <v>473388434.87</v>
      </c>
      <c r="E11" s="1">
        <v>492783522.16</v>
      </c>
      <c r="F11" s="10">
        <v>148242338.28</v>
      </c>
      <c r="G11" s="10">
        <v>152449980.85</v>
      </c>
      <c r="H11" s="1">
        <v>148827218.84</v>
      </c>
      <c r="I11" s="10">
        <v>163466452</v>
      </c>
      <c r="J11" s="10">
        <v>167288482.44</v>
      </c>
      <c r="K11" s="1">
        <v>173630371.73</v>
      </c>
      <c r="L11" s="10">
        <v>179321922.24</v>
      </c>
      <c r="M11" s="10">
        <v>194428837.83</v>
      </c>
      <c r="N11" s="1">
        <v>195581245.79</v>
      </c>
      <c r="O11" s="10">
        <v>229102241.43</v>
      </c>
      <c r="P11" s="22">
        <f t="shared" si="0"/>
        <v>235649244.8</v>
      </c>
      <c r="Q11" s="5"/>
      <c r="R11" s="17"/>
    </row>
    <row r="12" spans="1:18" ht="12.75">
      <c r="A12" t="s">
        <v>8</v>
      </c>
      <c r="B12" s="4"/>
      <c r="C12" s="12">
        <v>77871127.1</v>
      </c>
      <c r="D12" s="12">
        <v>77871127.1</v>
      </c>
      <c r="E12" s="7">
        <v>77871127.1</v>
      </c>
      <c r="F12" s="12">
        <v>77871127.1</v>
      </c>
      <c r="G12" s="12">
        <v>77871127.1</v>
      </c>
      <c r="H12" s="7">
        <v>77871127.1</v>
      </c>
      <c r="I12" s="12">
        <v>77871127.1</v>
      </c>
      <c r="J12" s="12">
        <v>77871127.1</v>
      </c>
      <c r="K12" s="7">
        <v>77871127.1</v>
      </c>
      <c r="L12" s="12">
        <v>77871127.1</v>
      </c>
      <c r="M12" s="12">
        <v>77871127.1</v>
      </c>
      <c r="N12" s="7">
        <v>77871127.1</v>
      </c>
      <c r="O12" s="12">
        <v>77871127.1</v>
      </c>
      <c r="P12" s="20">
        <f t="shared" si="0"/>
        <v>77871127.1</v>
      </c>
      <c r="Q12" s="5"/>
      <c r="R12" s="17"/>
    </row>
    <row r="13" spans="1:18" ht="12.75">
      <c r="A13" t="s">
        <v>9</v>
      </c>
      <c r="B13" s="4"/>
      <c r="C13" s="14">
        <v>5203770861.81</v>
      </c>
      <c r="D13" s="14">
        <v>5244979440.830001</v>
      </c>
      <c r="E13" s="14">
        <v>5300680386.790001</v>
      </c>
      <c r="F13" s="14">
        <v>5334368366.2</v>
      </c>
      <c r="G13" s="14">
        <v>5347911653.450001</v>
      </c>
      <c r="H13" s="14">
        <v>5476202317.16</v>
      </c>
      <c r="I13" s="14">
        <v>5522387853.070002</v>
      </c>
      <c r="J13" s="14">
        <v>5738699705.26</v>
      </c>
      <c r="K13" s="14">
        <v>5760781265.1</v>
      </c>
      <c r="L13" s="14">
        <v>5787328317.39</v>
      </c>
      <c r="M13" s="14">
        <v>5808915111.17</v>
      </c>
      <c r="N13" s="14">
        <v>5829345849.870001</v>
      </c>
      <c r="O13" s="14">
        <v>5841288431.550001</v>
      </c>
      <c r="P13" s="21">
        <f>SUM(P7:P12)</f>
        <v>5556177492.7</v>
      </c>
      <c r="Q13" s="5"/>
      <c r="R13" s="17"/>
    </row>
    <row r="14" spans="1:18" ht="12.75">
      <c r="A14"/>
      <c r="B14" s="4"/>
      <c r="G14" s="2"/>
      <c r="H14" s="2"/>
      <c r="P14" s="13"/>
      <c r="Q14" s="5"/>
      <c r="R14" s="17"/>
    </row>
    <row r="15" spans="1:18" ht="12.75">
      <c r="A15" t="s">
        <v>10</v>
      </c>
      <c r="B15" s="4"/>
      <c r="G15" s="2"/>
      <c r="H15" s="2"/>
      <c r="P15" s="13"/>
      <c r="Q15" s="5"/>
      <c r="R15" s="17"/>
    </row>
    <row r="16" spans="1:18" ht="12.75">
      <c r="A16" t="s">
        <v>11</v>
      </c>
      <c r="B16" s="4"/>
      <c r="C16" s="10">
        <v>2034025652.21</v>
      </c>
      <c r="D16" s="10">
        <v>2042310277.46</v>
      </c>
      <c r="E16" s="10">
        <v>2080688142.43</v>
      </c>
      <c r="F16" s="10">
        <v>2097627887.64</v>
      </c>
      <c r="G16" s="10">
        <v>2108715418.12</v>
      </c>
      <c r="H16" s="10">
        <v>2114637534.63</v>
      </c>
      <c r="I16" s="10">
        <v>2125192977.4</v>
      </c>
      <c r="J16" s="10">
        <v>2129897808.19</v>
      </c>
      <c r="K16" s="10">
        <v>2143662105.76</v>
      </c>
      <c r="L16" s="10">
        <v>2159976134.74</v>
      </c>
      <c r="M16" s="10">
        <v>2174556692.91</v>
      </c>
      <c r="N16" s="10">
        <v>2187432855.02</v>
      </c>
      <c r="O16" s="10">
        <v>2197462687.45</v>
      </c>
      <c r="P16" s="17">
        <f>ROUND(((C16+O16+SUM(D16:N16)*2))/24,1)</f>
        <v>2123370167</v>
      </c>
      <c r="Q16" s="5"/>
      <c r="R16" s="17"/>
    </row>
    <row r="17" spans="1:18" ht="12.75">
      <c r="A17" t="s">
        <v>12</v>
      </c>
      <c r="C17" s="10">
        <v>64439.34</v>
      </c>
      <c r="D17" s="10">
        <v>64439.34</v>
      </c>
      <c r="E17" s="10">
        <v>64439.34</v>
      </c>
      <c r="F17" s="10">
        <v>64439.34</v>
      </c>
      <c r="G17" s="10">
        <v>64439.34</v>
      </c>
      <c r="H17" s="10">
        <v>64439.34</v>
      </c>
      <c r="I17" s="10">
        <v>64439.34</v>
      </c>
      <c r="J17" s="10">
        <v>64439.34</v>
      </c>
      <c r="K17" s="10">
        <v>64439.34</v>
      </c>
      <c r="L17" s="10">
        <v>64439.34</v>
      </c>
      <c r="M17" s="10">
        <v>64439.34</v>
      </c>
      <c r="N17" s="10">
        <v>64439.34</v>
      </c>
      <c r="O17" s="10">
        <v>64439.34</v>
      </c>
      <c r="P17" s="22">
        <f>ROUND(((C17+O17+SUM(D17:N17)*2))/24,1)</f>
        <v>64439.3</v>
      </c>
      <c r="Q17" s="5"/>
      <c r="R17" s="17"/>
    </row>
    <row r="18" spans="1:18" ht="12.75">
      <c r="A18" t="s">
        <v>13</v>
      </c>
      <c r="B18" s="4"/>
      <c r="C18" s="10">
        <v>54246070.36</v>
      </c>
      <c r="D18" s="10">
        <v>65864688.18</v>
      </c>
      <c r="E18" s="10">
        <v>41103971.79</v>
      </c>
      <c r="F18" s="10">
        <v>42759807.37</v>
      </c>
      <c r="G18" s="10">
        <v>37888564.25</v>
      </c>
      <c r="H18" s="10">
        <v>45950653.3</v>
      </c>
      <c r="I18" s="10">
        <v>52893188.67</v>
      </c>
      <c r="J18" s="10">
        <v>57755593.31</v>
      </c>
      <c r="K18" s="10">
        <v>63404395.36</v>
      </c>
      <c r="L18" s="10">
        <v>65521927.85</v>
      </c>
      <c r="M18" s="10">
        <v>67223851.16</v>
      </c>
      <c r="N18" s="10">
        <v>63521398.19</v>
      </c>
      <c r="O18" s="10">
        <v>66853572.17</v>
      </c>
      <c r="P18" s="22">
        <f>ROUND(((C18+O18+SUM(D18:N18)*2))/24,1)</f>
        <v>55369821.7</v>
      </c>
      <c r="Q18" s="5"/>
      <c r="R18" s="17"/>
    </row>
    <row r="19" spans="1:18" ht="12.75">
      <c r="A19" t="s">
        <v>161</v>
      </c>
      <c r="B19" s="4"/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22">
        <f>ROUND(((C19+O19+SUM(D19:N19)*2))/24,1)</f>
        <v>0</v>
      </c>
      <c r="Q19" s="5"/>
      <c r="R19" s="17"/>
    </row>
    <row r="20" spans="1:18" ht="12.75">
      <c r="A20" t="s">
        <v>14</v>
      </c>
      <c r="B20" s="4"/>
      <c r="C20" s="12">
        <v>5451150.58</v>
      </c>
      <c r="D20" s="12">
        <v>5497410.51</v>
      </c>
      <c r="E20" s="12">
        <v>5538908.47</v>
      </c>
      <c r="F20" s="12">
        <v>5595431.27</v>
      </c>
      <c r="G20" s="12">
        <v>5649243.42</v>
      </c>
      <c r="H20" s="12">
        <v>5699993.41</v>
      </c>
      <c r="I20" s="12">
        <v>5751310.21</v>
      </c>
      <c r="J20" s="12">
        <v>5815320.01</v>
      </c>
      <c r="K20" s="12">
        <v>5876431.3</v>
      </c>
      <c r="L20" s="12">
        <v>5942948.96</v>
      </c>
      <c r="M20" s="12">
        <v>6001972.18</v>
      </c>
      <c r="N20" s="12">
        <v>6090396.97</v>
      </c>
      <c r="O20" s="12">
        <v>6137782.95</v>
      </c>
      <c r="P20" s="20">
        <f>ROUND(((C20+O20+SUM(D20:N20)*2))/24,1)</f>
        <v>5771152.8</v>
      </c>
      <c r="Q20" s="5"/>
      <c r="R20" s="17"/>
    </row>
    <row r="21" spans="1:18" ht="12.75">
      <c r="A21" t="s">
        <v>15</v>
      </c>
      <c r="B21" s="4"/>
      <c r="C21" s="10">
        <v>2093787312.4899998</v>
      </c>
      <c r="D21" s="10">
        <v>2113736815.49</v>
      </c>
      <c r="E21" s="10">
        <v>2127395462.03</v>
      </c>
      <c r="F21" s="10">
        <v>2146047565.62</v>
      </c>
      <c r="G21" s="10">
        <v>2152317665.1299996</v>
      </c>
      <c r="H21" s="10">
        <v>2166352620.68</v>
      </c>
      <c r="I21" s="10">
        <v>2183901915.62</v>
      </c>
      <c r="J21" s="10">
        <v>2193533160.8500004</v>
      </c>
      <c r="K21" s="10">
        <v>2213007371.76</v>
      </c>
      <c r="L21" s="10">
        <v>2231505450.89</v>
      </c>
      <c r="M21" s="10">
        <v>2247846955.5899997</v>
      </c>
      <c r="N21" s="10">
        <v>2257109089.52</v>
      </c>
      <c r="O21" s="10">
        <v>2270518481.91</v>
      </c>
      <c r="P21" s="21">
        <f>SUM(P16:P20)</f>
        <v>2184575580.8</v>
      </c>
      <c r="Q21" s="5"/>
      <c r="R21" s="17"/>
    </row>
    <row r="22" spans="1:18" ht="12.75">
      <c r="A22"/>
      <c r="B22" s="4"/>
      <c r="G22" s="2"/>
      <c r="H22" s="2"/>
      <c r="P22" s="13"/>
      <c r="Q22" s="5"/>
      <c r="R22" s="17"/>
    </row>
    <row r="23" spans="1:18" ht="12.75">
      <c r="A23" t="s">
        <v>16</v>
      </c>
      <c r="B23" s="4"/>
      <c r="G23" s="2"/>
      <c r="H23" s="2"/>
      <c r="P23" s="13"/>
      <c r="Q23" s="5"/>
      <c r="R23" s="17"/>
    </row>
    <row r="24" spans="1:18" ht="12.75">
      <c r="A24" t="s">
        <v>17</v>
      </c>
      <c r="B24" s="4"/>
      <c r="C24" s="10">
        <v>436554796.07</v>
      </c>
      <c r="D24" s="10">
        <v>438297064.19</v>
      </c>
      <c r="E24" s="10">
        <v>437884664.33</v>
      </c>
      <c r="F24" s="10">
        <v>442804995.21</v>
      </c>
      <c r="G24" s="10">
        <v>442774808.17</v>
      </c>
      <c r="H24" s="10">
        <v>447203289.48</v>
      </c>
      <c r="I24" s="10">
        <v>450457803.1</v>
      </c>
      <c r="J24" s="10">
        <v>452121030.48</v>
      </c>
      <c r="K24" s="10">
        <v>453638366.06</v>
      </c>
      <c r="L24" s="10">
        <v>455307177.55</v>
      </c>
      <c r="M24" s="10">
        <v>461949352.6</v>
      </c>
      <c r="N24" s="10">
        <v>462727293.28</v>
      </c>
      <c r="O24" s="10">
        <v>474791598.77</v>
      </c>
      <c r="P24" s="17">
        <f>ROUND(((C24+O24+SUM(D24:N24)*2))/24,1)</f>
        <v>450069920.2</v>
      </c>
      <c r="Q24" s="5"/>
      <c r="R24" s="17"/>
    </row>
    <row r="25" spans="1:18" ht="12.75">
      <c r="A25" t="s">
        <v>18</v>
      </c>
      <c r="B25" s="4"/>
      <c r="C25" s="12">
        <v>10524152.29</v>
      </c>
      <c r="D25" s="12">
        <v>10836277.64</v>
      </c>
      <c r="E25" s="12">
        <v>11212300.97</v>
      </c>
      <c r="F25" s="12">
        <v>15456668.78</v>
      </c>
      <c r="G25" s="12">
        <v>16817787.97</v>
      </c>
      <c r="H25" s="12">
        <v>15741558.82</v>
      </c>
      <c r="I25" s="12">
        <v>13981128.39</v>
      </c>
      <c r="J25" s="12">
        <v>16346615.73</v>
      </c>
      <c r="K25" s="12">
        <v>17415256.9</v>
      </c>
      <c r="L25" s="12">
        <v>19903291.04</v>
      </c>
      <c r="M25" s="12">
        <v>17079908.73</v>
      </c>
      <c r="N25" s="12">
        <v>17816799.82</v>
      </c>
      <c r="O25" s="12">
        <v>7582565.61</v>
      </c>
      <c r="P25" s="20">
        <f>ROUND(((C25+O25+SUM(D25:N25)*2))/24,1)</f>
        <v>15138412.8</v>
      </c>
      <c r="Q25" s="5"/>
      <c r="R25" s="17"/>
    </row>
    <row r="26" spans="1:18" ht="12.75">
      <c r="A26" t="s">
        <v>19</v>
      </c>
      <c r="B26" s="4"/>
      <c r="C26" s="10">
        <v>447078948.36</v>
      </c>
      <c r="D26" s="10">
        <v>449133341.83</v>
      </c>
      <c r="E26" s="10">
        <v>449096965.3</v>
      </c>
      <c r="F26" s="10">
        <v>458261663.98999995</v>
      </c>
      <c r="G26" s="10">
        <v>459592596.14</v>
      </c>
      <c r="H26" s="10">
        <v>462944848.3</v>
      </c>
      <c r="I26" s="10">
        <v>464438931.49</v>
      </c>
      <c r="J26" s="10">
        <v>468467646.21000004</v>
      </c>
      <c r="K26" s="10">
        <v>471053622.96</v>
      </c>
      <c r="L26" s="10">
        <v>475210468.59000003</v>
      </c>
      <c r="M26" s="10">
        <v>479029261.33000004</v>
      </c>
      <c r="N26" s="10">
        <v>480544093.09999996</v>
      </c>
      <c r="O26" s="10">
        <v>482374164.38</v>
      </c>
      <c r="P26" s="21">
        <f>SUM(P24:P25)</f>
        <v>465208333</v>
      </c>
      <c r="Q26" s="5"/>
      <c r="R26" s="17"/>
    </row>
    <row r="27" spans="1:18" ht="12.75">
      <c r="A27"/>
      <c r="B27" s="4"/>
      <c r="G27" s="2"/>
      <c r="H27" s="2"/>
      <c r="P27" s="13"/>
      <c r="Q27" s="5"/>
      <c r="R27" s="17"/>
    </row>
    <row r="28" spans="1:18" ht="12.75">
      <c r="A28" t="s">
        <v>20</v>
      </c>
      <c r="B28" s="4"/>
      <c r="G28" s="2"/>
      <c r="H28" s="2"/>
      <c r="P28" s="13"/>
      <c r="Q28" s="5"/>
      <c r="R28" s="17"/>
    </row>
    <row r="29" spans="1:18" ht="12.75">
      <c r="A29" t="s">
        <v>21</v>
      </c>
      <c r="B29" s="4"/>
      <c r="C29" s="10">
        <v>-2614101531.79</v>
      </c>
      <c r="D29" s="10">
        <v>-2626759393.79</v>
      </c>
      <c r="E29" s="10">
        <v>-2637441249.29</v>
      </c>
      <c r="F29" s="10">
        <v>-2648139835.34</v>
      </c>
      <c r="G29" s="10">
        <v>-2665735895.37</v>
      </c>
      <c r="H29" s="10">
        <v>-2677794463.47</v>
      </c>
      <c r="I29" s="10">
        <v>-2712891840.02</v>
      </c>
      <c r="J29" s="10">
        <v>-2916919350.36</v>
      </c>
      <c r="K29" s="10">
        <v>-2933944544.64</v>
      </c>
      <c r="L29" s="10">
        <v>-2947461226.97</v>
      </c>
      <c r="M29" s="10">
        <v>-2959255926.46</v>
      </c>
      <c r="N29" s="10">
        <v>-2951847008.61</v>
      </c>
      <c r="O29" s="10">
        <v>-2938265383.32</v>
      </c>
      <c r="P29" s="17">
        <f>ROUND(((C29+O29+SUM(D29:N29)*2))/24,1)</f>
        <v>-2787864516</v>
      </c>
      <c r="Q29" s="5"/>
      <c r="R29" s="17"/>
    </row>
    <row r="30" spans="1:18" ht="12.75">
      <c r="A30" t="s">
        <v>22</v>
      </c>
      <c r="B30" s="4"/>
      <c r="C30" s="10">
        <v>-191216798.8</v>
      </c>
      <c r="D30" s="10">
        <v>-194443420.96</v>
      </c>
      <c r="E30" s="10">
        <v>-197726231.66</v>
      </c>
      <c r="F30" s="10">
        <v>-201106739.86</v>
      </c>
      <c r="G30" s="10">
        <v>-200085655.74</v>
      </c>
      <c r="H30" s="10">
        <v>-203414794.85</v>
      </c>
      <c r="I30" s="10">
        <v>-206787746.19</v>
      </c>
      <c r="J30" s="10">
        <v>-210084735.94</v>
      </c>
      <c r="K30" s="10">
        <v>-213409417.99</v>
      </c>
      <c r="L30" s="10">
        <v>-216756341.15</v>
      </c>
      <c r="M30" s="10">
        <v>-220208423.98</v>
      </c>
      <c r="N30" s="10">
        <v>-223627668.51</v>
      </c>
      <c r="O30" s="10">
        <v>-227326793.29</v>
      </c>
      <c r="P30" s="17">
        <f>ROUND(((C30+O30+SUM(D30:N30)*2))/24,1)</f>
        <v>-208076914.4</v>
      </c>
      <c r="Q30" s="5"/>
      <c r="R30" s="17"/>
    </row>
    <row r="31" spans="1:18" ht="12.75">
      <c r="A31" t="s">
        <v>23</v>
      </c>
      <c r="B31" s="4"/>
      <c r="C31" s="12">
        <v>-34836651.79</v>
      </c>
      <c r="D31" s="12">
        <v>-35060810.12</v>
      </c>
      <c r="E31" s="12">
        <v>-35284968.45</v>
      </c>
      <c r="F31" s="12">
        <v>-35509126.78</v>
      </c>
      <c r="G31" s="12">
        <v>-35733285.11</v>
      </c>
      <c r="H31" s="12">
        <v>-35957443.44</v>
      </c>
      <c r="I31" s="12">
        <v>-36181601.77</v>
      </c>
      <c r="J31" s="12">
        <v>-36405760.1</v>
      </c>
      <c r="K31" s="12">
        <v>-36629918.43</v>
      </c>
      <c r="L31" s="12">
        <v>-36854076.76</v>
      </c>
      <c r="M31" s="12">
        <v>-37078235.09</v>
      </c>
      <c r="N31" s="12">
        <v>-37302393.42</v>
      </c>
      <c r="O31" s="12">
        <v>-37526551.75</v>
      </c>
      <c r="P31" s="20">
        <f>ROUND(((C31+O31+SUM(D31:N31)*2))/24,1)</f>
        <v>-36181601.8</v>
      </c>
      <c r="Q31" s="5"/>
      <c r="R31" s="17"/>
    </row>
    <row r="32" spans="1:18" ht="12.75">
      <c r="A32" t="s">
        <v>24</v>
      </c>
      <c r="B32" s="4"/>
      <c r="C32" s="10">
        <v>-2840154982.38</v>
      </c>
      <c r="D32" s="10">
        <v>-2856263624.87</v>
      </c>
      <c r="E32" s="10">
        <v>-2870452449.3999996</v>
      </c>
      <c r="F32" s="10">
        <v>-2884755701.9800005</v>
      </c>
      <c r="G32" s="10">
        <v>-2901554836.22</v>
      </c>
      <c r="H32" s="10">
        <v>-2917166701.7599998</v>
      </c>
      <c r="I32" s="10">
        <v>-2955861187.98</v>
      </c>
      <c r="J32" s="10">
        <v>-3163409846.4</v>
      </c>
      <c r="K32" s="10">
        <v>-3183983881.06</v>
      </c>
      <c r="L32" s="10">
        <v>-3201071644.88</v>
      </c>
      <c r="M32" s="10">
        <v>-3216542585.53</v>
      </c>
      <c r="N32" s="10">
        <v>-3212777070.54</v>
      </c>
      <c r="O32" s="10">
        <v>-3203118728.36</v>
      </c>
      <c r="P32" s="21">
        <f>SUM(P29:P31)</f>
        <v>-3032123032.2000003</v>
      </c>
      <c r="Q32" s="5"/>
      <c r="R32" s="17"/>
    </row>
    <row r="33" spans="1:18" ht="12.75">
      <c r="A33"/>
      <c r="B33" s="4"/>
      <c r="G33" s="2"/>
      <c r="H33" s="2"/>
      <c r="P33" s="13"/>
      <c r="Q33" s="5"/>
      <c r="R33" s="17"/>
    </row>
    <row r="34" spans="1:18" ht="12.75">
      <c r="A34" t="s">
        <v>25</v>
      </c>
      <c r="B34" s="4"/>
      <c r="C34" s="10">
        <v>4904482140.28</v>
      </c>
      <c r="D34" s="10">
        <v>4951585973.280001</v>
      </c>
      <c r="E34" s="10">
        <v>5006720364.720001</v>
      </c>
      <c r="F34" s="10">
        <v>5053921893.829999</v>
      </c>
      <c r="G34" s="10">
        <v>5058267078.5</v>
      </c>
      <c r="H34" s="10">
        <v>5188333084.380001</v>
      </c>
      <c r="I34" s="10">
        <v>5214867512.200001</v>
      </c>
      <c r="J34" s="10">
        <v>5237290665.92</v>
      </c>
      <c r="K34" s="10">
        <v>5260858378.76</v>
      </c>
      <c r="L34" s="10">
        <v>5292972591.990001</v>
      </c>
      <c r="M34" s="10">
        <v>5319248742.559999</v>
      </c>
      <c r="N34" s="10">
        <v>5354221961.950002</v>
      </c>
      <c r="O34" s="10">
        <v>5391062349.48</v>
      </c>
      <c r="P34" s="21">
        <f>P13+P21+P26+P32</f>
        <v>5173838374.299999</v>
      </c>
      <c r="Q34" s="5"/>
      <c r="R34" s="17"/>
    </row>
    <row r="35" spans="1:18" ht="12.75">
      <c r="A35"/>
      <c r="B35" s="4"/>
      <c r="G35" s="2"/>
      <c r="H35" s="2"/>
      <c r="P35" s="13"/>
      <c r="Q35" s="5"/>
      <c r="R35" s="17"/>
    </row>
    <row r="36" spans="1:18" ht="12.75">
      <c r="A36" t="s">
        <v>26</v>
      </c>
      <c r="B36" s="4"/>
      <c r="G36" s="2"/>
      <c r="H36" s="2"/>
      <c r="P36" s="13"/>
      <c r="Q36" s="5"/>
      <c r="R36" s="17"/>
    </row>
    <row r="37" spans="1:18" ht="12.75">
      <c r="A37" t="s">
        <v>27</v>
      </c>
      <c r="B37" s="4"/>
      <c r="G37" s="2"/>
      <c r="H37" s="2"/>
      <c r="P37" s="13"/>
      <c r="Q37" s="5"/>
      <c r="R37" s="17"/>
    </row>
    <row r="38" spans="1:18" ht="12.75">
      <c r="A38" t="s">
        <v>28</v>
      </c>
      <c r="B38" s="4"/>
      <c r="C38" s="10">
        <v>2517449.6</v>
      </c>
      <c r="D38" s="10">
        <v>2656042.04</v>
      </c>
      <c r="E38" s="10">
        <v>2978718.72</v>
      </c>
      <c r="F38" s="10">
        <v>2948116.65</v>
      </c>
      <c r="G38" s="10">
        <v>2992064.3</v>
      </c>
      <c r="H38" s="10">
        <v>2998726.01</v>
      </c>
      <c r="I38" s="10">
        <v>3275056.98</v>
      </c>
      <c r="J38" s="10">
        <v>3253724.79</v>
      </c>
      <c r="K38" s="10">
        <v>3287947.73</v>
      </c>
      <c r="L38" s="10">
        <v>3104121.56</v>
      </c>
      <c r="M38" s="10">
        <v>3053092.13</v>
      </c>
      <c r="N38" s="10">
        <v>3162619.61</v>
      </c>
      <c r="O38" s="10">
        <v>3138905.06</v>
      </c>
      <c r="P38" s="17">
        <f>ROUND(((C38+O38+SUM(D38:N38)*2))/24,1)</f>
        <v>3044867.3</v>
      </c>
      <c r="Q38" s="5"/>
      <c r="R38" s="17"/>
    </row>
    <row r="39" spans="1:18" ht="12.75">
      <c r="A39" t="s">
        <v>29</v>
      </c>
      <c r="B39" s="4"/>
      <c r="C39" s="10">
        <v>-445522.25</v>
      </c>
      <c r="D39" s="10">
        <v>-445522.25</v>
      </c>
      <c r="E39" s="10">
        <v>-445522.25</v>
      </c>
      <c r="F39" s="10">
        <v>-445522.25</v>
      </c>
      <c r="G39" s="10">
        <v>-445522.25</v>
      </c>
      <c r="H39" s="10">
        <v>-445522.25</v>
      </c>
      <c r="I39" s="10">
        <v>-445522.25</v>
      </c>
      <c r="J39" s="10">
        <v>-445522.25</v>
      </c>
      <c r="K39" s="10">
        <v>-445522.25</v>
      </c>
      <c r="L39" s="10">
        <v>-445522.25</v>
      </c>
      <c r="M39" s="10">
        <v>-445522.25</v>
      </c>
      <c r="N39" s="10">
        <v>-445522.25</v>
      </c>
      <c r="O39" s="10">
        <v>-445522.25</v>
      </c>
      <c r="P39" s="17">
        <f>ROUND(((C39+O39+SUM(D39:N39)*2))/24,1)</f>
        <v>-445522.3</v>
      </c>
      <c r="Q39" s="5"/>
      <c r="R39" s="17"/>
    </row>
    <row r="40" spans="1:18" ht="12.75">
      <c r="A40" t="s">
        <v>30</v>
      </c>
      <c r="B40" s="4"/>
      <c r="C40" s="10">
        <v>64010834.879999995</v>
      </c>
      <c r="D40" s="10">
        <v>64010835.29000002</v>
      </c>
      <c r="E40" s="10">
        <v>64010834.98000002</v>
      </c>
      <c r="F40" s="10">
        <v>65430548.139999986</v>
      </c>
      <c r="G40" s="10">
        <v>58730547.839999974</v>
      </c>
      <c r="H40" s="10">
        <v>58730547.860000014</v>
      </c>
      <c r="I40" s="10">
        <v>64384843.94999999</v>
      </c>
      <c r="J40" s="10">
        <v>59384843.839999974</v>
      </c>
      <c r="K40" s="10">
        <v>59384844.03</v>
      </c>
      <c r="L40" s="10">
        <v>64249893.160000026</v>
      </c>
      <c r="M40" s="10">
        <v>64249893</v>
      </c>
      <c r="N40" s="10">
        <v>64249893.09</v>
      </c>
      <c r="O40" s="10">
        <v>65544371.16999999</v>
      </c>
      <c r="P40" s="17">
        <f>ROUND(((C40+O40+SUM(D40:N40)*2))/24,1)</f>
        <v>62632927.4</v>
      </c>
      <c r="Q40" s="5"/>
      <c r="R40" s="17"/>
    </row>
    <row r="41" spans="1:18" ht="12.75">
      <c r="A41" t="s">
        <v>31</v>
      </c>
      <c r="B41" s="4"/>
      <c r="C41" s="12">
        <v>54776418.03</v>
      </c>
      <c r="D41" s="12">
        <v>54807592</v>
      </c>
      <c r="E41" s="12">
        <v>55157558.91</v>
      </c>
      <c r="F41" s="12">
        <v>56933008.23</v>
      </c>
      <c r="G41" s="12">
        <v>57035946.29</v>
      </c>
      <c r="H41" s="12">
        <v>57003673.16</v>
      </c>
      <c r="I41" s="12">
        <v>56991130.44</v>
      </c>
      <c r="J41" s="12">
        <v>58131544.73</v>
      </c>
      <c r="K41" s="12">
        <v>58130877.25</v>
      </c>
      <c r="L41" s="12">
        <v>60004028.13</v>
      </c>
      <c r="M41" s="12">
        <v>60035329.26</v>
      </c>
      <c r="N41" s="12">
        <v>60045219.42</v>
      </c>
      <c r="O41" s="12">
        <v>60599235.47</v>
      </c>
      <c r="P41" s="20">
        <f>ROUND(((C41+O41+SUM(D41:N41)*2))/24,1)</f>
        <v>57663644.5</v>
      </c>
      <c r="Q41" s="5"/>
      <c r="R41" s="17"/>
    </row>
    <row r="42" spans="1:18" ht="12.75">
      <c r="A42" t="s">
        <v>32</v>
      </c>
      <c r="B42" s="4"/>
      <c r="C42" s="6">
        <v>120859180.25999999</v>
      </c>
      <c r="D42" s="6">
        <v>121028947.08000001</v>
      </c>
      <c r="E42" s="6">
        <v>121701590.36000001</v>
      </c>
      <c r="F42" s="6">
        <v>124866150.76999998</v>
      </c>
      <c r="G42" s="6">
        <v>118313036.17999998</v>
      </c>
      <c r="H42" s="6">
        <v>118287424.78</v>
      </c>
      <c r="I42" s="6">
        <v>124205509.11999999</v>
      </c>
      <c r="J42" s="6">
        <v>120324591.10999997</v>
      </c>
      <c r="K42" s="6">
        <v>120358146.75999999</v>
      </c>
      <c r="L42" s="6">
        <v>126912520.60000002</v>
      </c>
      <c r="M42" s="6">
        <v>126892792.14</v>
      </c>
      <c r="N42" s="6">
        <v>127012209.87</v>
      </c>
      <c r="O42" s="6">
        <v>128836989.44999999</v>
      </c>
      <c r="P42" s="21">
        <f>SUM(P38:P41)</f>
        <v>122895916.9</v>
      </c>
      <c r="Q42" s="5"/>
      <c r="R42" s="17"/>
    </row>
    <row r="43" spans="1:18" ht="12.75">
      <c r="A43"/>
      <c r="B43" s="4"/>
      <c r="G43" s="2"/>
      <c r="H43" s="2"/>
      <c r="P43" s="13"/>
      <c r="Q43" s="5"/>
      <c r="R43" s="17"/>
    </row>
    <row r="44" spans="1:18" ht="12.75">
      <c r="A44" t="s">
        <v>33</v>
      </c>
      <c r="B44" s="4"/>
      <c r="C44" s="10">
        <v>120859180.25999999</v>
      </c>
      <c r="D44" s="10">
        <v>121028947.08000001</v>
      </c>
      <c r="E44" s="10">
        <v>121701590.36000001</v>
      </c>
      <c r="F44" s="10">
        <v>124866150.76999998</v>
      </c>
      <c r="G44" s="10">
        <v>118313036.17999998</v>
      </c>
      <c r="H44" s="10">
        <v>118287424.78</v>
      </c>
      <c r="I44" s="10">
        <v>124205509.11999999</v>
      </c>
      <c r="J44" s="10">
        <v>120324591.10999997</v>
      </c>
      <c r="K44" s="10">
        <v>120358146.75999999</v>
      </c>
      <c r="L44" s="10">
        <v>126912520.60000002</v>
      </c>
      <c r="M44" s="10">
        <v>126892792.14</v>
      </c>
      <c r="N44" s="10">
        <v>127012209.87</v>
      </c>
      <c r="O44" s="10">
        <v>128836989.44999999</v>
      </c>
      <c r="P44" s="21">
        <f>P42</f>
        <v>122895916.9</v>
      </c>
      <c r="Q44" s="5"/>
      <c r="R44" s="17"/>
    </row>
    <row r="45" spans="1:18" ht="12.75">
      <c r="A45"/>
      <c r="B45" s="4"/>
      <c r="G45" s="2"/>
      <c r="H45" s="2"/>
      <c r="P45" s="13"/>
      <c r="Q45" s="5"/>
      <c r="R45" s="17"/>
    </row>
    <row r="46" spans="1:18" ht="12.75">
      <c r="A46" t="s">
        <v>34</v>
      </c>
      <c r="B46" s="4"/>
      <c r="G46" s="2"/>
      <c r="H46" s="2"/>
      <c r="P46" s="13"/>
      <c r="Q46" s="5"/>
      <c r="R46" s="17"/>
    </row>
    <row r="47" spans="1:18" ht="12.75">
      <c r="A47" t="s">
        <v>35</v>
      </c>
      <c r="B47" s="4"/>
      <c r="G47" s="2"/>
      <c r="H47" s="2"/>
      <c r="P47" s="13"/>
      <c r="Q47" s="5"/>
      <c r="R47" s="17"/>
    </row>
    <row r="48" spans="1:18" ht="12.75">
      <c r="A48" t="s">
        <v>36</v>
      </c>
      <c r="B48" s="4"/>
      <c r="C48" s="10">
        <v>918611.46</v>
      </c>
      <c r="D48" s="10">
        <v>-114979.68</v>
      </c>
      <c r="E48" s="10">
        <v>334748.67</v>
      </c>
      <c r="F48" s="10">
        <v>8272124.8</v>
      </c>
      <c r="G48" s="10">
        <v>-7491585.69</v>
      </c>
      <c r="H48" s="10">
        <v>7205597.41</v>
      </c>
      <c r="I48" s="10">
        <v>7145803.9</v>
      </c>
      <c r="J48" s="10">
        <v>1350735.38</v>
      </c>
      <c r="K48" s="10">
        <v>9967748.29</v>
      </c>
      <c r="L48" s="10">
        <v>3142658.9</v>
      </c>
      <c r="M48" s="10">
        <v>-1143696.71</v>
      </c>
      <c r="N48" s="10">
        <v>5928905</v>
      </c>
      <c r="O48" s="10">
        <v>186760.56</v>
      </c>
      <c r="P48" s="17">
        <f>ROUND(((C48+O48+SUM(D48:N48)*2))/24,1)</f>
        <v>2929228.9</v>
      </c>
      <c r="Q48" s="5"/>
      <c r="R48" s="17"/>
    </row>
    <row r="49" spans="1:18" ht="12.75">
      <c r="A49" t="s">
        <v>37</v>
      </c>
      <c r="B49" s="4"/>
      <c r="C49" s="10">
        <v>2399321.22</v>
      </c>
      <c r="D49" s="10">
        <v>2103986.6</v>
      </c>
      <c r="E49" s="10">
        <v>2113008.76</v>
      </c>
      <c r="F49" s="10">
        <v>2168330.08</v>
      </c>
      <c r="G49" s="10">
        <v>2177431.97</v>
      </c>
      <c r="H49" s="10">
        <v>2065783.42</v>
      </c>
      <c r="I49" s="10">
        <v>2082365.53</v>
      </c>
      <c r="J49" s="10">
        <v>2082365.53</v>
      </c>
      <c r="K49" s="10">
        <v>2042604.1</v>
      </c>
      <c r="L49" s="10">
        <v>2060028.66</v>
      </c>
      <c r="M49" s="10">
        <v>2097344.24</v>
      </c>
      <c r="N49" s="10">
        <v>2368563.5</v>
      </c>
      <c r="O49" s="10">
        <v>2476813.1</v>
      </c>
      <c r="P49" s="17">
        <f>ROUND(((C49+O49+SUM(D49:N49)*2))/24,1)</f>
        <v>2149990</v>
      </c>
      <c r="Q49" s="5"/>
      <c r="R49" s="17"/>
    </row>
    <row r="50" spans="1:18" ht="12.75">
      <c r="A50" t="s">
        <v>38</v>
      </c>
      <c r="B50" s="4"/>
      <c r="C50" s="10">
        <v>2876409.48</v>
      </c>
      <c r="D50" s="10">
        <v>2678756.53</v>
      </c>
      <c r="E50" s="10">
        <v>2522846.32</v>
      </c>
      <c r="F50" s="10">
        <v>2696605.55</v>
      </c>
      <c r="G50" s="10">
        <v>2525498.03</v>
      </c>
      <c r="H50" s="10">
        <v>2622093.75</v>
      </c>
      <c r="I50" s="10">
        <v>2368916.35</v>
      </c>
      <c r="J50" s="10">
        <v>2378462.73</v>
      </c>
      <c r="K50" s="10">
        <v>2375701.32</v>
      </c>
      <c r="L50" s="10">
        <v>2405487.13</v>
      </c>
      <c r="M50" s="10">
        <v>2539343.22</v>
      </c>
      <c r="N50" s="10">
        <v>2422104.23</v>
      </c>
      <c r="O50" s="10">
        <v>2370320.31</v>
      </c>
      <c r="P50" s="17">
        <f>ROUND(((C50+O50+SUM(D50:N50)*2))/24,1)</f>
        <v>2513265</v>
      </c>
      <c r="Q50" s="5"/>
      <c r="R50" s="17"/>
    </row>
    <row r="51" spans="1:18" ht="12.75">
      <c r="A51" t="s">
        <v>39</v>
      </c>
      <c r="B51" s="4"/>
      <c r="C51" s="12">
        <v>0</v>
      </c>
      <c r="D51" s="12">
        <v>8200000</v>
      </c>
      <c r="E51" s="12">
        <v>0</v>
      </c>
      <c r="F51" s="12">
        <v>1300000</v>
      </c>
      <c r="G51" s="12">
        <v>10300000</v>
      </c>
      <c r="H51" s="12">
        <v>16500000</v>
      </c>
      <c r="I51" s="12">
        <v>0</v>
      </c>
      <c r="J51" s="12">
        <v>0</v>
      </c>
      <c r="K51" s="12">
        <v>6100000</v>
      </c>
      <c r="L51" s="12">
        <v>1200000</v>
      </c>
      <c r="M51" s="12">
        <v>0</v>
      </c>
      <c r="N51" s="12">
        <v>58800000</v>
      </c>
      <c r="O51" s="12">
        <v>2637717.11</v>
      </c>
      <c r="P51" s="20">
        <f>ROUND(((C51+O51+SUM(D51:N51)*2))/24,1)</f>
        <v>8643238.2</v>
      </c>
      <c r="Q51" s="5"/>
      <c r="R51" s="17"/>
    </row>
    <row r="52" spans="1:18" ht="12.75">
      <c r="A52" t="s">
        <v>40</v>
      </c>
      <c r="B52" s="4"/>
      <c r="C52" s="10">
        <v>6194342.16</v>
      </c>
      <c r="D52" s="10">
        <v>12867763.45</v>
      </c>
      <c r="E52" s="10">
        <v>4970603.75</v>
      </c>
      <c r="F52" s="10">
        <v>14437060.43</v>
      </c>
      <c r="G52" s="10">
        <v>7511344.309999999</v>
      </c>
      <c r="H52" s="10">
        <v>28393474.58</v>
      </c>
      <c r="I52" s="10">
        <v>11597085.78</v>
      </c>
      <c r="J52" s="10">
        <v>5811563.640000001</v>
      </c>
      <c r="K52" s="10">
        <v>20486053.71</v>
      </c>
      <c r="L52" s="10">
        <v>8808174.69</v>
      </c>
      <c r="M52" s="10">
        <v>3492990.75</v>
      </c>
      <c r="N52" s="10">
        <v>69519572.73</v>
      </c>
      <c r="O52" s="10">
        <v>7671611.08</v>
      </c>
      <c r="P52" s="21">
        <f>SUM(P48:P51)</f>
        <v>16235722.1</v>
      </c>
      <c r="Q52" s="5"/>
      <c r="R52" s="17"/>
    </row>
    <row r="53" spans="1:18" ht="12.75">
      <c r="A53"/>
      <c r="B53" s="4"/>
      <c r="G53" s="2"/>
      <c r="H53" s="2"/>
      <c r="P53" s="13"/>
      <c r="Q53" s="5"/>
      <c r="R53" s="17"/>
    </row>
    <row r="54" spans="1:18" ht="12.75">
      <c r="A54" t="s">
        <v>41</v>
      </c>
      <c r="B54" s="4"/>
      <c r="C54" s="12">
        <v>0</v>
      </c>
      <c r="D54" s="12">
        <v>0</v>
      </c>
      <c r="E54" s="12">
        <v>0</v>
      </c>
      <c r="F54" s="12">
        <v>0</v>
      </c>
      <c r="G54" s="12"/>
      <c r="H54" s="12"/>
      <c r="I54" s="12"/>
      <c r="J54" s="12"/>
      <c r="K54" s="12"/>
      <c r="L54" s="12"/>
      <c r="M54" s="12"/>
      <c r="N54" s="12"/>
      <c r="O54" s="12"/>
      <c r="P54" s="20">
        <f>ROUND(((C54+O54+SUM(D54:N54)*2))/24,1)</f>
        <v>0</v>
      </c>
      <c r="Q54" s="5"/>
      <c r="R54" s="17"/>
    </row>
    <row r="55" spans="1:18" ht="12.75">
      <c r="A55" t="s">
        <v>42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21">
        <f>SUM(P54)</f>
        <v>0</v>
      </c>
      <c r="Q55" s="5"/>
      <c r="R55" s="17"/>
    </row>
    <row r="56" spans="1:18" ht="12.75">
      <c r="A56"/>
      <c r="G56" s="2"/>
      <c r="H56" s="2"/>
      <c r="P56" s="13"/>
      <c r="Q56" s="5"/>
      <c r="R56" s="17"/>
    </row>
    <row r="57" spans="1:18" ht="12.75">
      <c r="A57" t="s">
        <v>43</v>
      </c>
      <c r="D57" s="16"/>
      <c r="E57" s="16"/>
      <c r="F57" s="16"/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3"/>
      <c r="Q57" s="5"/>
      <c r="R57" s="17"/>
    </row>
    <row r="58" spans="1:18" ht="12.75">
      <c r="A58" t="s">
        <v>44</v>
      </c>
      <c r="B58" s="4"/>
      <c r="C58" s="10">
        <v>1645327.58</v>
      </c>
      <c r="D58" s="10">
        <v>1645677.84</v>
      </c>
      <c r="E58" s="10">
        <v>1703419.59</v>
      </c>
      <c r="F58" s="10">
        <v>2561052.29</v>
      </c>
      <c r="G58" s="10">
        <v>2960636.1</v>
      </c>
      <c r="H58" s="10">
        <v>2872570.72</v>
      </c>
      <c r="I58" s="10">
        <v>2861396.27</v>
      </c>
      <c r="J58" s="10">
        <v>2861396.27</v>
      </c>
      <c r="K58" s="10">
        <v>2505609.42</v>
      </c>
      <c r="L58" s="10">
        <v>2402499.32</v>
      </c>
      <c r="M58" s="10">
        <v>2326260.81</v>
      </c>
      <c r="N58" s="10">
        <v>2326260.81</v>
      </c>
      <c r="O58" s="10">
        <v>3173323.12</v>
      </c>
      <c r="P58" s="17">
        <f>ROUND(((C58+O58+SUM(D58:N58)*2))/24,1)</f>
        <v>2453008.7</v>
      </c>
      <c r="Q58" s="5"/>
      <c r="R58" s="17"/>
    </row>
    <row r="59" spans="1:18" ht="12.75">
      <c r="A59" t="s">
        <v>45</v>
      </c>
      <c r="B59" s="4"/>
      <c r="C59" s="10">
        <v>117190895.49000001</v>
      </c>
      <c r="D59" s="10">
        <v>127494109.01999998</v>
      </c>
      <c r="E59" s="10">
        <v>180678497.14999998</v>
      </c>
      <c r="F59" s="10">
        <v>266120375.24</v>
      </c>
      <c r="G59" s="10">
        <v>281613037.49</v>
      </c>
      <c r="H59" s="10">
        <v>299664740.7</v>
      </c>
      <c r="I59" s="10">
        <v>263908013.09999996</v>
      </c>
      <c r="J59" s="10">
        <v>226685228.88</v>
      </c>
      <c r="K59" s="10">
        <v>187379262.01</v>
      </c>
      <c r="L59" s="10">
        <v>166529303.32999998</v>
      </c>
      <c r="M59" s="10">
        <v>144311313.51</v>
      </c>
      <c r="N59" s="10">
        <v>119383270.47</v>
      </c>
      <c r="O59" s="10">
        <v>131595864.62</v>
      </c>
      <c r="P59" s="22">
        <f aca="true" t="shared" si="1" ref="P59:P65">ROUND(((C59+O59+SUM(D59:N59)*2))/24,1)</f>
        <v>199013377.6</v>
      </c>
      <c r="Q59" s="5"/>
      <c r="R59" s="17"/>
    </row>
    <row r="60" spans="1:18" ht="12.75">
      <c r="A60" t="s">
        <v>46</v>
      </c>
      <c r="B60" s="4"/>
      <c r="C60" s="10">
        <v>81507461.25</v>
      </c>
      <c r="D60" s="10">
        <v>81740869.31</v>
      </c>
      <c r="E60" s="10">
        <v>87236517.06</v>
      </c>
      <c r="F60" s="10">
        <v>97378486.37</v>
      </c>
      <c r="G60" s="10">
        <v>87420323.32</v>
      </c>
      <c r="H60" s="10">
        <v>90485617.26</v>
      </c>
      <c r="I60" s="10">
        <v>108143835.13</v>
      </c>
      <c r="J60" s="10">
        <v>106584866.99</v>
      </c>
      <c r="K60" s="10">
        <v>102493918.73</v>
      </c>
      <c r="L60" s="10">
        <v>107228019.73</v>
      </c>
      <c r="M60" s="10">
        <v>121840733.63</v>
      </c>
      <c r="N60" s="10">
        <v>126895610.97</v>
      </c>
      <c r="O60" s="10">
        <v>115855746.53</v>
      </c>
      <c r="P60" s="22">
        <f t="shared" si="1"/>
        <v>101344200.2</v>
      </c>
      <c r="Q60" s="5"/>
      <c r="R60" s="17"/>
    </row>
    <row r="61" spans="1:18" ht="12.75">
      <c r="A61" t="s">
        <v>47</v>
      </c>
      <c r="B61" s="4"/>
      <c r="C61" s="10">
        <v>953128.04</v>
      </c>
      <c r="D61" s="10">
        <v>940123.02</v>
      </c>
      <c r="E61" s="10">
        <v>935666.64</v>
      </c>
      <c r="F61" s="10">
        <v>45684.560000000056</v>
      </c>
      <c r="G61" s="10">
        <v>38179.14</v>
      </c>
      <c r="H61" s="10">
        <v>211679.54</v>
      </c>
      <c r="I61" s="10">
        <v>47914.95</v>
      </c>
      <c r="J61" s="10">
        <v>66573.23</v>
      </c>
      <c r="K61" s="10">
        <v>58986.04</v>
      </c>
      <c r="L61" s="10">
        <v>82043.01</v>
      </c>
      <c r="M61" s="10">
        <v>50919.75</v>
      </c>
      <c r="N61" s="10">
        <v>190155.73</v>
      </c>
      <c r="O61" s="10">
        <v>298071.54</v>
      </c>
      <c r="P61" s="22">
        <f t="shared" si="1"/>
        <v>274460.5</v>
      </c>
      <c r="Q61" s="5"/>
      <c r="R61" s="17"/>
    </row>
    <row r="62" spans="1:18" ht="12.75">
      <c r="A62" t="s">
        <v>48</v>
      </c>
      <c r="B62" s="4"/>
      <c r="C62" s="10">
        <v>1596.54</v>
      </c>
      <c r="D62" s="10">
        <v>0</v>
      </c>
      <c r="E62" s="10">
        <v>115.95</v>
      </c>
      <c r="F62" s="10">
        <v>231.9</v>
      </c>
      <c r="G62" s="10">
        <v>347.85</v>
      </c>
      <c r="H62" s="10">
        <v>463.8</v>
      </c>
      <c r="I62" s="10">
        <v>579.75</v>
      </c>
      <c r="J62" s="10">
        <v>695.7</v>
      </c>
      <c r="K62" s="10">
        <v>811.65</v>
      </c>
      <c r="L62" s="10">
        <v>927.6</v>
      </c>
      <c r="M62" s="10">
        <v>1043.55</v>
      </c>
      <c r="N62" s="10">
        <v>1159.5</v>
      </c>
      <c r="O62" s="10">
        <v>1275.45</v>
      </c>
      <c r="P62" s="22">
        <f t="shared" si="1"/>
        <v>651.1</v>
      </c>
      <c r="Q62" s="5"/>
      <c r="R62" s="17"/>
    </row>
    <row r="63" spans="1:18" ht="12.75">
      <c r="A63" t="s">
        <v>49</v>
      </c>
      <c r="B63" s="4"/>
      <c r="C63" s="10">
        <v>90292123.01</v>
      </c>
      <c r="D63" s="10">
        <v>140116950.99</v>
      </c>
      <c r="E63" s="10">
        <v>190088167</v>
      </c>
      <c r="F63" s="10">
        <v>202491848</v>
      </c>
      <c r="G63" s="10">
        <v>216161276</v>
      </c>
      <c r="H63" s="10">
        <v>162320364</v>
      </c>
      <c r="I63" s="10">
        <v>141713506</v>
      </c>
      <c r="J63" s="10">
        <v>127976773.01</v>
      </c>
      <c r="K63" s="10">
        <v>108467636</v>
      </c>
      <c r="L63" s="10">
        <v>96103970</v>
      </c>
      <c r="M63" s="10">
        <v>94198033</v>
      </c>
      <c r="N63" s="10">
        <v>98201375</v>
      </c>
      <c r="O63" s="10">
        <v>115237544</v>
      </c>
      <c r="P63" s="22">
        <f t="shared" si="1"/>
        <v>140050394.4</v>
      </c>
      <c r="Q63" s="5"/>
      <c r="R63" s="17"/>
    </row>
    <row r="64" spans="1:18" ht="12.75">
      <c r="A64" t="s">
        <v>50</v>
      </c>
      <c r="B64" s="4"/>
      <c r="C64" s="10">
        <v>-244880.75</v>
      </c>
      <c r="D64" s="10">
        <v>-282244.49</v>
      </c>
      <c r="E64" s="10">
        <v>-264402.73</v>
      </c>
      <c r="F64" s="10">
        <v>-231993.73</v>
      </c>
      <c r="G64" s="10">
        <v>-289057.27</v>
      </c>
      <c r="H64" s="10">
        <v>-311754.62</v>
      </c>
      <c r="I64" s="10">
        <v>-333777.1</v>
      </c>
      <c r="J64" s="10">
        <v>-336499.69</v>
      </c>
      <c r="K64" s="10">
        <v>-362737.89</v>
      </c>
      <c r="L64" s="10">
        <v>-371870.74</v>
      </c>
      <c r="M64" s="10">
        <v>-442478.94</v>
      </c>
      <c r="N64" s="10">
        <v>-506240.23</v>
      </c>
      <c r="O64" s="10">
        <v>-436422.9</v>
      </c>
      <c r="P64" s="22">
        <f t="shared" si="1"/>
        <v>-339475.8</v>
      </c>
      <c r="Q64" s="5"/>
      <c r="R64" s="17"/>
    </row>
    <row r="65" spans="1:18" ht="12.75">
      <c r="A65" t="s">
        <v>51</v>
      </c>
      <c r="B65" s="4"/>
      <c r="C65" s="12">
        <v>83652374.25</v>
      </c>
      <c r="D65" s="12">
        <v>65707478.42</v>
      </c>
      <c r="E65" s="12">
        <v>54559384.94</v>
      </c>
      <c r="F65" s="12">
        <v>39821608.87</v>
      </c>
      <c r="G65" s="12">
        <v>15812970.33</v>
      </c>
      <c r="H65" s="12">
        <v>5815935.44</v>
      </c>
      <c r="I65" s="12">
        <v>-3844153.48</v>
      </c>
      <c r="J65" s="12">
        <v>-22020482.37</v>
      </c>
      <c r="K65" s="12">
        <v>-32789166.4</v>
      </c>
      <c r="L65" s="12">
        <v>-41603576.05</v>
      </c>
      <c r="M65" s="12">
        <v>-45484199.47</v>
      </c>
      <c r="N65" s="12">
        <v>-48917401</v>
      </c>
      <c r="O65" s="12">
        <v>-61157956.99</v>
      </c>
      <c r="P65" s="20">
        <f t="shared" si="1"/>
        <v>-141199.3</v>
      </c>
      <c r="Q65" s="5"/>
      <c r="R65" s="17"/>
    </row>
    <row r="66" spans="1:18" ht="12.75">
      <c r="A66" t="s">
        <v>52</v>
      </c>
      <c r="B66" s="4"/>
      <c r="C66" s="6">
        <v>374998025.40999997</v>
      </c>
      <c r="D66" s="6">
        <v>417362964.11</v>
      </c>
      <c r="E66" s="6">
        <v>514937365.5999999</v>
      </c>
      <c r="F66" s="6">
        <v>608187293.5</v>
      </c>
      <c r="G66" s="6">
        <v>603717712.9600002</v>
      </c>
      <c r="H66" s="6">
        <v>561059616.84</v>
      </c>
      <c r="I66" s="6">
        <v>512497314.61999995</v>
      </c>
      <c r="J66" s="6">
        <v>441818552.02</v>
      </c>
      <c r="K66" s="6">
        <v>367754319.56</v>
      </c>
      <c r="L66" s="6">
        <v>330371316.2</v>
      </c>
      <c r="M66" s="6">
        <v>316801625.84000003</v>
      </c>
      <c r="N66" s="6">
        <v>297574191.25</v>
      </c>
      <c r="O66" s="6">
        <v>304567445.37</v>
      </c>
      <c r="P66" s="21">
        <f>SUM(P58:P65)</f>
        <v>442655417.4</v>
      </c>
      <c r="Q66" s="5"/>
      <c r="R66" s="17"/>
    </row>
    <row r="67" spans="1:18" ht="12.75">
      <c r="A67"/>
      <c r="B67" s="4"/>
      <c r="G67" s="2"/>
      <c r="H67" s="2"/>
      <c r="P67" s="13"/>
      <c r="Q67" s="5"/>
      <c r="R67" s="17"/>
    </row>
    <row r="68" spans="1:18" ht="12.75">
      <c r="A68" t="s">
        <v>53</v>
      </c>
      <c r="B68" s="4"/>
      <c r="G68" s="2"/>
      <c r="H68" s="2"/>
      <c r="P68" s="13"/>
      <c r="Q68" s="5"/>
      <c r="R68" s="17"/>
    </row>
    <row r="69" spans="1:18" ht="12.75">
      <c r="A69" t="s">
        <v>54</v>
      </c>
      <c r="B69" s="4"/>
      <c r="C69" s="12">
        <v>-1274506.68</v>
      </c>
      <c r="D69" s="12">
        <v>-1580501.93</v>
      </c>
      <c r="E69" s="12">
        <v>-1088073.11</v>
      </c>
      <c r="F69" s="12">
        <v>-1754868.81</v>
      </c>
      <c r="G69" s="12">
        <v>-953711.94</v>
      </c>
      <c r="H69" s="12">
        <v>-913637.36</v>
      </c>
      <c r="I69" s="12">
        <v>-1085039.13</v>
      </c>
      <c r="J69" s="12">
        <v>-1076019</v>
      </c>
      <c r="K69" s="12">
        <v>-1389135.56</v>
      </c>
      <c r="L69" s="12">
        <v>-1778504</v>
      </c>
      <c r="M69" s="12">
        <v>-1745409.95</v>
      </c>
      <c r="N69" s="12">
        <v>-1713546.65</v>
      </c>
      <c r="O69" s="12">
        <v>-1811377.77</v>
      </c>
      <c r="P69" s="20">
        <f>ROUND(((C69+O69+SUM(D69:N69)*2))/24,1)</f>
        <v>-1385115.8</v>
      </c>
      <c r="Q69" s="5"/>
      <c r="R69" s="17"/>
    </row>
    <row r="70" spans="1:18" ht="12.75">
      <c r="A70" t="s">
        <v>55</v>
      </c>
      <c r="B70" s="4"/>
      <c r="C70" s="10">
        <v>-1274506.68</v>
      </c>
      <c r="D70" s="10">
        <v>-1580501.93</v>
      </c>
      <c r="E70" s="10">
        <v>-1088073.11</v>
      </c>
      <c r="F70" s="10">
        <v>-1754868.81</v>
      </c>
      <c r="G70" s="10">
        <v>-953711.94</v>
      </c>
      <c r="H70" s="10">
        <v>-913637.36</v>
      </c>
      <c r="I70" s="10">
        <v>-1085039.13</v>
      </c>
      <c r="J70" s="10">
        <v>-1076019</v>
      </c>
      <c r="K70" s="10">
        <v>-1389135.56</v>
      </c>
      <c r="L70" s="10">
        <v>-1778504</v>
      </c>
      <c r="M70" s="10">
        <v>-1745409.95</v>
      </c>
      <c r="N70" s="10">
        <v>-1713546.65</v>
      </c>
      <c r="O70" s="10">
        <v>-1811377.77</v>
      </c>
      <c r="P70" s="21">
        <f>SUM(P69)</f>
        <v>-1385115.8</v>
      </c>
      <c r="Q70" s="5"/>
      <c r="R70" s="17"/>
    </row>
    <row r="71" spans="1:18" ht="12.75">
      <c r="A71"/>
      <c r="B71" s="4"/>
      <c r="G71" s="2"/>
      <c r="H71" s="2"/>
      <c r="P71" s="13"/>
      <c r="Q71" s="5"/>
      <c r="R71" s="17"/>
    </row>
    <row r="72" spans="1:18" ht="12.75">
      <c r="A72" t="s">
        <v>56</v>
      </c>
      <c r="B72" s="4"/>
      <c r="G72" s="2"/>
      <c r="H72" s="2"/>
      <c r="P72" s="13"/>
      <c r="Q72" s="5"/>
      <c r="R72" s="17"/>
    </row>
    <row r="73" spans="1:18" ht="12.75">
      <c r="A73" t="s">
        <v>57</v>
      </c>
      <c r="B73" s="4"/>
      <c r="C73" s="10">
        <v>7853396.02</v>
      </c>
      <c r="D73" s="10">
        <v>7844074.16</v>
      </c>
      <c r="E73" s="10">
        <v>7440040.42</v>
      </c>
      <c r="F73" s="10">
        <v>7556054.1</v>
      </c>
      <c r="G73" s="10">
        <v>7321106.39</v>
      </c>
      <c r="H73" s="10">
        <v>7903128.68</v>
      </c>
      <c r="I73" s="10">
        <v>7822065.2</v>
      </c>
      <c r="J73" s="10">
        <v>7713398</v>
      </c>
      <c r="K73" s="10">
        <v>8313079.4</v>
      </c>
      <c r="L73" s="10">
        <v>8023626.92</v>
      </c>
      <c r="M73" s="10">
        <v>7747872.11</v>
      </c>
      <c r="N73" s="10">
        <v>7526430.26</v>
      </c>
      <c r="O73" s="10">
        <v>7265263.31</v>
      </c>
      <c r="P73" s="17">
        <f>ROUND(((C73+O73+SUM(D73:N73)*2))/24,1)</f>
        <v>7730850.4</v>
      </c>
      <c r="Q73" s="5"/>
      <c r="R73" s="17"/>
    </row>
    <row r="74" spans="1:18" ht="12.75">
      <c r="A74" t="s">
        <v>58</v>
      </c>
      <c r="B74" s="4"/>
      <c r="C74" s="10">
        <v>40167697.98</v>
      </c>
      <c r="D74" s="10">
        <v>41681788.03</v>
      </c>
      <c r="E74" s="10">
        <v>41847315.26</v>
      </c>
      <c r="F74" s="10">
        <v>41499686.12</v>
      </c>
      <c r="G74" s="10">
        <v>41373681</v>
      </c>
      <c r="H74" s="10">
        <v>45105130.11</v>
      </c>
      <c r="I74" s="10">
        <v>48544126.84</v>
      </c>
      <c r="J74" s="10">
        <v>53620976.19</v>
      </c>
      <c r="K74" s="10">
        <v>53571242.01</v>
      </c>
      <c r="L74" s="10">
        <v>57622548.58</v>
      </c>
      <c r="M74" s="10">
        <v>57454323.19</v>
      </c>
      <c r="N74" s="10">
        <v>59546665.82</v>
      </c>
      <c r="O74" s="10">
        <v>58567810.82</v>
      </c>
      <c r="P74" s="22">
        <f>ROUND(((C74+O74+SUM(D74:N74)*2))/24,1)</f>
        <v>49269603.1</v>
      </c>
      <c r="Q74" s="5"/>
      <c r="R74" s="17"/>
    </row>
    <row r="75" spans="1:18" ht="12.75">
      <c r="A75" t="s">
        <v>59</v>
      </c>
      <c r="B75" s="4"/>
      <c r="C75" s="10">
        <v>1647901.79</v>
      </c>
      <c r="D75" s="10">
        <v>1614193.52</v>
      </c>
      <c r="E75" s="10">
        <v>1775243.5</v>
      </c>
      <c r="F75" s="10">
        <v>2001197.43</v>
      </c>
      <c r="G75" s="10">
        <v>2177079.62</v>
      </c>
      <c r="H75" s="10">
        <v>2361773.86</v>
      </c>
      <c r="I75" s="10">
        <v>2590036.18</v>
      </c>
      <c r="J75" s="10">
        <v>2560685.25</v>
      </c>
      <c r="K75" s="10">
        <v>2572703.37</v>
      </c>
      <c r="L75" s="10">
        <v>2513832.46</v>
      </c>
      <c r="M75" s="10">
        <v>2454618.94</v>
      </c>
      <c r="N75" s="10">
        <v>2520185.48</v>
      </c>
      <c r="O75" s="10">
        <v>2631440.05</v>
      </c>
      <c r="P75" s="22">
        <f>ROUND(((C75+O75+SUM(D75:N75)*2))/24,1)</f>
        <v>2273435</v>
      </c>
      <c r="Q75" s="5"/>
      <c r="R75" s="17"/>
    </row>
    <row r="76" spans="1:18" ht="12.75">
      <c r="A76" t="s">
        <v>60</v>
      </c>
      <c r="B76" s="4"/>
      <c r="C76" s="10">
        <v>121708304.14</v>
      </c>
      <c r="D76" s="10">
        <v>120872032.08</v>
      </c>
      <c r="E76" s="10">
        <v>115178224.04</v>
      </c>
      <c r="F76" s="10">
        <v>107525343.14</v>
      </c>
      <c r="G76" s="10">
        <v>76164794.15</v>
      </c>
      <c r="H76" s="10">
        <v>59649569.86</v>
      </c>
      <c r="I76" s="10">
        <v>50738902.93</v>
      </c>
      <c r="J76" s="10">
        <v>55622820.75</v>
      </c>
      <c r="K76" s="10">
        <v>71374012.39</v>
      </c>
      <c r="L76" s="10">
        <v>87115602.18</v>
      </c>
      <c r="M76" s="10">
        <v>94723384.04</v>
      </c>
      <c r="N76" s="10">
        <v>97519458.29</v>
      </c>
      <c r="O76" s="10">
        <v>108863762.73</v>
      </c>
      <c r="P76" s="22">
        <f>ROUND(((C76+O76+SUM(D76:N76)*2))/24,1)</f>
        <v>87647514.8</v>
      </c>
      <c r="Q76" s="5"/>
      <c r="R76" s="17"/>
    </row>
    <row r="77" spans="1:18" ht="12.75">
      <c r="A77" t="s">
        <v>61</v>
      </c>
      <c r="B77" s="4"/>
      <c r="C77" s="12">
        <v>601526.22</v>
      </c>
      <c r="D77" s="12">
        <v>601526.22</v>
      </c>
      <c r="E77" s="12">
        <v>601526.22</v>
      </c>
      <c r="F77" s="12">
        <v>670837.15</v>
      </c>
      <c r="G77" s="12">
        <v>673921.37</v>
      </c>
      <c r="H77" s="12">
        <v>656196.1</v>
      </c>
      <c r="I77" s="12">
        <v>667967.39</v>
      </c>
      <c r="J77" s="12">
        <v>667967.39</v>
      </c>
      <c r="K77" s="12">
        <v>667967.39</v>
      </c>
      <c r="L77" s="12">
        <v>667967.39</v>
      </c>
      <c r="M77" s="12">
        <v>667967.39</v>
      </c>
      <c r="N77" s="12">
        <v>667967.39</v>
      </c>
      <c r="O77" s="12">
        <v>667967.39</v>
      </c>
      <c r="P77" s="20">
        <f>ROUND(((C77+O77+SUM(D77:N77)*2))/24,1)</f>
        <v>653879.9</v>
      </c>
      <c r="Q77" s="5"/>
      <c r="R77" s="17"/>
    </row>
    <row r="78" spans="1:18" ht="12.75">
      <c r="A78" t="s">
        <v>62</v>
      </c>
      <c r="B78" s="4"/>
      <c r="C78" s="10">
        <v>171978826.15</v>
      </c>
      <c r="D78" s="10">
        <v>172613614.01</v>
      </c>
      <c r="E78" s="10">
        <v>166842349.44</v>
      </c>
      <c r="F78" s="10">
        <v>159253117.94</v>
      </c>
      <c r="G78" s="10">
        <v>127710582.53</v>
      </c>
      <c r="H78" s="10">
        <v>115675798.60999998</v>
      </c>
      <c r="I78" s="10">
        <v>110363098.54</v>
      </c>
      <c r="J78" s="10">
        <v>120185847.58</v>
      </c>
      <c r="K78" s="10">
        <v>136499004.55999997</v>
      </c>
      <c r="L78" s="10">
        <v>155943577.52999997</v>
      </c>
      <c r="M78" s="10">
        <v>163048165.67</v>
      </c>
      <c r="N78" s="10">
        <v>167780707.24</v>
      </c>
      <c r="O78" s="10">
        <v>177996244.3</v>
      </c>
      <c r="P78" s="21">
        <f>SUM(P73:P77)</f>
        <v>147575283.20000002</v>
      </c>
      <c r="Q78" s="5"/>
      <c r="R78" s="17"/>
    </row>
    <row r="79" spans="1:18" ht="12.75">
      <c r="A79"/>
      <c r="B79" s="4"/>
      <c r="G79" s="2"/>
      <c r="H79" s="2"/>
      <c r="P79" s="13"/>
      <c r="Q79" s="5"/>
      <c r="R79" s="17"/>
    </row>
    <row r="80" spans="1:18" ht="12.75">
      <c r="A80" t="s">
        <v>63</v>
      </c>
      <c r="B80" s="4"/>
      <c r="G80" s="2"/>
      <c r="H80" s="2"/>
      <c r="P80" s="13"/>
      <c r="Q80" s="5"/>
      <c r="R80" s="17"/>
    </row>
    <row r="81" spans="1:18" ht="12.75">
      <c r="A81" t="s">
        <v>64</v>
      </c>
      <c r="B81" s="4"/>
      <c r="C81" s="10">
        <v>1599192</v>
      </c>
      <c r="D81" s="10">
        <v>1526366</v>
      </c>
      <c r="E81" s="10">
        <v>1526366</v>
      </c>
      <c r="F81" s="10">
        <v>897436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231815</v>
      </c>
      <c r="P81" s="17">
        <f>ROUND(((C81+O81+SUM(D81:N81)*2))/24,1)</f>
        <v>405472.6</v>
      </c>
      <c r="Q81" s="5"/>
      <c r="R81" s="17"/>
    </row>
    <row r="82" spans="1:18" ht="12.75">
      <c r="A82" t="s">
        <v>65</v>
      </c>
      <c r="B82" s="4"/>
      <c r="C82" s="12">
        <v>17765866</v>
      </c>
      <c r="D82" s="12">
        <v>17765866</v>
      </c>
      <c r="E82" s="12">
        <v>17765866</v>
      </c>
      <c r="F82" s="12">
        <v>15928665</v>
      </c>
      <c r="G82" s="12">
        <v>15928665</v>
      </c>
      <c r="H82" s="12">
        <v>15928665</v>
      </c>
      <c r="I82" s="12">
        <v>29520347</v>
      </c>
      <c r="J82" s="12">
        <v>29463873</v>
      </c>
      <c r="K82" s="12">
        <v>29230521</v>
      </c>
      <c r="L82" s="12">
        <v>20120033</v>
      </c>
      <c r="M82" s="12">
        <v>20088799</v>
      </c>
      <c r="N82" s="12">
        <v>19960953</v>
      </c>
      <c r="O82" s="12">
        <v>12291619</v>
      </c>
      <c r="P82" s="20">
        <f>ROUND(((C82+O82+SUM(D82:N82)*2))/24,1)</f>
        <v>20560916.3</v>
      </c>
      <c r="Q82" s="5"/>
      <c r="R82" s="17"/>
    </row>
    <row r="83" spans="1:18" ht="12.75">
      <c r="A83" t="s">
        <v>66</v>
      </c>
      <c r="B83" s="4"/>
      <c r="C83" s="10">
        <v>19365058</v>
      </c>
      <c r="D83" s="10">
        <v>19292232</v>
      </c>
      <c r="E83" s="10">
        <v>19292232</v>
      </c>
      <c r="F83" s="10">
        <v>16826101</v>
      </c>
      <c r="G83" s="10">
        <v>15928665</v>
      </c>
      <c r="H83" s="10">
        <v>15928665</v>
      </c>
      <c r="I83" s="10">
        <v>29520347</v>
      </c>
      <c r="J83" s="10">
        <v>29463873</v>
      </c>
      <c r="K83" s="10">
        <v>29230521</v>
      </c>
      <c r="L83" s="10">
        <v>20120033</v>
      </c>
      <c r="M83" s="10">
        <v>20088799</v>
      </c>
      <c r="N83" s="10">
        <v>19960953</v>
      </c>
      <c r="O83" s="10">
        <v>12523434</v>
      </c>
      <c r="P83" s="21">
        <f>SUM(P81:P82)</f>
        <v>20966388.900000002</v>
      </c>
      <c r="Q83" s="5"/>
      <c r="R83" s="17"/>
    </row>
    <row r="84" spans="1:18" ht="12.75">
      <c r="A84"/>
      <c r="B84" s="4"/>
      <c r="G84" s="2"/>
      <c r="H84" s="2"/>
      <c r="P84" s="13"/>
      <c r="Q84" s="5"/>
      <c r="R84" s="17"/>
    </row>
    <row r="85" spans="1:18" ht="12.75">
      <c r="A85" t="s">
        <v>67</v>
      </c>
      <c r="B85" s="4"/>
      <c r="G85" s="2"/>
      <c r="H85" s="2"/>
      <c r="P85" s="13"/>
      <c r="Q85" s="5"/>
      <c r="R85" s="17"/>
    </row>
    <row r="86" spans="1:18" ht="12.75">
      <c r="A86" t="s">
        <v>68</v>
      </c>
      <c r="B86" s="4"/>
      <c r="C86" s="10">
        <v>6538116.19</v>
      </c>
      <c r="D86" s="10">
        <v>5978296.37</v>
      </c>
      <c r="E86" s="10">
        <v>5677230.14</v>
      </c>
      <c r="F86" s="10">
        <v>8637405.52</v>
      </c>
      <c r="G86" s="10">
        <v>9719305.33</v>
      </c>
      <c r="H86" s="10">
        <v>9263535.89</v>
      </c>
      <c r="I86" s="10">
        <v>8584145.92</v>
      </c>
      <c r="J86" s="10">
        <v>11225190.18</v>
      </c>
      <c r="K86" s="10">
        <v>13223321.5</v>
      </c>
      <c r="L86" s="10">
        <v>10165411.28</v>
      </c>
      <c r="M86" s="10">
        <v>10180109.86</v>
      </c>
      <c r="N86" s="10">
        <v>8507314.98</v>
      </c>
      <c r="O86" s="10">
        <v>8227581.85</v>
      </c>
      <c r="P86" s="17">
        <f>ROUND(((C86+O86+SUM(D86:N86)*2))/24,1)</f>
        <v>9045343</v>
      </c>
      <c r="Q86" s="5"/>
      <c r="R86" s="17"/>
    </row>
    <row r="87" spans="1:18" ht="12.75">
      <c r="A87" t="s">
        <v>69</v>
      </c>
      <c r="B87" s="4"/>
      <c r="C87" s="10">
        <v>14431468.49</v>
      </c>
      <c r="D87" s="10">
        <v>14607734.89</v>
      </c>
      <c r="E87" s="10">
        <v>7805440.76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533356.84</v>
      </c>
      <c r="N87" s="10">
        <v>8419615.14</v>
      </c>
      <c r="O87" s="10">
        <v>16292762.13</v>
      </c>
      <c r="P87" s="17">
        <f>ROUND(((C87+O87+SUM(D87:N87)*2))/24,1)</f>
        <v>3894021.9</v>
      </c>
      <c r="Q87" s="5"/>
      <c r="R87" s="17"/>
    </row>
    <row r="88" spans="1:18" ht="12.75">
      <c r="A88" t="s">
        <v>70</v>
      </c>
      <c r="B88" s="4"/>
      <c r="C88" s="12">
        <v>0</v>
      </c>
      <c r="D88" s="12">
        <v>0</v>
      </c>
      <c r="E88" s="12">
        <v>0</v>
      </c>
      <c r="F88" s="12">
        <v>0</v>
      </c>
      <c r="G88" s="12">
        <v>11189.56</v>
      </c>
      <c r="H88" s="12">
        <v>7605.63</v>
      </c>
      <c r="I88" s="12">
        <v>9950.86</v>
      </c>
      <c r="J88" s="12">
        <v>9049.53</v>
      </c>
      <c r="K88" s="12">
        <v>10907.64</v>
      </c>
      <c r="L88" s="12">
        <v>9070.56</v>
      </c>
      <c r="M88" s="12">
        <v>10046.58</v>
      </c>
      <c r="N88" s="12">
        <v>4814.84</v>
      </c>
      <c r="O88" s="12">
        <v>10132.26</v>
      </c>
      <c r="P88" s="20">
        <f>ROUND(((C88+O88+SUM(D88:N88)*2))/24,1)</f>
        <v>6475.1</v>
      </c>
      <c r="Q88" s="5"/>
      <c r="R88" s="17"/>
    </row>
    <row r="89" spans="1:18" ht="12.75">
      <c r="A89" t="s">
        <v>71</v>
      </c>
      <c r="B89" s="4"/>
      <c r="C89" s="10">
        <v>20969584.68</v>
      </c>
      <c r="D89" s="10">
        <v>20586031.26</v>
      </c>
      <c r="E89" s="10">
        <v>13482670.899999999</v>
      </c>
      <c r="F89" s="10">
        <v>8637405.52</v>
      </c>
      <c r="G89" s="10">
        <v>9730494.89</v>
      </c>
      <c r="H89" s="10">
        <v>9271141.520000001</v>
      </c>
      <c r="I89" s="10">
        <v>8594096.78</v>
      </c>
      <c r="J89" s="10">
        <v>11234239.709999999</v>
      </c>
      <c r="K89" s="10">
        <v>13234229.14</v>
      </c>
      <c r="L89" s="10">
        <v>10174481.84</v>
      </c>
      <c r="M89" s="10">
        <v>10723513.28</v>
      </c>
      <c r="N89" s="10">
        <v>16931744.96</v>
      </c>
      <c r="O89" s="10">
        <v>24530476.240000002</v>
      </c>
      <c r="P89" s="21">
        <f>SUM(P86:P88)</f>
        <v>12945840</v>
      </c>
      <c r="Q89" s="5"/>
      <c r="R89" s="17"/>
    </row>
    <row r="90" spans="1:18" ht="12.75">
      <c r="A90"/>
      <c r="B90" s="4"/>
      <c r="G90" s="2"/>
      <c r="H90" s="2"/>
      <c r="P90" s="13"/>
      <c r="Q90" s="5"/>
      <c r="R90" s="17"/>
    </row>
    <row r="91" spans="1:18" ht="12.75">
      <c r="A91" t="s">
        <v>72</v>
      </c>
      <c r="B91" s="4"/>
      <c r="G91" s="2"/>
      <c r="H91" s="2"/>
      <c r="P91" s="13"/>
      <c r="Q91" s="5"/>
      <c r="R91" s="17"/>
    </row>
    <row r="92" spans="1:18" ht="12.75">
      <c r="A92" t="s">
        <v>73</v>
      </c>
      <c r="B92" s="4"/>
      <c r="C92" s="10">
        <v>2347503</v>
      </c>
      <c r="D92" s="10">
        <v>2293401</v>
      </c>
      <c r="E92" s="10">
        <v>2236401</v>
      </c>
      <c r="F92" s="10">
        <v>1175122</v>
      </c>
      <c r="G92" s="10">
        <v>1167927</v>
      </c>
      <c r="H92" s="10">
        <v>1127927</v>
      </c>
      <c r="I92" s="10">
        <v>-3995123</v>
      </c>
      <c r="J92" s="10">
        <v>-1459078</v>
      </c>
      <c r="K92" s="10">
        <v>-1495405</v>
      </c>
      <c r="L92" s="10">
        <v>4280960</v>
      </c>
      <c r="M92" s="10">
        <v>4270402</v>
      </c>
      <c r="N92" s="10">
        <v>4297148</v>
      </c>
      <c r="O92" s="10">
        <v>6049009</v>
      </c>
      <c r="P92" s="8">
        <f>ROUND(((C92+O92+SUM(D92:N92)*2))/24,1)</f>
        <v>1508161.5</v>
      </c>
      <c r="Q92" s="5"/>
      <c r="R92" s="17"/>
    </row>
    <row r="93" spans="1:18" ht="12.75">
      <c r="A93"/>
      <c r="B93" s="4"/>
      <c r="G93" s="2"/>
      <c r="H93" s="2"/>
      <c r="P93" s="11"/>
      <c r="Q93" s="5"/>
      <c r="R93" s="17"/>
    </row>
    <row r="94" spans="1:18" ht="12.75">
      <c r="A94" t="s">
        <v>74</v>
      </c>
      <c r="B94" s="4"/>
      <c r="C94" s="10">
        <v>594578832.7199999</v>
      </c>
      <c r="D94" s="6">
        <v>643435503.9</v>
      </c>
      <c r="E94" s="10">
        <v>720673549.5799998</v>
      </c>
      <c r="F94" s="10">
        <v>806761231.5799999</v>
      </c>
      <c r="G94" s="6">
        <v>764813014.75</v>
      </c>
      <c r="H94" s="10">
        <v>730542986.19</v>
      </c>
      <c r="I94" s="10">
        <v>667491780.5899999</v>
      </c>
      <c r="J94" s="6">
        <v>605978978.95</v>
      </c>
      <c r="K94" s="10">
        <v>564319587.41</v>
      </c>
      <c r="L94" s="10">
        <v>527920039.25999993</v>
      </c>
      <c r="M94" s="6">
        <v>516680086.59000003</v>
      </c>
      <c r="N94" s="10">
        <v>574350770.5300001</v>
      </c>
      <c r="O94" s="10">
        <v>531526842.22</v>
      </c>
      <c r="P94" s="6">
        <f>SUM(P52,P66,P70,P78,P83,P89,P92)</f>
        <v>640501697.3</v>
      </c>
      <c r="Q94" s="5"/>
      <c r="R94" s="17"/>
    </row>
    <row r="95" spans="1:18" ht="12.75">
      <c r="A95"/>
      <c r="B95" s="4"/>
      <c r="G95" s="2"/>
      <c r="H95" s="2"/>
      <c r="P95" s="13"/>
      <c r="Q95" s="5"/>
      <c r="R95" s="17"/>
    </row>
    <row r="96" spans="1:18" ht="12.75">
      <c r="A96" t="s">
        <v>75</v>
      </c>
      <c r="B96" s="4"/>
      <c r="G96" s="2"/>
      <c r="H96" s="2"/>
      <c r="P96" s="13"/>
      <c r="Q96" s="5"/>
      <c r="R96" s="17"/>
    </row>
    <row r="97" spans="1:18" ht="12.75">
      <c r="A97" s="2" t="s">
        <v>158</v>
      </c>
      <c r="B97" s="4"/>
      <c r="C97" s="25">
        <v>0</v>
      </c>
      <c r="D97" s="25">
        <v>0</v>
      </c>
      <c r="E97" s="25">
        <v>0</v>
      </c>
      <c r="F97" s="25">
        <v>0</v>
      </c>
      <c r="G97" s="10">
        <v>0</v>
      </c>
      <c r="H97" s="10">
        <v>0</v>
      </c>
      <c r="I97" s="28">
        <v>5000000</v>
      </c>
      <c r="J97" s="10">
        <v>5000000</v>
      </c>
      <c r="K97" s="10">
        <v>5000000</v>
      </c>
      <c r="L97" s="28">
        <v>5000000</v>
      </c>
      <c r="M97" s="10">
        <v>5000000</v>
      </c>
      <c r="N97" s="10">
        <v>5000000</v>
      </c>
      <c r="O97" s="28">
        <v>5000000</v>
      </c>
      <c r="P97" s="17">
        <f>ROUND(((C97+O97+SUM(D97:N97)*2))/24,1)</f>
        <v>2708333.3</v>
      </c>
      <c r="Q97" s="5"/>
      <c r="R97" s="17"/>
    </row>
    <row r="98" spans="1:18" ht="12.75">
      <c r="A98" t="s">
        <v>76</v>
      </c>
      <c r="B98" s="4"/>
      <c r="C98" s="10">
        <v>10144732</v>
      </c>
      <c r="D98" s="10">
        <v>10144732</v>
      </c>
      <c r="E98" s="10">
        <v>10144732</v>
      </c>
      <c r="F98" s="10">
        <v>6934092</v>
      </c>
      <c r="G98" s="10">
        <v>6934092</v>
      </c>
      <c r="H98" s="10">
        <v>6934092</v>
      </c>
      <c r="I98" s="10">
        <v>4820727</v>
      </c>
      <c r="J98" s="10">
        <v>4820727</v>
      </c>
      <c r="K98" s="10">
        <v>4820727</v>
      </c>
      <c r="L98" s="10">
        <v>253605</v>
      </c>
      <c r="M98" s="10">
        <v>253605</v>
      </c>
      <c r="N98" s="10">
        <v>253605</v>
      </c>
      <c r="O98" s="10">
        <v>31891</v>
      </c>
      <c r="P98" s="22">
        <f aca="true" t="shared" si="2" ref="P98:P108">ROUND(((C98+O98+SUM(D98:N98)*2))/24,1)</f>
        <v>5116920.6</v>
      </c>
      <c r="Q98" s="5"/>
      <c r="R98" s="17"/>
    </row>
    <row r="99" spans="1:18" ht="12.75">
      <c r="A99" t="s">
        <v>77</v>
      </c>
      <c r="B99" s="4"/>
      <c r="C99" s="10">
        <v>23236683.7</v>
      </c>
      <c r="D99" s="10">
        <v>23130153.1</v>
      </c>
      <c r="E99" s="10">
        <v>23014412.96</v>
      </c>
      <c r="F99" s="10">
        <v>23026925.099999998</v>
      </c>
      <c r="G99" s="10">
        <v>22853108.98</v>
      </c>
      <c r="H99" s="10">
        <v>22685534.57</v>
      </c>
      <c r="I99" s="10">
        <v>22886862.770000003</v>
      </c>
      <c r="J99" s="10">
        <v>22830224.53</v>
      </c>
      <c r="K99" s="10">
        <v>22780119.73</v>
      </c>
      <c r="L99" s="10">
        <v>26120563.94</v>
      </c>
      <c r="M99" s="10">
        <v>25971180.21</v>
      </c>
      <c r="N99" s="10">
        <v>25838322.240000002</v>
      </c>
      <c r="O99" s="10">
        <v>25796188.04</v>
      </c>
      <c r="P99" s="22">
        <f t="shared" si="2"/>
        <v>23804487</v>
      </c>
      <c r="Q99" s="5"/>
      <c r="R99" s="17"/>
    </row>
    <row r="100" spans="1:18" ht="12.75">
      <c r="A100" t="s">
        <v>78</v>
      </c>
      <c r="B100" s="4"/>
      <c r="C100" s="10">
        <v>17876333.51</v>
      </c>
      <c r="D100" s="10">
        <v>17362544.02</v>
      </c>
      <c r="E100" s="10">
        <v>32510262.66</v>
      </c>
      <c r="F100" s="10">
        <v>101121230.59</v>
      </c>
      <c r="G100" s="10">
        <v>104150510.59</v>
      </c>
      <c r="H100" s="10">
        <v>115729717.43</v>
      </c>
      <c r="I100" s="10">
        <v>117043115.62</v>
      </c>
      <c r="J100" s="10">
        <v>116121590.35</v>
      </c>
      <c r="K100" s="10">
        <v>116074858.97</v>
      </c>
      <c r="L100" s="10">
        <v>115910613.27</v>
      </c>
      <c r="M100" s="10">
        <v>115688118.07</v>
      </c>
      <c r="N100" s="10">
        <v>115446748.68</v>
      </c>
      <c r="O100" s="10">
        <v>115279882.65</v>
      </c>
      <c r="P100" s="22">
        <f t="shared" si="2"/>
        <v>94478118.2</v>
      </c>
      <c r="Q100" s="5"/>
      <c r="R100" s="17"/>
    </row>
    <row r="101" spans="1:18" ht="12.75">
      <c r="A101" t="s">
        <v>79</v>
      </c>
      <c r="B101" s="4"/>
      <c r="C101" s="10">
        <v>43775671.17</v>
      </c>
      <c r="D101" s="10">
        <v>43647568.76</v>
      </c>
      <c r="E101" s="10">
        <v>43519466.35</v>
      </c>
      <c r="F101" s="10">
        <v>43391363.94</v>
      </c>
      <c r="G101" s="10">
        <v>43263261.53</v>
      </c>
      <c r="H101" s="10">
        <v>43135159.12</v>
      </c>
      <c r="I101" s="10">
        <v>43007056.71</v>
      </c>
      <c r="J101" s="10">
        <v>42878954.3</v>
      </c>
      <c r="K101" s="10">
        <v>42750851.89</v>
      </c>
      <c r="L101" s="10">
        <v>42622749.48</v>
      </c>
      <c r="M101" s="10">
        <v>42494647.07</v>
      </c>
      <c r="N101" s="10">
        <v>42366544.66</v>
      </c>
      <c r="O101" s="10">
        <v>42238442.25</v>
      </c>
      <c r="P101" s="22">
        <f t="shared" si="2"/>
        <v>43007056.7</v>
      </c>
      <c r="Q101" s="5"/>
      <c r="R101" s="17"/>
    </row>
    <row r="102" spans="1:18" ht="12.75">
      <c r="A102" s="11" t="s">
        <v>160</v>
      </c>
      <c r="B102" s="4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>
        <v>34839551.46</v>
      </c>
      <c r="N102" s="10">
        <v>35063406.1</v>
      </c>
      <c r="O102" s="10">
        <v>35305283.69</v>
      </c>
      <c r="P102" s="22">
        <f t="shared" si="2"/>
        <v>7296300</v>
      </c>
      <c r="Q102" s="5"/>
      <c r="R102" s="17"/>
    </row>
    <row r="103" spans="1:18" ht="12.75">
      <c r="A103" t="s">
        <v>80</v>
      </c>
      <c r="B103" s="4"/>
      <c r="C103" s="10">
        <v>540323140.03</v>
      </c>
      <c r="D103" s="10">
        <v>543133975.59</v>
      </c>
      <c r="E103" s="10">
        <v>542710665.78</v>
      </c>
      <c r="F103" s="10">
        <v>538922470.03</v>
      </c>
      <c r="G103" s="10">
        <v>535762054.3</v>
      </c>
      <c r="H103" s="10">
        <v>533815652.51</v>
      </c>
      <c r="I103" s="10">
        <v>527260828.65</v>
      </c>
      <c r="J103" s="10">
        <v>527876761.27</v>
      </c>
      <c r="K103" s="10">
        <v>527507196.95</v>
      </c>
      <c r="L103" s="10">
        <v>519599474.46</v>
      </c>
      <c r="M103" s="10">
        <v>478387709.3</v>
      </c>
      <c r="N103" s="10">
        <v>510958636.62</v>
      </c>
      <c r="O103" s="10">
        <v>512210530.69</v>
      </c>
      <c r="P103" s="22">
        <f t="shared" si="2"/>
        <v>526016855.1</v>
      </c>
      <c r="Q103" s="5"/>
      <c r="R103" s="17"/>
    </row>
    <row r="104" spans="1:18" ht="12.75">
      <c r="A104" t="s">
        <v>81</v>
      </c>
      <c r="B104" s="4"/>
      <c r="C104" s="10">
        <v>657177.29</v>
      </c>
      <c r="D104" s="10">
        <v>657177.29</v>
      </c>
      <c r="E104" s="10">
        <v>657177.29</v>
      </c>
      <c r="F104" s="10">
        <v>657177.29</v>
      </c>
      <c r="G104" s="10">
        <v>657177.29</v>
      </c>
      <c r="H104" s="10">
        <v>668070.3</v>
      </c>
      <c r="I104" s="10">
        <v>698608.5</v>
      </c>
      <c r="J104" s="10">
        <v>723273.5</v>
      </c>
      <c r="K104" s="10">
        <v>757968.48</v>
      </c>
      <c r="L104" s="10">
        <v>770459.84</v>
      </c>
      <c r="M104" s="10">
        <v>781505.05</v>
      </c>
      <c r="N104" s="10">
        <v>795195.38</v>
      </c>
      <c r="O104" s="10">
        <v>814255.22</v>
      </c>
      <c r="P104" s="22">
        <f t="shared" si="2"/>
        <v>713292.2</v>
      </c>
      <c r="Q104" s="5"/>
      <c r="R104" s="17"/>
    </row>
    <row r="105" spans="1:18" ht="12.75">
      <c r="A105" t="s">
        <v>82</v>
      </c>
      <c r="B105" s="4"/>
      <c r="C105" s="10">
        <v>1910559.21</v>
      </c>
      <c r="D105" s="10">
        <v>1388976.78</v>
      </c>
      <c r="E105" s="10">
        <v>319829.12</v>
      </c>
      <c r="F105" s="10">
        <v>0</v>
      </c>
      <c r="G105" s="10">
        <v>-202717.97</v>
      </c>
      <c r="H105" s="10">
        <v>77293.94</v>
      </c>
      <c r="I105" s="10">
        <v>-38662.96</v>
      </c>
      <c r="J105" s="10">
        <v>-651030.27</v>
      </c>
      <c r="K105" s="10">
        <v>-1160607.97</v>
      </c>
      <c r="L105" s="10">
        <v>173606.08</v>
      </c>
      <c r="M105" s="10">
        <v>-227934.38</v>
      </c>
      <c r="N105" s="10">
        <v>-791695.58</v>
      </c>
      <c r="O105" s="10">
        <v>-3097510.84</v>
      </c>
      <c r="P105" s="22">
        <f t="shared" si="2"/>
        <v>-142201.6</v>
      </c>
      <c r="Q105" s="5"/>
      <c r="R105" s="17"/>
    </row>
    <row r="106" spans="1:18" ht="12.75">
      <c r="A106" t="s">
        <v>70</v>
      </c>
      <c r="B106" s="4"/>
      <c r="C106" s="10">
        <v>236232111.18</v>
      </c>
      <c r="D106" s="10">
        <v>235229119.28</v>
      </c>
      <c r="E106" s="10">
        <v>234288105.55</v>
      </c>
      <c r="F106" s="10">
        <v>204344450.25</v>
      </c>
      <c r="G106" s="10">
        <v>209747327.99</v>
      </c>
      <c r="H106" s="10">
        <v>213462200.16</v>
      </c>
      <c r="I106" s="10">
        <v>161397990.81</v>
      </c>
      <c r="J106" s="10">
        <v>162109096.09</v>
      </c>
      <c r="K106" s="10">
        <v>179243501.62</v>
      </c>
      <c r="L106" s="10">
        <v>199129795.96</v>
      </c>
      <c r="M106" s="10">
        <v>195031926.85</v>
      </c>
      <c r="N106" s="10">
        <v>161188583.77</v>
      </c>
      <c r="O106" s="10">
        <v>179141201.75</v>
      </c>
      <c r="P106" s="22">
        <f t="shared" si="2"/>
        <v>196904896.2</v>
      </c>
      <c r="Q106" s="5"/>
      <c r="R106" s="17"/>
    </row>
    <row r="107" spans="1:18" ht="12.75">
      <c r="A107" t="s">
        <v>83</v>
      </c>
      <c r="B107" s="4"/>
      <c r="C107" s="10">
        <v>2501872.32</v>
      </c>
      <c r="D107" s="10">
        <v>2485282.33</v>
      </c>
      <c r="E107" s="10">
        <v>2453900</v>
      </c>
      <c r="F107" s="10">
        <v>2422517.67</v>
      </c>
      <c r="G107" s="10">
        <v>2369271.17</v>
      </c>
      <c r="H107" s="10">
        <v>2302221.34</v>
      </c>
      <c r="I107" s="10">
        <v>2235171.51</v>
      </c>
      <c r="J107" s="10">
        <v>2180018.39</v>
      </c>
      <c r="K107" s="10">
        <v>2112968.56</v>
      </c>
      <c r="L107" s="10">
        <v>2045918.73</v>
      </c>
      <c r="M107" s="10">
        <v>1980138.18</v>
      </c>
      <c r="N107" s="10">
        <v>1913088.35</v>
      </c>
      <c r="O107" s="10">
        <v>1848079.5</v>
      </c>
      <c r="P107" s="22">
        <f t="shared" si="2"/>
        <v>2222956</v>
      </c>
      <c r="Q107" s="5"/>
      <c r="R107" s="17"/>
    </row>
    <row r="108" spans="1:18" ht="12.75">
      <c r="A108" t="s">
        <v>84</v>
      </c>
      <c r="B108" s="4"/>
      <c r="C108" s="12">
        <v>21556018.6</v>
      </c>
      <c r="D108" s="12">
        <v>21459414.21</v>
      </c>
      <c r="E108" s="12">
        <v>21362809.82</v>
      </c>
      <c r="F108" s="12">
        <v>21266359.88</v>
      </c>
      <c r="G108" s="12">
        <v>21169986.74</v>
      </c>
      <c r="H108" s="12">
        <v>21082711.61</v>
      </c>
      <c r="I108" s="12">
        <v>20995436.48</v>
      </c>
      <c r="J108" s="12">
        <v>20907008.34</v>
      </c>
      <c r="K108" s="12">
        <v>20820006.74</v>
      </c>
      <c r="L108" s="12">
        <v>22626640.33</v>
      </c>
      <c r="M108" s="12">
        <v>22523725.83</v>
      </c>
      <c r="N108" s="12">
        <v>22420811.33</v>
      </c>
      <c r="O108" s="12">
        <v>22317896.83</v>
      </c>
      <c r="P108" s="20">
        <f t="shared" si="2"/>
        <v>21547655.8</v>
      </c>
      <c r="Q108" s="5"/>
      <c r="R108" s="17"/>
    </row>
    <row r="109" spans="1:18" ht="12.75">
      <c r="A109" t="s">
        <v>85</v>
      </c>
      <c r="B109" s="4"/>
      <c r="C109" s="10">
        <v>898214299.01</v>
      </c>
      <c r="D109" s="10">
        <v>898638943.36</v>
      </c>
      <c r="E109" s="10">
        <v>910981361.5300001</v>
      </c>
      <c r="F109" s="10">
        <v>942086586.7499999</v>
      </c>
      <c r="G109" s="10">
        <v>946704072.62</v>
      </c>
      <c r="H109" s="10">
        <v>959892652.98</v>
      </c>
      <c r="I109" s="10">
        <v>905307135.0899999</v>
      </c>
      <c r="J109" s="10">
        <v>904796623.5000001</v>
      </c>
      <c r="K109" s="10">
        <v>920707591.9699999</v>
      </c>
      <c r="L109" s="10">
        <v>934253427.0900002</v>
      </c>
      <c r="M109" s="10">
        <v>922724172.64</v>
      </c>
      <c r="N109" s="10">
        <v>920453246.55</v>
      </c>
      <c r="O109" s="10">
        <v>936886140.78</v>
      </c>
      <c r="P109" s="21">
        <f>SUM(P97:P108)</f>
        <v>923674669.5</v>
      </c>
      <c r="Q109" s="5"/>
      <c r="R109" s="17"/>
    </row>
    <row r="110" spans="1:18" ht="12.75">
      <c r="A110"/>
      <c r="B110" s="4"/>
      <c r="G110" s="2"/>
      <c r="H110" s="2"/>
      <c r="P110" s="13"/>
      <c r="Q110" s="5"/>
      <c r="R110" s="17"/>
    </row>
    <row r="111" spans="1:18" ht="13.5" thickBot="1">
      <c r="A111" t="s">
        <v>86</v>
      </c>
      <c r="B111" s="4"/>
      <c r="C111" s="9">
        <v>6518134452.27</v>
      </c>
      <c r="D111" s="9">
        <v>6614689367.62</v>
      </c>
      <c r="E111" s="9">
        <v>6760076866.190001</v>
      </c>
      <c r="F111" s="9">
        <v>6927635862.929998</v>
      </c>
      <c r="G111" s="9">
        <v>6888097202.05</v>
      </c>
      <c r="H111" s="9">
        <v>6997056148.33</v>
      </c>
      <c r="I111" s="9">
        <v>6911871937.000001</v>
      </c>
      <c r="J111" s="9">
        <v>6868390860.009999</v>
      </c>
      <c r="K111" s="9">
        <v>6866243705.43</v>
      </c>
      <c r="L111" s="9">
        <v>6882058579.470001</v>
      </c>
      <c r="M111" s="9">
        <v>6885545794.46</v>
      </c>
      <c r="N111" s="9">
        <v>6976038189.430001</v>
      </c>
      <c r="O111" s="9">
        <v>6988312321.929999</v>
      </c>
      <c r="P111" s="9">
        <f>P34+P44+P94+P109</f>
        <v>6860910657.999999</v>
      </c>
      <c r="Q111" s="5"/>
      <c r="R111" s="17"/>
    </row>
    <row r="112" spans="1:18" ht="13.5" thickTop="1">
      <c r="A112"/>
      <c r="B112" s="4"/>
      <c r="G112" s="2"/>
      <c r="H112" s="2"/>
      <c r="P112" s="13"/>
      <c r="Q112" s="5"/>
      <c r="R112" s="17"/>
    </row>
    <row r="113" spans="1:18" ht="12.75">
      <c r="A113" t="s">
        <v>87</v>
      </c>
      <c r="B113" s="4"/>
      <c r="G113" s="2"/>
      <c r="H113" s="2"/>
      <c r="P113" s="13"/>
      <c r="Q113" s="5"/>
      <c r="R113" s="17"/>
    </row>
    <row r="114" spans="1:18" ht="12.75">
      <c r="A114" t="s">
        <v>88</v>
      </c>
      <c r="B114" s="4"/>
      <c r="G114" s="2"/>
      <c r="H114" s="2"/>
      <c r="P114" s="13"/>
      <c r="Q114" s="5"/>
      <c r="R114" s="17"/>
    </row>
    <row r="115" spans="1:18" ht="12.75">
      <c r="A115" t="s">
        <v>89</v>
      </c>
      <c r="B115" s="4"/>
      <c r="C115" s="10">
        <v>-1418289</v>
      </c>
      <c r="D115" s="10">
        <v>-1418289</v>
      </c>
      <c r="E115" s="10">
        <v>-1418289</v>
      </c>
      <c r="F115" s="10">
        <v>-2304999.73</v>
      </c>
      <c r="G115" s="10">
        <v>-2304999.73</v>
      </c>
      <c r="H115" s="10">
        <v>-2304999.73</v>
      </c>
      <c r="I115" s="10">
        <v>-2304999.73</v>
      </c>
      <c r="J115" s="10">
        <v>-2304999.73</v>
      </c>
      <c r="K115" s="10">
        <v>-2304999.73</v>
      </c>
      <c r="L115" s="10">
        <v>-2304999.73</v>
      </c>
      <c r="M115" s="10">
        <v>-2304999.73</v>
      </c>
      <c r="N115" s="10">
        <v>-2304999.73</v>
      </c>
      <c r="O115" s="10">
        <v>-2304999.73</v>
      </c>
      <c r="P115" s="17">
        <f>ROUND(((C115+O115+SUM(D115:N115)*2))/24,1)</f>
        <v>-2120268.3</v>
      </c>
      <c r="Q115" s="5"/>
      <c r="R115" s="17"/>
    </row>
    <row r="116" spans="1:18" ht="12.75">
      <c r="A116" t="s">
        <v>90</v>
      </c>
      <c r="B116" s="4"/>
      <c r="C116" s="10">
        <v>-1762833</v>
      </c>
      <c r="D116" s="10">
        <v>-1695429</v>
      </c>
      <c r="E116" s="10">
        <v>-1695429</v>
      </c>
      <c r="F116" s="10">
        <v>-917995</v>
      </c>
      <c r="G116" s="10">
        <v>0</v>
      </c>
      <c r="H116" s="10">
        <v>0</v>
      </c>
      <c r="I116" s="10">
        <v>-60803</v>
      </c>
      <c r="J116" s="10">
        <v>-35882</v>
      </c>
      <c r="K116" s="10">
        <v>-35882</v>
      </c>
      <c r="L116" s="10">
        <v>-31658</v>
      </c>
      <c r="M116" s="10">
        <v>-21687</v>
      </c>
      <c r="N116" s="10">
        <v>-21687</v>
      </c>
      <c r="O116" s="10">
        <v>-904104</v>
      </c>
      <c r="P116" s="17">
        <f aca="true" t="shared" si="3" ref="P116:P127">ROUND(((C116+O116+SUM(D116:N116)*2))/24,1)</f>
        <v>-487493.4</v>
      </c>
      <c r="Q116" s="5"/>
      <c r="R116" s="17"/>
    </row>
    <row r="117" spans="1:18" ht="12.75">
      <c r="A117" t="s">
        <v>91</v>
      </c>
      <c r="B117" s="4"/>
      <c r="C117" s="10">
        <v>-84554845</v>
      </c>
      <c r="D117" s="10">
        <v>-84554845</v>
      </c>
      <c r="E117" s="10">
        <v>-84554845</v>
      </c>
      <c r="F117" s="10">
        <v>-69677505</v>
      </c>
      <c r="G117" s="10">
        <v>-69677505</v>
      </c>
      <c r="H117" s="10">
        <v>-69677505</v>
      </c>
      <c r="I117" s="10">
        <v>-9520464</v>
      </c>
      <c r="J117" s="10">
        <v>-9520464</v>
      </c>
      <c r="K117" s="10">
        <v>-9520464</v>
      </c>
      <c r="L117" s="10">
        <v>-39005271</v>
      </c>
      <c r="M117" s="10">
        <v>-39005271</v>
      </c>
      <c r="N117" s="10">
        <v>-39005271</v>
      </c>
      <c r="O117" s="10">
        <v>-55764225</v>
      </c>
      <c r="P117" s="17">
        <f t="shared" si="3"/>
        <v>-49489912.1</v>
      </c>
      <c r="Q117" s="5"/>
      <c r="R117" s="17"/>
    </row>
    <row r="118" spans="1:18" ht="12.75">
      <c r="A118" t="s">
        <v>92</v>
      </c>
      <c r="B118" s="4"/>
      <c r="C118" s="10">
        <v>-103154000</v>
      </c>
      <c r="D118" s="10">
        <v>-191402000</v>
      </c>
      <c r="E118" s="10">
        <v>-272624000</v>
      </c>
      <c r="F118" s="10">
        <v>-328055000</v>
      </c>
      <c r="G118" s="10">
        <v>-290378000</v>
      </c>
      <c r="H118" s="10">
        <v>-516632000</v>
      </c>
      <c r="I118" s="10">
        <v>-461495000</v>
      </c>
      <c r="J118" s="10">
        <v>-476350000</v>
      </c>
      <c r="K118" s="10">
        <v>-488677000</v>
      </c>
      <c r="L118" s="10">
        <v>-289854000</v>
      </c>
      <c r="M118" s="10">
        <v>-267665000</v>
      </c>
      <c r="N118" s="10">
        <v>-353465000</v>
      </c>
      <c r="O118" s="10">
        <v>-378039000</v>
      </c>
      <c r="P118" s="17">
        <f t="shared" si="3"/>
        <v>-348099458.3</v>
      </c>
      <c r="Q118" s="5"/>
      <c r="R118" s="17"/>
    </row>
    <row r="119" spans="1:18" ht="12.75">
      <c r="A119" t="s">
        <v>93</v>
      </c>
      <c r="B119" s="4"/>
      <c r="C119" s="10">
        <v>-243490055.07</v>
      </c>
      <c r="D119" s="10">
        <v>-239648181.84</v>
      </c>
      <c r="E119" s="10">
        <v>-286255951.05</v>
      </c>
      <c r="F119" s="10">
        <v>-405726179.82</v>
      </c>
      <c r="G119" s="10">
        <v>-332331007.67</v>
      </c>
      <c r="H119" s="10">
        <v>-302399057.55</v>
      </c>
      <c r="I119" s="10">
        <v>-296572432.36</v>
      </c>
      <c r="J119" s="10">
        <v>-240640701.75</v>
      </c>
      <c r="K119" s="10">
        <v>-226086921.38</v>
      </c>
      <c r="L119" s="10">
        <v>-223565487.67</v>
      </c>
      <c r="M119" s="10">
        <v>-234002671.47</v>
      </c>
      <c r="N119" s="10">
        <v>-235547491.1</v>
      </c>
      <c r="O119" s="10">
        <v>-256108243.39</v>
      </c>
      <c r="P119" s="17">
        <f t="shared" si="3"/>
        <v>-272714602.7</v>
      </c>
      <c r="Q119" s="5"/>
      <c r="R119" s="17"/>
    </row>
    <row r="120" spans="1:18" ht="12.75">
      <c r="A120" t="s">
        <v>94</v>
      </c>
      <c r="C120" s="10">
        <v>-24210996.96</v>
      </c>
      <c r="D120" s="10">
        <v>-24329951.22</v>
      </c>
      <c r="E120" s="10">
        <v>-24191443.73</v>
      </c>
      <c r="F120" s="10">
        <v>-24302920.14</v>
      </c>
      <c r="G120" s="10">
        <v>-24418827.6</v>
      </c>
      <c r="H120" s="10">
        <v>-24272310.67</v>
      </c>
      <c r="I120" s="10">
        <v>-24376247.49</v>
      </c>
      <c r="J120" s="10">
        <v>-24491957.38</v>
      </c>
      <c r="K120" s="10">
        <v>-24351554.49</v>
      </c>
      <c r="L120" s="10">
        <v>-24466665.02</v>
      </c>
      <c r="M120" s="10">
        <v>-24049251.81</v>
      </c>
      <c r="N120" s="10">
        <v>-24165501.79</v>
      </c>
      <c r="O120" s="10">
        <v>-24282078.26</v>
      </c>
      <c r="P120" s="17">
        <f t="shared" si="3"/>
        <v>-24305264.1</v>
      </c>
      <c r="Q120" s="5"/>
      <c r="R120" s="17"/>
    </row>
    <row r="121" spans="1:18" ht="12.75">
      <c r="A121" t="s">
        <v>95</v>
      </c>
      <c r="B121" s="4"/>
      <c r="C121" s="10">
        <v>-871928.12</v>
      </c>
      <c r="D121" s="10">
        <v>-914022.29</v>
      </c>
      <c r="E121" s="10">
        <v>-984804.01</v>
      </c>
      <c r="F121" s="10">
        <v>-1317627.33</v>
      </c>
      <c r="G121" s="10">
        <v>-1364821.74</v>
      </c>
      <c r="H121" s="10">
        <v>-1574870.01</v>
      </c>
      <c r="I121" s="10">
        <v>-1690603.89</v>
      </c>
      <c r="J121" s="10">
        <v>-1725616.92</v>
      </c>
      <c r="K121" s="10">
        <v>-1814208.29</v>
      </c>
      <c r="L121" s="10">
        <v>-1852979.35</v>
      </c>
      <c r="M121" s="10">
        <v>-1920494.22</v>
      </c>
      <c r="N121" s="10">
        <v>-1982884.19</v>
      </c>
      <c r="O121" s="10">
        <v>-1113828.22</v>
      </c>
      <c r="P121" s="17">
        <f t="shared" si="3"/>
        <v>-1511317.5</v>
      </c>
      <c r="Q121" s="5"/>
      <c r="R121" s="17"/>
    </row>
    <row r="122" spans="1:18" ht="12.75">
      <c r="A122" t="s">
        <v>96</v>
      </c>
      <c r="B122" s="4"/>
      <c r="C122" s="10">
        <v>-18279585.75</v>
      </c>
      <c r="D122" s="10">
        <v>-18503270.48</v>
      </c>
      <c r="E122" s="10">
        <v>-18858848.92</v>
      </c>
      <c r="F122" s="10">
        <v>-19142065.74</v>
      </c>
      <c r="G122" s="10">
        <v>-19699801.89</v>
      </c>
      <c r="H122" s="10">
        <v>-19914700.91</v>
      </c>
      <c r="I122" s="10">
        <v>-20011043.3</v>
      </c>
      <c r="J122" s="10">
        <v>-20254116.74</v>
      </c>
      <c r="K122" s="10">
        <v>-20396784.2</v>
      </c>
      <c r="L122" s="10">
        <v>-20634571.2</v>
      </c>
      <c r="M122" s="10">
        <v>-20908790.8</v>
      </c>
      <c r="N122" s="10">
        <v>-21252168.99</v>
      </c>
      <c r="O122" s="10">
        <v>-21683576.46</v>
      </c>
      <c r="P122" s="17">
        <f t="shared" si="3"/>
        <v>-19963145.4</v>
      </c>
      <c r="Q122" s="5"/>
      <c r="R122" s="17"/>
    </row>
    <row r="123" spans="1:18" ht="12.75">
      <c r="A123" t="s">
        <v>97</v>
      </c>
      <c r="B123" s="4"/>
      <c r="C123" s="10">
        <v>-30725452.88</v>
      </c>
      <c r="D123" s="10">
        <v>-39502588.33</v>
      </c>
      <c r="E123" s="10">
        <v>-52759123.72</v>
      </c>
      <c r="F123" s="10">
        <v>-53908688.77</v>
      </c>
      <c r="G123" s="10">
        <v>-70940459.23</v>
      </c>
      <c r="H123" s="10">
        <v>-74013678.57</v>
      </c>
      <c r="I123" s="10">
        <v>-81173316.7</v>
      </c>
      <c r="J123" s="10">
        <v>-62134172.35</v>
      </c>
      <c r="K123" s="10">
        <v>-65020037.09</v>
      </c>
      <c r="L123" s="10">
        <v>-45759271.129999995</v>
      </c>
      <c r="M123" s="10">
        <v>-47463552.78</v>
      </c>
      <c r="N123" s="10">
        <v>-47372959.89</v>
      </c>
      <c r="O123" s="10">
        <v>-24562128.959999997</v>
      </c>
      <c r="P123" s="17">
        <f t="shared" si="3"/>
        <v>-55640970</v>
      </c>
      <c r="Q123" s="5"/>
      <c r="R123" s="17"/>
    </row>
    <row r="124" spans="1:18" ht="12.75">
      <c r="A124" t="s">
        <v>98</v>
      </c>
      <c r="B124" s="4"/>
      <c r="C124" s="10">
        <v>-50611008.32</v>
      </c>
      <c r="D124" s="10">
        <v>-38645418.77</v>
      </c>
      <c r="E124" s="10">
        <v>-44042612.72</v>
      </c>
      <c r="F124" s="10">
        <v>-37031103.34</v>
      </c>
      <c r="G124" s="10">
        <v>-52449186.669999994</v>
      </c>
      <c r="H124" s="10">
        <v>-64485154.099999994</v>
      </c>
      <c r="I124" s="10">
        <v>-54203165.81</v>
      </c>
      <c r="J124" s="10">
        <v>-46546499.879999995</v>
      </c>
      <c r="K124" s="10">
        <v>-51249168.06</v>
      </c>
      <c r="L124" s="10">
        <v>-44123166.660000004</v>
      </c>
      <c r="M124" s="10">
        <v>-59948152.3</v>
      </c>
      <c r="N124" s="10">
        <v>-75512080.95</v>
      </c>
      <c r="O124" s="10">
        <v>-57279929.95</v>
      </c>
      <c r="P124" s="17">
        <f t="shared" si="3"/>
        <v>-51848431.5</v>
      </c>
      <c r="Q124" s="5"/>
      <c r="R124" s="17"/>
    </row>
    <row r="125" spans="1:18" ht="12.75">
      <c r="A125" t="s">
        <v>99</v>
      </c>
      <c r="B125" s="4"/>
      <c r="C125" s="10">
        <v>-903971.75</v>
      </c>
      <c r="D125" s="16">
        <v>-33409.75</v>
      </c>
      <c r="E125" s="16">
        <v>-104769.26</v>
      </c>
      <c r="F125" s="16">
        <v>-3214299.62</v>
      </c>
      <c r="G125" s="16">
        <v>-1763773.43</v>
      </c>
      <c r="H125" s="16">
        <v>-1637100.96</v>
      </c>
      <c r="I125" s="16">
        <v>-2468442.18</v>
      </c>
      <c r="J125" s="16">
        <v>-2484138.97</v>
      </c>
      <c r="K125" s="16">
        <v>-3814527.29</v>
      </c>
      <c r="L125" s="16">
        <v>-2637213.82</v>
      </c>
      <c r="M125" s="16">
        <v>-5145605.29</v>
      </c>
      <c r="N125" s="16">
        <v>-7108286.09</v>
      </c>
      <c r="O125" s="16">
        <v>-47786.15</v>
      </c>
      <c r="P125" s="17">
        <f t="shared" si="3"/>
        <v>-2573953.8</v>
      </c>
      <c r="Q125" s="5"/>
      <c r="R125" s="17"/>
    </row>
    <row r="126" spans="1:18" ht="12.75">
      <c r="A126" t="s">
        <v>100</v>
      </c>
      <c r="B126" s="4"/>
      <c r="C126" s="16">
        <v>-9228468.45</v>
      </c>
      <c r="D126" s="16">
        <v>-9934481.56</v>
      </c>
      <c r="E126" s="16">
        <v>-10514543.58</v>
      </c>
      <c r="F126" s="16">
        <v>-12407969.22</v>
      </c>
      <c r="G126" s="16">
        <v>-12972669.78</v>
      </c>
      <c r="H126" s="16">
        <v>-11567108.21</v>
      </c>
      <c r="I126" s="16">
        <v>-11923680.43</v>
      </c>
      <c r="J126" s="16">
        <v>-6957293.51</v>
      </c>
      <c r="K126" s="16">
        <v>-7602055.5</v>
      </c>
      <c r="L126" s="16">
        <v>-10704533.02</v>
      </c>
      <c r="M126" s="16">
        <v>-11261324.76</v>
      </c>
      <c r="N126" s="16">
        <v>-10932003.2</v>
      </c>
      <c r="O126" s="16">
        <v>-11869671.48</v>
      </c>
      <c r="P126" s="17">
        <f t="shared" si="3"/>
        <v>-10610561.1</v>
      </c>
      <c r="Q126" s="5"/>
      <c r="R126" s="17"/>
    </row>
    <row r="127" spans="1:18" ht="12.75">
      <c r="A127" s="2" t="s">
        <v>101</v>
      </c>
      <c r="B127" s="4"/>
      <c r="C127" s="7">
        <v>0</v>
      </c>
      <c r="D127" s="12">
        <v>0</v>
      </c>
      <c r="E127" s="12">
        <v>-1605054</v>
      </c>
      <c r="F127" s="12">
        <v>-1605054</v>
      </c>
      <c r="G127" s="12">
        <v>-1605054</v>
      </c>
      <c r="H127" s="12">
        <v>-1552498.78</v>
      </c>
      <c r="I127" s="12">
        <v>-1552498.78</v>
      </c>
      <c r="J127" s="12">
        <v>-1552498.78</v>
      </c>
      <c r="K127" s="12">
        <v>-1552498.78</v>
      </c>
      <c r="L127" s="12">
        <v>-165159.68</v>
      </c>
      <c r="M127" s="12">
        <v>-165159.68</v>
      </c>
      <c r="N127" s="12">
        <v>-83855.1</v>
      </c>
      <c r="O127" s="12">
        <v>-83855.1</v>
      </c>
      <c r="P127" s="20">
        <f t="shared" si="3"/>
        <v>-956771.6</v>
      </c>
      <c r="Q127" s="5"/>
      <c r="R127" s="17"/>
    </row>
    <row r="128" spans="1:18" ht="12.75">
      <c r="A128" t="s">
        <v>102</v>
      </c>
      <c r="B128" s="4"/>
      <c r="C128" s="10">
        <v>-569211434.3000001</v>
      </c>
      <c r="D128" s="10">
        <v>-650581887.24</v>
      </c>
      <c r="E128" s="10">
        <v>-799609713.99</v>
      </c>
      <c r="F128" s="10">
        <v>-959611407.71</v>
      </c>
      <c r="G128" s="10">
        <v>-879906106.74</v>
      </c>
      <c r="H128" s="10">
        <v>-1090030984.4899998</v>
      </c>
      <c r="I128" s="10">
        <v>-967352697.6699998</v>
      </c>
      <c r="J128" s="10">
        <v>-894998342.01</v>
      </c>
      <c r="K128" s="10">
        <v>-902426100.81</v>
      </c>
      <c r="L128" s="10">
        <v>-705104976.28</v>
      </c>
      <c r="M128" s="10">
        <v>-713861960.8399998</v>
      </c>
      <c r="N128" s="10">
        <v>-818754189.0300002</v>
      </c>
      <c r="O128" s="10">
        <v>-834043426.7000002</v>
      </c>
      <c r="P128" s="21">
        <f>SUM(P115:P127)</f>
        <v>-840322149.8</v>
      </c>
      <c r="Q128" s="5"/>
      <c r="R128" s="17"/>
    </row>
    <row r="129" spans="1:18" ht="12.75">
      <c r="A129"/>
      <c r="B129" s="4"/>
      <c r="G129" s="2"/>
      <c r="H129" s="2"/>
      <c r="P129" s="13"/>
      <c r="Q129" s="5"/>
      <c r="R129" s="17"/>
    </row>
    <row r="130" spans="1:18" ht="12.75">
      <c r="A130" t="s">
        <v>103</v>
      </c>
      <c r="B130" s="4"/>
      <c r="G130" s="2"/>
      <c r="H130" s="2"/>
      <c r="P130" s="13"/>
      <c r="Q130" s="5"/>
      <c r="R130" s="17"/>
    </row>
    <row r="131" spans="1:18" ht="12.75">
      <c r="A131" t="s">
        <v>104</v>
      </c>
      <c r="B131" s="4"/>
      <c r="G131" s="2"/>
      <c r="H131" s="2"/>
      <c r="P131" s="13"/>
      <c r="Q131" s="5"/>
      <c r="R131" s="17"/>
    </row>
    <row r="132" spans="1:18" ht="12.75">
      <c r="A132" t="s">
        <v>105</v>
      </c>
      <c r="B132" s="4"/>
      <c r="C132" s="10">
        <v>-100000</v>
      </c>
      <c r="D132" s="10">
        <v>-100000</v>
      </c>
      <c r="E132" s="10">
        <v>-100000</v>
      </c>
      <c r="F132" s="10">
        <v>-100000</v>
      </c>
      <c r="G132" s="10">
        <v>-100000</v>
      </c>
      <c r="H132" s="10">
        <v>-100000</v>
      </c>
      <c r="I132" s="10">
        <v>-100000</v>
      </c>
      <c r="J132" s="10">
        <v>-100000</v>
      </c>
      <c r="K132" s="10">
        <v>-100000</v>
      </c>
      <c r="L132" s="10">
        <v>-100000</v>
      </c>
      <c r="M132" s="10">
        <v>-100000</v>
      </c>
      <c r="N132" s="10">
        <v>-100000</v>
      </c>
      <c r="O132" s="10">
        <v>-100000</v>
      </c>
      <c r="P132" s="17">
        <f>ROUND(((C132+O132+SUM(D132:N132)*2))/24,1)</f>
        <v>-100000</v>
      </c>
      <c r="Q132" s="5"/>
      <c r="R132" s="17"/>
    </row>
    <row r="133" spans="1:18" ht="12.75">
      <c r="A133" t="s">
        <v>106</v>
      </c>
      <c r="B133" s="4"/>
      <c r="C133" s="12">
        <v>-94061689</v>
      </c>
      <c r="D133" s="12">
        <v>-94061689</v>
      </c>
      <c r="E133" s="12">
        <v>-94061689</v>
      </c>
      <c r="F133" s="12">
        <v>-90241689</v>
      </c>
      <c r="G133" s="12">
        <v>-90241689</v>
      </c>
      <c r="H133" s="12">
        <v>-90241689</v>
      </c>
      <c r="I133" s="12">
        <v>-86304689</v>
      </c>
      <c r="J133" s="12">
        <v>-86304689</v>
      </c>
      <c r="K133" s="12">
        <v>-86304689</v>
      </c>
      <c r="L133" s="12">
        <v>-80664689</v>
      </c>
      <c r="M133" s="12">
        <v>-80664689</v>
      </c>
      <c r="N133" s="12">
        <v>-80664689</v>
      </c>
      <c r="O133" s="12">
        <v>-81260689</v>
      </c>
      <c r="P133" s="20">
        <f>ROUND(((C133+O133+SUM(D133:N133)*2))/24,1)</f>
        <v>-87284814</v>
      </c>
      <c r="Q133" s="5"/>
      <c r="R133" s="17"/>
    </row>
    <row r="134" spans="1:18" ht="12.75">
      <c r="A134" t="s">
        <v>107</v>
      </c>
      <c r="B134" s="4"/>
      <c r="C134" s="10">
        <v>-94161689</v>
      </c>
      <c r="D134" s="10">
        <v>-94161689</v>
      </c>
      <c r="E134" s="10">
        <v>-94161689</v>
      </c>
      <c r="F134" s="10">
        <v>-90341689</v>
      </c>
      <c r="G134" s="10">
        <v>-90341689</v>
      </c>
      <c r="H134" s="10">
        <v>-90341689</v>
      </c>
      <c r="I134" s="10">
        <v>-86404689</v>
      </c>
      <c r="J134" s="10">
        <v>-86404689</v>
      </c>
      <c r="K134" s="10">
        <v>-86404689</v>
      </c>
      <c r="L134" s="10">
        <v>-80764689</v>
      </c>
      <c r="M134" s="10">
        <v>-80764689</v>
      </c>
      <c r="N134" s="10">
        <v>-80764689</v>
      </c>
      <c r="O134" s="10">
        <v>-81360689</v>
      </c>
      <c r="P134" s="21">
        <f>SUM(P132:P133)</f>
        <v>-87384814</v>
      </c>
      <c r="Q134" s="5"/>
      <c r="R134" s="17"/>
    </row>
    <row r="135" spans="1:18" ht="12.75">
      <c r="A135"/>
      <c r="B135" s="4"/>
      <c r="G135" s="2"/>
      <c r="H135" s="2"/>
      <c r="P135" s="13"/>
      <c r="Q135" s="5"/>
      <c r="R135" s="17"/>
    </row>
    <row r="136" spans="1:18" ht="12.75">
      <c r="A136" t="s">
        <v>108</v>
      </c>
      <c r="B136" s="4"/>
      <c r="G136" s="2"/>
      <c r="H136" s="2"/>
      <c r="P136" s="13"/>
      <c r="Q136" s="5"/>
      <c r="R136" s="17"/>
    </row>
    <row r="137" spans="1:18" ht="12.75">
      <c r="A137" t="s">
        <v>109</v>
      </c>
      <c r="B137" s="4"/>
      <c r="C137" s="10">
        <v>120171504.91</v>
      </c>
      <c r="D137" s="10">
        <v>121814553.91</v>
      </c>
      <c r="E137" s="16">
        <v>121978602.91</v>
      </c>
      <c r="F137" s="10">
        <v>135425863.91</v>
      </c>
      <c r="G137" s="10">
        <v>138355759.91</v>
      </c>
      <c r="H137" s="16">
        <v>139797655.91</v>
      </c>
      <c r="I137" s="10">
        <v>145375188.91</v>
      </c>
      <c r="J137" s="10">
        <v>145320508.91</v>
      </c>
      <c r="K137" s="16">
        <v>147457160.91</v>
      </c>
      <c r="L137" s="10">
        <v>151017799.91</v>
      </c>
      <c r="M137" s="10">
        <v>153727256.08</v>
      </c>
      <c r="N137" s="16">
        <v>154409344.83</v>
      </c>
      <c r="O137" s="10">
        <v>159193686.09</v>
      </c>
      <c r="P137" s="17">
        <f>ROUND(((C137+O137+SUM(D137:N137)*2))/24,1)</f>
        <v>141196857.6</v>
      </c>
      <c r="Q137" s="5"/>
      <c r="R137" s="17"/>
    </row>
    <row r="138" spans="1:18" ht="12.75">
      <c r="A138" t="s">
        <v>110</v>
      </c>
      <c r="B138" s="4"/>
      <c r="C138" s="10">
        <v>-1889420</v>
      </c>
      <c r="D138" s="10">
        <v>-1862420</v>
      </c>
      <c r="E138" s="16">
        <v>-1804420</v>
      </c>
      <c r="F138" s="10">
        <v>-1737711</v>
      </c>
      <c r="G138" s="10">
        <v>-1657711</v>
      </c>
      <c r="H138" s="16">
        <v>-1620711</v>
      </c>
      <c r="I138" s="10">
        <v>-1559711</v>
      </c>
      <c r="J138" s="10">
        <v>-1505711</v>
      </c>
      <c r="K138" s="16">
        <v>-1455711</v>
      </c>
      <c r="L138" s="10">
        <v>-1456711</v>
      </c>
      <c r="M138" s="10">
        <v>-1441711</v>
      </c>
      <c r="N138" s="16">
        <v>-1440711</v>
      </c>
      <c r="O138" s="10">
        <v>-1438711</v>
      </c>
      <c r="P138" s="17">
        <f>ROUND(((C138+O138+SUM(D138:N138)*2))/24,1)</f>
        <v>-1600608.7</v>
      </c>
      <c r="Q138" s="5"/>
      <c r="R138" s="17"/>
    </row>
    <row r="139" spans="1:18" ht="12.75">
      <c r="A139" t="s">
        <v>111</v>
      </c>
      <c r="B139" s="4"/>
      <c r="C139" s="10">
        <v>-604786359.67</v>
      </c>
      <c r="D139" s="10">
        <v>-606721359.67</v>
      </c>
      <c r="E139" s="16">
        <v>-608546359.67</v>
      </c>
      <c r="F139" s="10">
        <v>-611456562.67</v>
      </c>
      <c r="G139" s="10">
        <v>-617220562.67</v>
      </c>
      <c r="H139" s="16">
        <v>-623604562.67</v>
      </c>
      <c r="I139" s="10">
        <v>-629448803.67</v>
      </c>
      <c r="J139" s="10">
        <v>-635822803.67</v>
      </c>
      <c r="K139" s="16">
        <v>-640605803.67</v>
      </c>
      <c r="L139" s="10">
        <v>-646876803.67</v>
      </c>
      <c r="M139" s="10">
        <v>-653871803.67</v>
      </c>
      <c r="N139" s="16">
        <v>-662369803.67</v>
      </c>
      <c r="O139" s="10">
        <v>-665689823.67</v>
      </c>
      <c r="P139" s="17">
        <f>ROUND(((C139+O139+SUM(D139:N139)*2))/24,1)</f>
        <v>-630981943.4</v>
      </c>
      <c r="Q139" s="5"/>
      <c r="R139" s="17"/>
    </row>
    <row r="140" spans="1:18" ht="12.75">
      <c r="A140" t="s">
        <v>106</v>
      </c>
      <c r="B140" s="4"/>
      <c r="C140" s="12">
        <v>-154526584.9</v>
      </c>
      <c r="D140" s="12">
        <v>-154858856.9</v>
      </c>
      <c r="E140" s="12">
        <v>-159308128.9</v>
      </c>
      <c r="F140" s="12">
        <v>-180988189.9</v>
      </c>
      <c r="G140" s="12">
        <v>-180943461.9</v>
      </c>
      <c r="H140" s="12">
        <v>-183870733.9</v>
      </c>
      <c r="I140" s="12">
        <v>-182912547.9</v>
      </c>
      <c r="J140" s="12">
        <v>-181521819.9</v>
      </c>
      <c r="K140" s="12">
        <v>-181738091.9</v>
      </c>
      <c r="L140" s="12">
        <v>-180134056.9</v>
      </c>
      <c r="M140" s="12">
        <v>-177607596.9</v>
      </c>
      <c r="N140" s="12">
        <v>-176315868.9</v>
      </c>
      <c r="O140" s="12">
        <v>-188205089.9</v>
      </c>
      <c r="P140" s="20">
        <f>ROUND(((C140+O140+SUM(D140:N140)*2))/24,1)</f>
        <v>-175963765.9</v>
      </c>
      <c r="Q140" s="5"/>
      <c r="R140" s="17"/>
    </row>
    <row r="141" spans="1:18" ht="12.75">
      <c r="A141" t="s">
        <v>112</v>
      </c>
      <c r="B141" s="4"/>
      <c r="C141" s="10">
        <v>-641030859.66</v>
      </c>
      <c r="D141" s="10">
        <v>-641628082.66</v>
      </c>
      <c r="E141" s="16">
        <v>-647680305.66</v>
      </c>
      <c r="F141" s="10">
        <v>-658756599.66</v>
      </c>
      <c r="G141" s="10">
        <v>-661465975.66</v>
      </c>
      <c r="H141" s="16">
        <v>-669298351.66</v>
      </c>
      <c r="I141" s="10">
        <v>-668545873.66</v>
      </c>
      <c r="J141" s="10">
        <v>-673529825.66</v>
      </c>
      <c r="K141" s="16">
        <v>-676342445.66</v>
      </c>
      <c r="L141" s="10">
        <v>-677449771.66</v>
      </c>
      <c r="M141" s="10">
        <v>-679193855.4899999</v>
      </c>
      <c r="N141" s="16">
        <v>-685717038.7399999</v>
      </c>
      <c r="O141" s="10">
        <v>-696139938.4799999</v>
      </c>
      <c r="P141" s="21">
        <f>SUM(P137:P140)</f>
        <v>-667349460.4</v>
      </c>
      <c r="Q141" s="5"/>
      <c r="R141" s="17"/>
    </row>
    <row r="142" spans="1:18" ht="12.75">
      <c r="A142"/>
      <c r="B142" s="4"/>
      <c r="G142" s="2"/>
      <c r="H142" s="2"/>
      <c r="P142" s="13"/>
      <c r="Q142" s="5"/>
      <c r="R142" s="17"/>
    </row>
    <row r="143" spans="1:18" ht="12.75">
      <c r="A143" t="s">
        <v>113</v>
      </c>
      <c r="B143" s="4"/>
      <c r="C143" s="10">
        <v>-735192548.66</v>
      </c>
      <c r="D143" s="10">
        <v>-735789771.66</v>
      </c>
      <c r="E143" s="10">
        <v>-741841994.66</v>
      </c>
      <c r="F143" s="10">
        <v>-749098288.66</v>
      </c>
      <c r="G143" s="10">
        <v>-751807664.66</v>
      </c>
      <c r="H143" s="10">
        <v>-759640040.66</v>
      </c>
      <c r="I143" s="10">
        <v>-754950562.66</v>
      </c>
      <c r="J143" s="10">
        <v>-759934514.66</v>
      </c>
      <c r="K143" s="10">
        <v>-762747134.66</v>
      </c>
      <c r="L143" s="10">
        <v>-758214460.66</v>
      </c>
      <c r="M143" s="10">
        <v>-759958544.4899999</v>
      </c>
      <c r="N143" s="10">
        <v>-766481727.7399999</v>
      </c>
      <c r="O143" s="10">
        <v>-777500627.4799999</v>
      </c>
      <c r="P143" s="17">
        <f>ROUND(((C143+O143+SUM(D143:N143)*2))/24,1)</f>
        <v>-754734274.4</v>
      </c>
      <c r="Q143" s="5"/>
      <c r="R143" s="17"/>
    </row>
    <row r="144" spans="1:18" ht="12.75">
      <c r="A144"/>
      <c r="B144" s="4"/>
      <c r="G144" s="2"/>
      <c r="H144" s="2"/>
      <c r="P144" s="13"/>
      <c r="Q144" s="5"/>
      <c r="R144" s="17"/>
    </row>
    <row r="145" spans="1:18" ht="12.75">
      <c r="A145" t="s">
        <v>114</v>
      </c>
      <c r="B145" s="4"/>
      <c r="G145" s="2"/>
      <c r="H145" s="2"/>
      <c r="P145" s="13"/>
      <c r="Q145" s="5"/>
      <c r="R145" s="17"/>
    </row>
    <row r="146" spans="1:18" ht="12.75">
      <c r="A146" t="s">
        <v>162</v>
      </c>
      <c r="B146" s="4"/>
      <c r="G146" s="2"/>
      <c r="H146" s="2"/>
      <c r="P146" s="17">
        <f>ROUND(((C146+O146+SUM(D146:N146)*2))/24,1)</f>
        <v>0</v>
      </c>
      <c r="Q146" s="5"/>
      <c r="R146" s="17"/>
    </row>
    <row r="147" spans="1:18" ht="12.75">
      <c r="A147" s="26" t="s">
        <v>159</v>
      </c>
      <c r="C147" s="10">
        <v>0</v>
      </c>
      <c r="D147" s="10">
        <v>0</v>
      </c>
      <c r="E147" s="10">
        <v>-21438344.25</v>
      </c>
      <c r="F147" s="10">
        <v>-21438344.25</v>
      </c>
      <c r="G147" s="10">
        <v>-21438344.25</v>
      </c>
      <c r="H147" s="10">
        <v>-21438344.25</v>
      </c>
      <c r="I147" s="10">
        <v>-21438344.25</v>
      </c>
      <c r="J147" s="10">
        <v>-21438344.25</v>
      </c>
      <c r="K147" s="10">
        <v>-21438344.25</v>
      </c>
      <c r="L147" s="10">
        <v>-22825683.35</v>
      </c>
      <c r="M147" s="10">
        <v>-22825683.35</v>
      </c>
      <c r="N147" s="10">
        <v>-22825683.35</v>
      </c>
      <c r="O147" s="10">
        <v>-22825683.35</v>
      </c>
      <c r="P147" s="17">
        <f aca="true" t="shared" si="4" ref="P147:P156">ROUND(((C147+O147+SUM(D147:N147)*2))/24,1)</f>
        <v>-19163191.8</v>
      </c>
      <c r="Q147" s="5"/>
      <c r="R147" s="17"/>
    </row>
    <row r="148" spans="1:18" ht="12.75">
      <c r="A148" t="s">
        <v>115</v>
      </c>
      <c r="B148" s="4"/>
      <c r="C148" s="10">
        <v>-769670</v>
      </c>
      <c r="D148" s="10">
        <v>-769670</v>
      </c>
      <c r="E148" s="10">
        <v>-769670</v>
      </c>
      <c r="F148" s="10">
        <v>-414555</v>
      </c>
      <c r="G148" s="10">
        <v>-414555</v>
      </c>
      <c r="H148" s="10">
        <v>-414555</v>
      </c>
      <c r="I148" s="10">
        <v>-8396</v>
      </c>
      <c r="J148" s="10">
        <v>-8396</v>
      </c>
      <c r="K148" s="10">
        <v>-8396</v>
      </c>
      <c r="L148" s="10">
        <v>-1324830</v>
      </c>
      <c r="M148" s="10">
        <v>-1324830</v>
      </c>
      <c r="N148" s="10">
        <v>-1324830</v>
      </c>
      <c r="O148" s="10">
        <v>-9064762</v>
      </c>
      <c r="P148" s="17">
        <f t="shared" si="4"/>
        <v>-974991.6</v>
      </c>
      <c r="Q148" s="5"/>
      <c r="R148" s="17"/>
    </row>
    <row r="149" spans="1:18" ht="12.75">
      <c r="A149" t="s">
        <v>116</v>
      </c>
      <c r="B149" s="4"/>
      <c r="C149" s="10">
        <v>-635324.71</v>
      </c>
      <c r="D149" s="10">
        <v>-624738.95</v>
      </c>
      <c r="E149" s="10">
        <v>-610152.32</v>
      </c>
      <c r="F149" s="10">
        <v>-1225000</v>
      </c>
      <c r="G149" s="10">
        <v>-1225040.2</v>
      </c>
      <c r="H149" s="10">
        <v>-1225040.2</v>
      </c>
      <c r="I149" s="10">
        <v>-2250000</v>
      </c>
      <c r="J149" s="10">
        <v>-1250000</v>
      </c>
      <c r="K149" s="10">
        <v>-1250000</v>
      </c>
      <c r="L149" s="10">
        <v>-1450000</v>
      </c>
      <c r="M149" s="10">
        <v>-290000</v>
      </c>
      <c r="N149" s="10">
        <v>-375000</v>
      </c>
      <c r="O149" s="10">
        <v>-500000</v>
      </c>
      <c r="P149" s="17">
        <f t="shared" si="4"/>
        <v>-1028552.8</v>
      </c>
      <c r="Q149" s="5"/>
      <c r="R149" s="17"/>
    </row>
    <row r="150" spans="1:18" ht="12.75">
      <c r="A150" t="s">
        <v>117</v>
      </c>
      <c r="B150" s="4"/>
      <c r="C150" s="10">
        <v>-33105922.36</v>
      </c>
      <c r="D150" s="10">
        <v>-32902226.61</v>
      </c>
      <c r="E150" s="10">
        <v>-33097575.75</v>
      </c>
      <c r="F150" s="10">
        <v>-36286129.86</v>
      </c>
      <c r="G150" s="10">
        <v>-34932226.02</v>
      </c>
      <c r="H150" s="10">
        <v>-33606448.47</v>
      </c>
      <c r="I150" s="10">
        <v>-36390986.67</v>
      </c>
      <c r="J150" s="10">
        <v>-36345622.77</v>
      </c>
      <c r="K150" s="10">
        <v>-35414537.96</v>
      </c>
      <c r="L150" s="10">
        <v>-34581639.06</v>
      </c>
      <c r="M150" s="10">
        <v>-34291369.99</v>
      </c>
      <c r="N150" s="10">
        <v>-34071920.93</v>
      </c>
      <c r="O150" s="10">
        <v>-34083640.16</v>
      </c>
      <c r="P150" s="17">
        <f t="shared" si="4"/>
        <v>-34626288.8</v>
      </c>
      <c r="Q150" s="5"/>
      <c r="R150" s="17"/>
    </row>
    <row r="151" spans="1:18" ht="12.75">
      <c r="A151" t="s">
        <v>118</v>
      </c>
      <c r="B151" s="4"/>
      <c r="C151" s="10">
        <v>-27360919.78</v>
      </c>
      <c r="D151" s="10">
        <v>-27360919.78</v>
      </c>
      <c r="E151" s="1">
        <v>-27360919.78</v>
      </c>
      <c r="F151" s="10">
        <v>-26051330.56</v>
      </c>
      <c r="G151" s="10">
        <v>-26051330.56</v>
      </c>
      <c r="H151" s="1">
        <v>-26051330.56</v>
      </c>
      <c r="I151" s="10">
        <v>-26097747.72</v>
      </c>
      <c r="J151" s="10">
        <v>-26097747.72</v>
      </c>
      <c r="K151" s="1">
        <v>-26097747.72</v>
      </c>
      <c r="L151" s="10">
        <v>-26067161.4</v>
      </c>
      <c r="M151" s="10">
        <v>-26067161.4</v>
      </c>
      <c r="N151" s="1">
        <v>-26067161.4</v>
      </c>
      <c r="O151" s="10">
        <v>-26055931.1</v>
      </c>
      <c r="P151" s="17">
        <f t="shared" si="4"/>
        <v>-26339915.3</v>
      </c>
      <c r="Q151" s="5"/>
      <c r="R151" s="17"/>
    </row>
    <row r="152" spans="1:18" ht="12.75">
      <c r="A152" t="s">
        <v>119</v>
      </c>
      <c r="B152" s="4"/>
      <c r="C152" s="10">
        <v>-79018700.92</v>
      </c>
      <c r="D152" s="10">
        <v>-80279360.5</v>
      </c>
      <c r="E152" s="1">
        <v>-79534348.09</v>
      </c>
      <c r="F152" s="10">
        <v>-79267138.94</v>
      </c>
      <c r="G152" s="10">
        <v>-80453603.94</v>
      </c>
      <c r="H152" s="1">
        <v>-81996395.93</v>
      </c>
      <c r="I152" s="10">
        <v>-83723584.77</v>
      </c>
      <c r="J152" s="10">
        <v>-85181687.23</v>
      </c>
      <c r="K152" s="1">
        <v>-86237388.04</v>
      </c>
      <c r="L152" s="10">
        <v>-88446136.28</v>
      </c>
      <c r="M152" s="10">
        <v>-89329125.49</v>
      </c>
      <c r="N152" s="1">
        <v>-91544366.78</v>
      </c>
      <c r="O152" s="10">
        <v>-96217305</v>
      </c>
      <c r="P152" s="17">
        <f t="shared" si="4"/>
        <v>-84467594.9</v>
      </c>
      <c r="Q152" s="5"/>
      <c r="R152" s="17"/>
    </row>
    <row r="153" spans="1:18" ht="12.75">
      <c r="A153" t="s">
        <v>105</v>
      </c>
      <c r="B153" s="4"/>
      <c r="C153" s="10">
        <v>-120755552.33</v>
      </c>
      <c r="D153" s="10">
        <v>-125145729.58</v>
      </c>
      <c r="E153" s="1">
        <v>-123086855.22</v>
      </c>
      <c r="F153" s="10">
        <v>-124420678.59</v>
      </c>
      <c r="G153" s="10">
        <v>-129861952.43</v>
      </c>
      <c r="H153" s="1">
        <v>-132921408.39</v>
      </c>
      <c r="I153" s="10">
        <v>-132444125.82</v>
      </c>
      <c r="J153" s="10">
        <v>-134104550.03</v>
      </c>
      <c r="K153" s="1">
        <v>-132397074.62</v>
      </c>
      <c r="L153" s="10">
        <v>-149402363.3</v>
      </c>
      <c r="M153" s="10">
        <v>-142107337.65</v>
      </c>
      <c r="N153" s="1">
        <v>-140591327.38</v>
      </c>
      <c r="O153" s="10">
        <v>-135657554.15</v>
      </c>
      <c r="P153" s="17">
        <f t="shared" si="4"/>
        <v>-132890829.7</v>
      </c>
      <c r="Q153" s="5"/>
      <c r="R153" s="17"/>
    </row>
    <row r="154" spans="1:18" ht="12.75">
      <c r="A154" t="s">
        <v>120</v>
      </c>
      <c r="B154" s="4"/>
      <c r="C154" s="10">
        <v>-64872739.59</v>
      </c>
      <c r="D154" s="10">
        <v>-63601509.47</v>
      </c>
      <c r="E154" s="10">
        <v>-62362264.87</v>
      </c>
      <c r="F154" s="10">
        <v>-61094085.01</v>
      </c>
      <c r="G154" s="10">
        <v>-59666124.98</v>
      </c>
      <c r="H154" s="10">
        <v>-58237653.02</v>
      </c>
      <c r="I154" s="10">
        <v>-56713859.31</v>
      </c>
      <c r="J154" s="10">
        <v>-55225846.6</v>
      </c>
      <c r="K154" s="10">
        <v>-53703683.91</v>
      </c>
      <c r="L154" s="10">
        <v>-52213327.22</v>
      </c>
      <c r="M154" s="10">
        <v>-50773659.6</v>
      </c>
      <c r="N154" s="10">
        <v>-53503767.12</v>
      </c>
      <c r="O154" s="10">
        <v>-52009729.64</v>
      </c>
      <c r="P154" s="17">
        <f t="shared" si="4"/>
        <v>-57128084.6</v>
      </c>
      <c r="Q154" s="5"/>
      <c r="R154" s="17"/>
    </row>
    <row r="155" spans="1:18" ht="12.75">
      <c r="A155" t="s">
        <v>121</v>
      </c>
      <c r="B155" s="4"/>
      <c r="C155" s="10">
        <v>-2878145.68</v>
      </c>
      <c r="D155" s="10">
        <v>-2940094.35</v>
      </c>
      <c r="E155" s="10">
        <v>-3001790.6</v>
      </c>
      <c r="F155" s="10">
        <v>-2952399.13</v>
      </c>
      <c r="G155" s="10">
        <v>-2925984.61</v>
      </c>
      <c r="H155" s="10">
        <v>-2853646.69</v>
      </c>
      <c r="I155" s="10">
        <v>-2784141.85</v>
      </c>
      <c r="J155" s="10">
        <v>-2718633.87</v>
      </c>
      <c r="K155" s="10">
        <v>-2653229.68</v>
      </c>
      <c r="L155" s="10">
        <v>-2583824.55</v>
      </c>
      <c r="M155" s="10">
        <v>-2628787.35</v>
      </c>
      <c r="N155" s="10">
        <v>-2660562.28</v>
      </c>
      <c r="O155" s="10">
        <v>-2587532.65</v>
      </c>
      <c r="P155" s="17">
        <f t="shared" si="4"/>
        <v>-2786327.8</v>
      </c>
      <c r="Q155" s="5"/>
      <c r="R155" s="17"/>
    </row>
    <row r="156" spans="1:18" ht="12.75">
      <c r="A156" t="s">
        <v>122</v>
      </c>
      <c r="B156" s="4"/>
      <c r="C156" s="12">
        <v>-524321.63</v>
      </c>
      <c r="D156" s="12">
        <v>-514238.52</v>
      </c>
      <c r="E156" s="12">
        <v>-504155.41</v>
      </c>
      <c r="F156" s="12">
        <v>-494072.3</v>
      </c>
      <c r="G156" s="12">
        <v>-483989.19</v>
      </c>
      <c r="H156" s="12">
        <v>-473906.08</v>
      </c>
      <c r="I156" s="12">
        <v>-463822.97</v>
      </c>
      <c r="J156" s="12">
        <v>-453739.86</v>
      </c>
      <c r="K156" s="12">
        <v>-443656.75</v>
      </c>
      <c r="L156" s="12">
        <v>-433573.64</v>
      </c>
      <c r="M156" s="12">
        <v>-423490.53</v>
      </c>
      <c r="N156" s="12">
        <v>-413407.42</v>
      </c>
      <c r="O156" s="12">
        <v>-403324.31</v>
      </c>
      <c r="P156" s="20">
        <f t="shared" si="4"/>
        <v>-463823</v>
      </c>
      <c r="Q156" s="5"/>
      <c r="R156" s="17"/>
    </row>
    <row r="157" spans="1:18" ht="12.75">
      <c r="A157" t="s">
        <v>123</v>
      </c>
      <c r="B157" s="4"/>
      <c r="C157" s="10">
        <v>-329921297.00000006</v>
      </c>
      <c r="D157" s="10">
        <v>-334138487.76</v>
      </c>
      <c r="E157" s="10">
        <v>-351766076.29</v>
      </c>
      <c r="F157" s="10">
        <v>-353643733.64000005</v>
      </c>
      <c r="G157" s="10">
        <v>-357453151.18</v>
      </c>
      <c r="H157" s="10">
        <v>-359218728.59</v>
      </c>
      <c r="I157" s="10">
        <v>-362315009.3600001</v>
      </c>
      <c r="J157" s="10">
        <v>-362824568.33000004</v>
      </c>
      <c r="K157" s="10">
        <v>-359644058.93</v>
      </c>
      <c r="L157" s="10">
        <v>-379328538.8</v>
      </c>
      <c r="M157" s="10">
        <v>-370061445.36</v>
      </c>
      <c r="N157" s="10">
        <v>-373378026.66</v>
      </c>
      <c r="O157" s="10">
        <v>-379405462.35999995</v>
      </c>
      <c r="P157" s="21">
        <f>SUM(P147:P156)</f>
        <v>-359869600.3</v>
      </c>
      <c r="Q157" s="5"/>
      <c r="R157" s="17"/>
    </row>
    <row r="158" spans="1:18" ht="12.75">
      <c r="A158"/>
      <c r="B158" s="4"/>
      <c r="G158" s="2"/>
      <c r="H158" s="2"/>
      <c r="P158" s="13"/>
      <c r="Q158" s="5"/>
      <c r="R158" s="17"/>
    </row>
    <row r="159" spans="1:18" ht="12.75">
      <c r="A159" t="s">
        <v>124</v>
      </c>
      <c r="B159" s="4"/>
      <c r="G159" s="2"/>
      <c r="H159" s="2"/>
      <c r="P159" s="13"/>
      <c r="Q159" s="5"/>
      <c r="R159" s="17"/>
    </row>
    <row r="160" spans="1:18" ht="12.75">
      <c r="A160" t="s">
        <v>125</v>
      </c>
      <c r="B160" s="4"/>
      <c r="G160" s="2"/>
      <c r="H160" s="2"/>
      <c r="P160" s="13"/>
      <c r="Q160" s="5"/>
      <c r="R160" s="17"/>
    </row>
    <row r="161" spans="1:18" ht="12.75">
      <c r="A161" t="s">
        <v>126</v>
      </c>
      <c r="B161" s="4"/>
      <c r="G161" s="2"/>
      <c r="H161" s="2"/>
      <c r="P161" s="13"/>
      <c r="Q161" s="5"/>
      <c r="R161" s="17"/>
    </row>
    <row r="162" spans="1:18" ht="12.75">
      <c r="A162" t="s">
        <v>127</v>
      </c>
      <c r="B162" s="4"/>
      <c r="C162" s="10">
        <v>-859037900</v>
      </c>
      <c r="D162" s="10">
        <v>-859037900</v>
      </c>
      <c r="E162" s="10">
        <v>-859037900</v>
      </c>
      <c r="F162" s="10">
        <v>-859037900</v>
      </c>
      <c r="G162" s="10">
        <v>-859037900</v>
      </c>
      <c r="H162" s="10">
        <v>-859037900</v>
      </c>
      <c r="I162" s="10">
        <v>-859037900</v>
      </c>
      <c r="J162" s="10">
        <v>-859037900</v>
      </c>
      <c r="K162" s="10">
        <v>-859037900</v>
      </c>
      <c r="L162" s="10">
        <v>-859037900</v>
      </c>
      <c r="M162" s="10">
        <v>-859037900</v>
      </c>
      <c r="N162" s="10">
        <v>-859037900</v>
      </c>
      <c r="O162" s="10">
        <v>-859037900</v>
      </c>
      <c r="P162" s="17">
        <f aca="true" t="shared" si="5" ref="P162:P172">ROUND(((C162+O162+SUM(D162:N162)*2))/24,1)</f>
        <v>-859037900</v>
      </c>
      <c r="Q162" s="5"/>
      <c r="R162" s="17"/>
    </row>
    <row r="163" spans="1:18" ht="12.75">
      <c r="A163" t="s">
        <v>128</v>
      </c>
      <c r="B163" s="4"/>
      <c r="C163" s="10">
        <v>-478145249.87</v>
      </c>
      <c r="D163" s="10">
        <v>-478145249.87</v>
      </c>
      <c r="E163" s="10">
        <v>-478145249.87</v>
      </c>
      <c r="F163" s="10">
        <v>-478145249.87</v>
      </c>
      <c r="G163" s="10">
        <v>-478145249.87</v>
      </c>
      <c r="H163" s="10">
        <v>-478145249.87</v>
      </c>
      <c r="I163" s="10">
        <v>-478145249.87</v>
      </c>
      <c r="J163" s="10">
        <v>-478145249.87</v>
      </c>
      <c r="K163" s="10">
        <v>-478145249.87</v>
      </c>
      <c r="L163" s="10">
        <v>-478145249.87</v>
      </c>
      <c r="M163" s="10">
        <v>-478145249.87</v>
      </c>
      <c r="N163" s="10">
        <v>-478145249.87</v>
      </c>
      <c r="O163" s="10">
        <v>-478145249.87</v>
      </c>
      <c r="P163" s="17">
        <f t="shared" si="5"/>
        <v>-478145249.9</v>
      </c>
      <c r="Q163" s="5"/>
      <c r="R163" s="17"/>
    </row>
    <row r="164" spans="1:18" ht="12.75">
      <c r="A164" t="s">
        <v>129</v>
      </c>
      <c r="B164" s="4"/>
      <c r="C164" s="10">
        <v>-337.5</v>
      </c>
      <c r="D164" s="10">
        <v>-337.5</v>
      </c>
      <c r="E164" s="10">
        <v>-337.5</v>
      </c>
      <c r="F164" s="10">
        <v>-337.5</v>
      </c>
      <c r="G164" s="10">
        <v>-337.5</v>
      </c>
      <c r="H164" s="10">
        <v>-337.5</v>
      </c>
      <c r="I164" s="10">
        <v>-337.5</v>
      </c>
      <c r="J164" s="10">
        <v>-337.5</v>
      </c>
      <c r="K164" s="10">
        <v>-337.5</v>
      </c>
      <c r="L164" s="10">
        <v>-337.5</v>
      </c>
      <c r="M164" s="10">
        <v>-337.5</v>
      </c>
      <c r="N164" s="10">
        <v>-337.5</v>
      </c>
      <c r="O164" s="10">
        <v>-337.5</v>
      </c>
      <c r="P164" s="17">
        <f t="shared" si="5"/>
        <v>-337.5</v>
      </c>
      <c r="Q164" s="5"/>
      <c r="R164" s="17"/>
    </row>
    <row r="165" spans="1:18" ht="12.75">
      <c r="A165" t="s">
        <v>130</v>
      </c>
      <c r="B165" s="4"/>
      <c r="C165" s="10">
        <v>-523748561.78</v>
      </c>
      <c r="D165" s="10">
        <v>-523985540.56</v>
      </c>
      <c r="E165" s="10">
        <v>-524185554.71000004</v>
      </c>
      <c r="F165" s="10">
        <v>-525726870.10999995</v>
      </c>
      <c r="G165" s="10">
        <v>-526332901.82</v>
      </c>
      <c r="H165" s="10">
        <v>-526556479.32</v>
      </c>
      <c r="I165" s="10">
        <v>-527280455.15</v>
      </c>
      <c r="J165" s="10">
        <v>-527403655.98</v>
      </c>
      <c r="K165" s="10">
        <v>-527518396.35999995</v>
      </c>
      <c r="L165" s="10">
        <v>-528903421.1600001</v>
      </c>
      <c r="M165" s="10">
        <v>-529037068.61</v>
      </c>
      <c r="N165" s="10">
        <v>-529599596.5799999</v>
      </c>
      <c r="O165" s="10">
        <v>-530525795.12999994</v>
      </c>
      <c r="P165" s="17">
        <f t="shared" si="5"/>
        <v>-526972259.9</v>
      </c>
      <c r="Q165" s="5"/>
      <c r="R165" s="17"/>
    </row>
    <row r="166" spans="1:18" ht="12.75">
      <c r="A166" t="s">
        <v>131</v>
      </c>
      <c r="B166" s="4"/>
      <c r="C166" s="10">
        <v>7133879.4</v>
      </c>
      <c r="D166" s="10">
        <v>7133879.4</v>
      </c>
      <c r="E166" s="1">
        <v>7133879.4</v>
      </c>
      <c r="F166" s="10">
        <v>7133879.4</v>
      </c>
      <c r="G166" s="10">
        <v>7133879.4</v>
      </c>
      <c r="H166" s="1">
        <v>7133879.4</v>
      </c>
      <c r="I166" s="10">
        <v>7133879.4</v>
      </c>
      <c r="J166" s="10">
        <v>7133879.4</v>
      </c>
      <c r="K166" s="1">
        <v>7133879.4</v>
      </c>
      <c r="L166" s="10">
        <v>7133879.4</v>
      </c>
      <c r="M166" s="10">
        <v>7133879.4</v>
      </c>
      <c r="N166" s="1">
        <v>7133879.4</v>
      </c>
      <c r="O166" s="10">
        <v>7133879.4</v>
      </c>
      <c r="P166" s="17">
        <f t="shared" si="5"/>
        <v>7133879.4</v>
      </c>
      <c r="Q166" s="5"/>
      <c r="R166" s="17"/>
    </row>
    <row r="167" spans="1:18" ht="12.75">
      <c r="A167" t="s">
        <v>132</v>
      </c>
      <c r="B167" s="4"/>
      <c r="C167" s="10">
        <v>-7395419</v>
      </c>
      <c r="D167" s="10">
        <v>-7422539</v>
      </c>
      <c r="E167" s="1">
        <v>-7422530</v>
      </c>
      <c r="F167" s="10">
        <v>-7823240</v>
      </c>
      <c r="G167" s="10">
        <v>-7823240</v>
      </c>
      <c r="H167" s="1">
        <v>-7823240</v>
      </c>
      <c r="I167" s="10">
        <v>-7823240</v>
      </c>
      <c r="J167" s="10">
        <v>-7823240</v>
      </c>
      <c r="K167" s="1">
        <v>-7823240</v>
      </c>
      <c r="L167" s="10">
        <v>-7823240</v>
      </c>
      <c r="M167" s="10">
        <v>-7823240</v>
      </c>
      <c r="N167" s="1">
        <v>-7823240</v>
      </c>
      <c r="O167" s="10">
        <v>-7823240</v>
      </c>
      <c r="P167" s="17">
        <f t="shared" si="5"/>
        <v>-7738629.9</v>
      </c>
      <c r="Q167" s="5"/>
      <c r="R167" s="17"/>
    </row>
    <row r="168" spans="1:18" ht="12.75">
      <c r="A168" t="s">
        <v>133</v>
      </c>
      <c r="B168" s="4"/>
      <c r="C168" s="10">
        <v>-211022737.03</v>
      </c>
      <c r="D168" s="10">
        <v>-210995617.03</v>
      </c>
      <c r="E168" s="1">
        <v>-210995626.03</v>
      </c>
      <c r="F168" s="10">
        <v>-209175203.29</v>
      </c>
      <c r="G168" s="10">
        <v>-282832045.84</v>
      </c>
      <c r="H168" s="1">
        <v>-282832045.84</v>
      </c>
      <c r="I168" s="10">
        <v>-277176433.99</v>
      </c>
      <c r="J168" s="10">
        <v>-277176433.99</v>
      </c>
      <c r="K168" s="1">
        <v>-277176433.99</v>
      </c>
      <c r="L168" s="10">
        <v>-277310748.06</v>
      </c>
      <c r="M168" s="10">
        <v>-277310748.06</v>
      </c>
      <c r="N168" s="1">
        <v>-277310748.06</v>
      </c>
      <c r="O168" s="10">
        <v>-275841203.9</v>
      </c>
      <c r="P168" s="17">
        <f t="shared" si="5"/>
        <v>-258643671.2</v>
      </c>
      <c r="Q168" s="5"/>
      <c r="R168" s="17"/>
    </row>
    <row r="169" spans="1:18" ht="12.75">
      <c r="A169" t="s">
        <v>134</v>
      </c>
      <c r="B169" s="4"/>
      <c r="C169" s="10">
        <v>22170554.07</v>
      </c>
      <c r="D169" s="10">
        <v>22170554.07</v>
      </c>
      <c r="E169" s="1">
        <v>22170554.07</v>
      </c>
      <c r="F169" s="10">
        <v>20750841.33</v>
      </c>
      <c r="G169" s="10">
        <v>27450841.33</v>
      </c>
      <c r="H169" s="1">
        <v>27450841.33</v>
      </c>
      <c r="I169" s="10">
        <v>21795229.48</v>
      </c>
      <c r="J169" s="10">
        <v>21795229.48</v>
      </c>
      <c r="K169" s="1">
        <v>21795229.48</v>
      </c>
      <c r="L169" s="10">
        <v>21929543.55</v>
      </c>
      <c r="M169" s="10">
        <v>21929543.55</v>
      </c>
      <c r="N169" s="1">
        <v>21929543.55</v>
      </c>
      <c r="O169" s="10">
        <v>20459999.39</v>
      </c>
      <c r="P169" s="17">
        <f t="shared" si="5"/>
        <v>22706935.7</v>
      </c>
      <c r="Q169" s="5"/>
      <c r="R169" s="17"/>
    </row>
    <row r="170" spans="1:18" ht="12.75">
      <c r="A170" t="s">
        <v>135</v>
      </c>
      <c r="B170" s="4"/>
      <c r="C170" s="10">
        <v>10257344</v>
      </c>
      <c r="D170" s="10">
        <v>10230930</v>
      </c>
      <c r="E170" s="1">
        <v>10204516</v>
      </c>
      <c r="F170" s="10">
        <v>26697890</v>
      </c>
      <c r="G170" s="10">
        <v>26273759.5</v>
      </c>
      <c r="H170" s="1">
        <v>25849629</v>
      </c>
      <c r="I170" s="10">
        <v>18801482.5</v>
      </c>
      <c r="J170" s="10">
        <v>18377352</v>
      </c>
      <c r="K170" s="1">
        <v>17953221.5</v>
      </c>
      <c r="L170" s="10">
        <v>32477923</v>
      </c>
      <c r="M170" s="10">
        <v>35474116.31</v>
      </c>
      <c r="N170" s="1">
        <v>35016625.46</v>
      </c>
      <c r="O170" s="10">
        <v>36711276.13</v>
      </c>
      <c r="P170" s="17">
        <f t="shared" si="5"/>
        <v>23403479.6</v>
      </c>
      <c r="Q170" s="5"/>
      <c r="R170" s="17"/>
    </row>
    <row r="171" spans="1:18" ht="12.75">
      <c r="A171" t="s">
        <v>136</v>
      </c>
      <c r="B171" s="4"/>
      <c r="C171" s="10">
        <v>-119571136.85</v>
      </c>
      <c r="D171" s="10">
        <v>-129677792.91</v>
      </c>
      <c r="E171" s="1">
        <v>-153363654.5</v>
      </c>
      <c r="F171" s="10">
        <v>-176739064.36</v>
      </c>
      <c r="G171" s="10">
        <v>-32617684.64</v>
      </c>
      <c r="H171" s="1">
        <v>-47461552.16</v>
      </c>
      <c r="I171" s="10">
        <v>-78776702.75</v>
      </c>
      <c r="J171" s="10">
        <v>-101609138.7</v>
      </c>
      <c r="K171" s="1">
        <v>-118260367.35</v>
      </c>
      <c r="L171" s="10">
        <v>-117135156.11</v>
      </c>
      <c r="M171" s="10">
        <v>-122250942.28</v>
      </c>
      <c r="N171" s="1">
        <v>-123473692.48</v>
      </c>
      <c r="O171" s="10">
        <v>-129180704.6</v>
      </c>
      <c r="P171" s="17">
        <f t="shared" si="5"/>
        <v>-110478472.4</v>
      </c>
      <c r="Q171" s="5"/>
      <c r="R171" s="17"/>
    </row>
    <row r="172" spans="1:18" ht="12.75">
      <c r="A172" t="s">
        <v>137</v>
      </c>
      <c r="B172" s="4"/>
      <c r="C172" s="12">
        <v>83549792.07</v>
      </c>
      <c r="D172" s="12">
        <v>83549792.07</v>
      </c>
      <c r="E172" s="7">
        <v>109782221.81</v>
      </c>
      <c r="F172" s="12">
        <v>109782221.81</v>
      </c>
      <c r="G172" s="12">
        <v>0</v>
      </c>
      <c r="H172" s="7">
        <v>26255460.42</v>
      </c>
      <c r="I172" s="12">
        <v>26255460.42</v>
      </c>
      <c r="J172" s="12">
        <v>26255460.42</v>
      </c>
      <c r="K172" s="7">
        <v>52652584.12</v>
      </c>
      <c r="L172" s="12">
        <v>52653503.4</v>
      </c>
      <c r="M172" s="12">
        <v>52653503.4</v>
      </c>
      <c r="N172" s="7">
        <v>79135870.39</v>
      </c>
      <c r="O172" s="12">
        <v>79135870.39</v>
      </c>
      <c r="P172" s="20">
        <f t="shared" si="5"/>
        <v>58359909.1</v>
      </c>
      <c r="Q172" s="5"/>
      <c r="R172" s="17"/>
    </row>
    <row r="173" spans="1:18" ht="12.75">
      <c r="A173" t="s">
        <v>138</v>
      </c>
      <c r="B173" s="4"/>
      <c r="C173" s="10">
        <v>-2075809772.49</v>
      </c>
      <c r="D173" s="10">
        <v>-2086179821.3299997</v>
      </c>
      <c r="E173" s="1">
        <v>-2083859681.33</v>
      </c>
      <c r="F173" s="10">
        <v>-2092283032.5899997</v>
      </c>
      <c r="G173" s="10">
        <v>-2125930879.4399998</v>
      </c>
      <c r="H173" s="1">
        <v>-2115166994.5399997</v>
      </c>
      <c r="I173" s="10">
        <v>-2154254267.46</v>
      </c>
      <c r="J173" s="10">
        <v>-2177634034.74</v>
      </c>
      <c r="K173" s="1">
        <v>-2168427010.5699997</v>
      </c>
      <c r="L173" s="10">
        <v>-2154161203.35</v>
      </c>
      <c r="M173" s="10">
        <v>-2156414443.66</v>
      </c>
      <c r="N173" s="1">
        <v>-2132174845.6899993</v>
      </c>
      <c r="O173" s="10">
        <v>-2137113405.6899993</v>
      </c>
      <c r="P173" s="21">
        <f>SUM(P162:P172)</f>
        <v>-2129412317.0000005</v>
      </c>
      <c r="Q173" s="5"/>
      <c r="R173" s="17"/>
    </row>
    <row r="174" spans="1:18" ht="12.75">
      <c r="A174"/>
      <c r="G174" s="2"/>
      <c r="H174" s="2"/>
      <c r="P174" s="13"/>
      <c r="Q174" s="5"/>
      <c r="R174" s="17"/>
    </row>
    <row r="175" spans="1:18" ht="12.75">
      <c r="A175" t="s">
        <v>139</v>
      </c>
      <c r="B175" s="4"/>
      <c r="C175" s="10">
        <v>-2075809772.49</v>
      </c>
      <c r="D175" s="10">
        <v>-2086179821.3299997</v>
      </c>
      <c r="E175" s="1">
        <v>-2083859681.33</v>
      </c>
      <c r="F175" s="10">
        <v>-2092283032.5899997</v>
      </c>
      <c r="G175" s="10">
        <v>-2125930879.4399998</v>
      </c>
      <c r="H175" s="1">
        <v>-2115166994.5399997</v>
      </c>
      <c r="I175" s="10">
        <v>-2154254267.46</v>
      </c>
      <c r="J175" s="10">
        <v>-2177634034.74</v>
      </c>
      <c r="K175" s="1">
        <v>-2168427010.5699997</v>
      </c>
      <c r="L175" s="10">
        <v>-2154161203.35</v>
      </c>
      <c r="M175" s="10">
        <v>-2156414443.66</v>
      </c>
      <c r="N175" s="1">
        <v>-2132174845.6899993</v>
      </c>
      <c r="O175" s="10">
        <v>-2137113405.6899993</v>
      </c>
      <c r="P175" s="21">
        <f>P173</f>
        <v>-2129412317.0000005</v>
      </c>
      <c r="Q175" s="5"/>
      <c r="R175" s="17"/>
    </row>
    <row r="176" spans="1:18" ht="12.75">
      <c r="A176"/>
      <c r="B176" s="4"/>
      <c r="G176" s="2"/>
      <c r="H176" s="2"/>
      <c r="P176" s="13"/>
      <c r="Q176" s="5"/>
      <c r="R176" s="17"/>
    </row>
    <row r="177" spans="1:18" ht="12.75">
      <c r="A177" t="s">
        <v>140</v>
      </c>
      <c r="B177" s="4"/>
      <c r="G177" s="2"/>
      <c r="H177" s="2"/>
      <c r="P177" s="13"/>
      <c r="Q177" s="5"/>
      <c r="R177" s="17"/>
    </row>
    <row r="178" spans="1:18" ht="12.75">
      <c r="A178" t="s">
        <v>141</v>
      </c>
      <c r="B178" s="4"/>
      <c r="C178" s="12">
        <v>-1889400</v>
      </c>
      <c r="D178" s="12">
        <v>-1889400</v>
      </c>
      <c r="E178" s="7">
        <v>-1889400</v>
      </c>
      <c r="F178" s="12">
        <v>-1889400</v>
      </c>
      <c r="G178" s="12">
        <v>-1889400</v>
      </c>
      <c r="H178" s="7">
        <v>-1889400</v>
      </c>
      <c r="I178" s="12">
        <v>-1889400</v>
      </c>
      <c r="J178" s="12">
        <v>-1889400</v>
      </c>
      <c r="K178" s="7">
        <v>-1889400</v>
      </c>
      <c r="L178" s="12">
        <v>-1889400</v>
      </c>
      <c r="M178" s="12">
        <v>-1889400</v>
      </c>
      <c r="N178" s="7">
        <v>-1889400</v>
      </c>
      <c r="O178" s="12">
        <v>-1889400</v>
      </c>
      <c r="P178" s="20">
        <f>ROUND(((C178+O178+SUM(D178:N178)*2))/24,1)</f>
        <v>-1889400</v>
      </c>
      <c r="Q178" s="5"/>
      <c r="R178" s="17"/>
    </row>
    <row r="179" spans="1:18" ht="12.75">
      <c r="A179" t="s">
        <v>142</v>
      </c>
      <c r="B179" s="4"/>
      <c r="C179" s="10">
        <v>-1889400</v>
      </c>
      <c r="D179" s="10">
        <v>-1889400</v>
      </c>
      <c r="E179" s="1">
        <v>-1889400</v>
      </c>
      <c r="F179" s="10">
        <v>-1889400</v>
      </c>
      <c r="G179" s="10">
        <v>-1889400</v>
      </c>
      <c r="H179" s="1">
        <v>-1889400</v>
      </c>
      <c r="I179" s="10">
        <v>-1889400</v>
      </c>
      <c r="J179" s="10">
        <v>-1889400</v>
      </c>
      <c r="K179" s="1">
        <v>-1889400</v>
      </c>
      <c r="L179" s="10">
        <v>-1889400</v>
      </c>
      <c r="M179" s="10">
        <v>-1889400</v>
      </c>
      <c r="N179" s="1">
        <v>-1889400</v>
      </c>
      <c r="O179" s="10">
        <v>-1889400</v>
      </c>
      <c r="P179" s="21">
        <f>SUM(P178)</f>
        <v>-1889400</v>
      </c>
      <c r="Q179" s="5"/>
      <c r="R179" s="17"/>
    </row>
    <row r="180" spans="1:18" ht="12.75">
      <c r="A180"/>
      <c r="B180" s="4"/>
      <c r="G180" s="2"/>
      <c r="H180" s="2"/>
      <c r="P180" s="13"/>
      <c r="Q180" s="5"/>
      <c r="R180" s="17"/>
    </row>
    <row r="181" spans="1:18" ht="12.75">
      <c r="A181" t="s">
        <v>143</v>
      </c>
      <c r="G181" s="2"/>
      <c r="H181" s="2"/>
      <c r="P181" s="13"/>
      <c r="Q181" s="5"/>
      <c r="R181" s="17"/>
    </row>
    <row r="182" spans="1:18" ht="12.75">
      <c r="A182" t="s">
        <v>144</v>
      </c>
      <c r="B182" s="4"/>
      <c r="C182" s="12">
        <v>-37750000</v>
      </c>
      <c r="D182" s="12">
        <v>-37750000</v>
      </c>
      <c r="E182" s="7">
        <v>-37750000</v>
      </c>
      <c r="F182" s="12">
        <v>-37750000</v>
      </c>
      <c r="G182" s="12">
        <v>-37750000</v>
      </c>
      <c r="H182" s="7">
        <v>-37750000</v>
      </c>
      <c r="I182" s="12">
        <v>-37750000</v>
      </c>
      <c r="J182" s="12">
        <v>-37750000</v>
      </c>
      <c r="K182" s="7">
        <v>-37750000</v>
      </c>
      <c r="L182" s="12">
        <v>0</v>
      </c>
      <c r="M182" s="12">
        <v>0</v>
      </c>
      <c r="N182" s="7">
        <v>0</v>
      </c>
      <c r="O182" s="12">
        <v>0</v>
      </c>
      <c r="P182" s="20">
        <f>ROUND(((C182+O182+SUM(D182:N182)*2))/24,1)</f>
        <v>-26739583.3</v>
      </c>
      <c r="Q182" s="5"/>
      <c r="R182" s="17"/>
    </row>
    <row r="183" spans="1:18" ht="12.75">
      <c r="A183" t="s">
        <v>145</v>
      </c>
      <c r="B183" s="4"/>
      <c r="C183" s="10">
        <v>-37750000</v>
      </c>
      <c r="D183" s="10">
        <v>-37750000</v>
      </c>
      <c r="E183" s="1">
        <v>-37750000</v>
      </c>
      <c r="F183" s="10">
        <v>-37750000</v>
      </c>
      <c r="G183" s="10">
        <v>-37750000</v>
      </c>
      <c r="H183" s="1">
        <v>-37750000</v>
      </c>
      <c r="I183" s="10">
        <v>-37750000</v>
      </c>
      <c r="J183" s="10">
        <v>-37750000</v>
      </c>
      <c r="K183" s="1">
        <v>-37750000</v>
      </c>
      <c r="L183" s="10">
        <v>0</v>
      </c>
      <c r="M183" s="10">
        <v>0</v>
      </c>
      <c r="N183" s="1">
        <v>0</v>
      </c>
      <c r="O183" s="10">
        <v>0</v>
      </c>
      <c r="P183" s="21">
        <f>SUM(P182)</f>
        <v>-26739583.3</v>
      </c>
      <c r="Q183" s="5"/>
      <c r="R183" s="17"/>
    </row>
    <row r="184" spans="1:18" ht="12.75">
      <c r="A184"/>
      <c r="B184" s="4"/>
      <c r="G184" s="2"/>
      <c r="H184" s="2"/>
      <c r="P184" s="13"/>
      <c r="Q184" s="5"/>
      <c r="R184" s="17"/>
    </row>
    <row r="185" spans="1:18" ht="12.75">
      <c r="A185" t="s">
        <v>146</v>
      </c>
      <c r="G185" s="2"/>
      <c r="H185" s="2"/>
      <c r="P185" s="13"/>
      <c r="Q185" s="5"/>
      <c r="R185" s="17"/>
    </row>
    <row r="186" spans="1:18" ht="12.75">
      <c r="A186" t="s">
        <v>147</v>
      </c>
      <c r="B186" s="4"/>
      <c r="C186" s="10">
        <v>-2768360000</v>
      </c>
      <c r="D186" s="10">
        <v>-2768360000</v>
      </c>
      <c r="E186" s="1">
        <v>-2743360000</v>
      </c>
      <c r="F186" s="10">
        <v>-2733360000</v>
      </c>
      <c r="G186" s="10">
        <v>-2733360000</v>
      </c>
      <c r="H186" s="1">
        <v>-2633360000</v>
      </c>
      <c r="I186" s="10">
        <v>-2633360000</v>
      </c>
      <c r="J186" s="10">
        <v>-2633360000</v>
      </c>
      <c r="K186" s="1">
        <v>-2633360000</v>
      </c>
      <c r="L186" s="10">
        <v>-2883360000</v>
      </c>
      <c r="M186" s="10">
        <v>-2883360000</v>
      </c>
      <c r="N186" s="1">
        <v>-2883360000</v>
      </c>
      <c r="O186" s="10">
        <v>-2858360000</v>
      </c>
      <c r="P186" s="22">
        <f>ROUND(((C186+O186+SUM(D186:N186)*2))/24,1)</f>
        <v>-2747943333.3</v>
      </c>
      <c r="Q186" s="5"/>
      <c r="R186" s="17"/>
    </row>
    <row r="187" spans="1:18" ht="12.75">
      <c r="A187" t="s">
        <v>148</v>
      </c>
      <c r="C187" s="12">
        <v>0</v>
      </c>
      <c r="D187" s="12">
        <v>0</v>
      </c>
      <c r="E187" s="7">
        <v>0</v>
      </c>
      <c r="F187" s="12">
        <v>0</v>
      </c>
      <c r="G187" s="12">
        <v>0</v>
      </c>
      <c r="H187" s="7">
        <v>0</v>
      </c>
      <c r="I187" s="12">
        <v>0</v>
      </c>
      <c r="J187" s="12">
        <v>0</v>
      </c>
      <c r="K187" s="7">
        <v>0</v>
      </c>
      <c r="L187" s="12">
        <v>0</v>
      </c>
      <c r="M187" s="12">
        <v>0</v>
      </c>
      <c r="N187" s="7">
        <v>0</v>
      </c>
      <c r="O187" s="12">
        <v>0</v>
      </c>
      <c r="P187" s="20">
        <f>ROUND(((C187+O187+SUM(D187:N187)*2))/24,1)</f>
        <v>0</v>
      </c>
      <c r="Q187" s="5"/>
      <c r="R187" s="17"/>
    </row>
    <row r="188" spans="1:18" ht="12.75">
      <c r="A188" t="s">
        <v>149</v>
      </c>
      <c r="B188" s="4"/>
      <c r="C188" s="10">
        <v>-2768360000</v>
      </c>
      <c r="D188" s="10">
        <v>-2768360000</v>
      </c>
      <c r="E188" s="1">
        <v>-2743360000</v>
      </c>
      <c r="F188" s="10">
        <v>-2733360000</v>
      </c>
      <c r="G188" s="10">
        <v>-2733360000</v>
      </c>
      <c r="H188" s="1">
        <v>-2633360000</v>
      </c>
      <c r="I188" s="10">
        <v>-2633360000</v>
      </c>
      <c r="J188" s="10">
        <v>-2633360000</v>
      </c>
      <c r="K188" s="1">
        <v>-2633360000</v>
      </c>
      <c r="L188" s="10">
        <v>-2883360000</v>
      </c>
      <c r="M188" s="10">
        <v>-2883360000</v>
      </c>
      <c r="N188" s="1">
        <v>-2883360000</v>
      </c>
      <c r="O188" s="10">
        <v>-2858360000</v>
      </c>
      <c r="P188" s="21">
        <f>SUM(P186:P187)</f>
        <v>-2747943333.3</v>
      </c>
      <c r="Q188" s="5"/>
      <c r="R188" s="17"/>
    </row>
    <row r="189" spans="1:18" ht="12.75">
      <c r="A189"/>
      <c r="G189" s="2"/>
      <c r="H189" s="2"/>
      <c r="P189" s="13"/>
      <c r="Q189" s="5"/>
      <c r="R189" s="17"/>
    </row>
    <row r="190" spans="1:18" ht="12.75">
      <c r="A190" t="s">
        <v>150</v>
      </c>
      <c r="B190" s="4"/>
      <c r="C190" s="10">
        <v>-2768360000</v>
      </c>
      <c r="D190" s="10">
        <v>-2768360000</v>
      </c>
      <c r="E190" s="1">
        <v>-2743360000</v>
      </c>
      <c r="F190" s="10">
        <v>-2733360000</v>
      </c>
      <c r="G190" s="10">
        <v>-2733360000</v>
      </c>
      <c r="H190" s="1">
        <v>-2633360000</v>
      </c>
      <c r="I190" s="10">
        <v>-2633360000</v>
      </c>
      <c r="J190" s="10">
        <v>-2633360000</v>
      </c>
      <c r="K190" s="1">
        <v>-2633360000</v>
      </c>
      <c r="L190" s="10">
        <v>-2883360000</v>
      </c>
      <c r="M190" s="10">
        <v>-2883360000</v>
      </c>
      <c r="N190" s="1">
        <v>-2883360000</v>
      </c>
      <c r="O190" s="10">
        <v>-2858360000</v>
      </c>
      <c r="P190" s="21">
        <f>P188</f>
        <v>-2747943333.3</v>
      </c>
      <c r="Q190" s="5"/>
      <c r="R190" s="17"/>
    </row>
    <row r="191" spans="1:18" ht="12.75">
      <c r="A191"/>
      <c r="G191" s="2"/>
      <c r="H191" s="2"/>
      <c r="P191" s="13"/>
      <c r="Q191" s="5"/>
      <c r="R191" s="17"/>
    </row>
    <row r="192" spans="1:18" ht="12.75">
      <c r="A192" t="s">
        <v>151</v>
      </c>
      <c r="B192" s="4"/>
      <c r="C192" s="10">
        <v>-2807999400</v>
      </c>
      <c r="D192" s="10">
        <v>-2807999400</v>
      </c>
      <c r="E192" s="1">
        <v>-2782999400</v>
      </c>
      <c r="F192" s="10">
        <v>-2772999400</v>
      </c>
      <c r="G192" s="10">
        <v>-2772999400</v>
      </c>
      <c r="H192" s="1">
        <v>-2672999400</v>
      </c>
      <c r="I192" s="10">
        <v>-2672999400</v>
      </c>
      <c r="J192" s="10">
        <v>-2672999400</v>
      </c>
      <c r="K192" s="1">
        <v>-2672999400</v>
      </c>
      <c r="L192" s="10">
        <v>-2885249400</v>
      </c>
      <c r="M192" s="10">
        <v>-2885249400</v>
      </c>
      <c r="N192" s="1">
        <v>-2885249400</v>
      </c>
      <c r="O192" s="10">
        <v>-2860249400</v>
      </c>
      <c r="P192" s="21">
        <f>P179+P183+P190</f>
        <v>-2776572316.6000004</v>
      </c>
      <c r="Q192" s="5"/>
      <c r="R192" s="17"/>
    </row>
    <row r="193" spans="1:18" ht="12.75">
      <c r="A193"/>
      <c r="B193" s="4"/>
      <c r="G193" s="2"/>
      <c r="H193" s="2"/>
      <c r="P193" s="13"/>
      <c r="Q193" s="5"/>
      <c r="R193" s="17"/>
    </row>
    <row r="194" spans="1:18" ht="12.75">
      <c r="A194" t="s">
        <v>152</v>
      </c>
      <c r="B194" s="4"/>
      <c r="C194" s="10">
        <v>-4883809172.49</v>
      </c>
      <c r="D194" s="10">
        <v>-4894179221.33</v>
      </c>
      <c r="E194" s="1">
        <v>-4866859081.33</v>
      </c>
      <c r="F194" s="10">
        <v>-4865282432.59</v>
      </c>
      <c r="G194" s="10">
        <v>-4898930279.44</v>
      </c>
      <c r="H194" s="1">
        <v>-4788166394.54</v>
      </c>
      <c r="I194" s="10">
        <v>-4827253667.46</v>
      </c>
      <c r="J194" s="10">
        <v>-4850633434.74</v>
      </c>
      <c r="K194" s="1">
        <v>-4841426410.57</v>
      </c>
      <c r="L194" s="10">
        <v>-5039410603.35</v>
      </c>
      <c r="M194" s="10">
        <v>-5041663843.66</v>
      </c>
      <c r="N194" s="1">
        <v>-5017424245.69</v>
      </c>
      <c r="O194" s="10">
        <v>-4997362805.69</v>
      </c>
      <c r="P194" s="21">
        <f>P175+P192</f>
        <v>-4905984633.6</v>
      </c>
      <c r="Q194" s="5"/>
      <c r="R194" s="17"/>
    </row>
    <row r="195" spans="1:18" ht="12.75">
      <c r="A195"/>
      <c r="B195" s="4"/>
      <c r="E195"/>
      <c r="G195" s="2"/>
      <c r="K195"/>
      <c r="N195"/>
      <c r="P195" s="13"/>
      <c r="Q195" s="5"/>
      <c r="R195" s="17"/>
    </row>
    <row r="196" spans="1:18" ht="13.5" thickBot="1">
      <c r="A196" t="s">
        <v>153</v>
      </c>
      <c r="B196" s="4"/>
      <c r="C196" s="9">
        <v>-6518134452.45</v>
      </c>
      <c r="D196" s="9">
        <v>-6614689367.99</v>
      </c>
      <c r="E196" s="9">
        <v>-6760076866.27</v>
      </c>
      <c r="F196" s="9">
        <v>-6927635862.6</v>
      </c>
      <c r="G196" s="9">
        <v>-6888097202.0199995</v>
      </c>
      <c r="H196" s="9">
        <v>-6997056148.28</v>
      </c>
      <c r="I196" s="9">
        <v>-6911871937.15</v>
      </c>
      <c r="J196" s="9">
        <v>-6868390859.74</v>
      </c>
      <c r="K196" s="9">
        <v>-6866243704.969999</v>
      </c>
      <c r="L196" s="9">
        <v>-6882058579.09</v>
      </c>
      <c r="M196" s="9">
        <v>-6885545794.349999</v>
      </c>
      <c r="N196" s="9">
        <v>-6976038189.12</v>
      </c>
      <c r="O196" s="9">
        <v>-6988312322.23</v>
      </c>
      <c r="P196" s="9">
        <f>P128+P143+P157+P194</f>
        <v>-6860910658.1</v>
      </c>
      <c r="Q196" s="5"/>
      <c r="R196" s="17"/>
    </row>
    <row r="197" spans="1:16" ht="13.5" thickTop="1">
      <c r="A197"/>
      <c r="D197" s="6"/>
      <c r="G197" s="6"/>
      <c r="J197" s="6"/>
      <c r="M197" s="6"/>
      <c r="P197" s="13"/>
    </row>
    <row r="198" spans="3:16" s="47" customFormat="1" ht="12.75">
      <c r="C198" s="14">
        <f>C196+C111</f>
        <v>-0.17999935150146484</v>
      </c>
      <c r="D198" s="48">
        <f aca="true" t="shared" si="6" ref="D198:P198">D196+D111</f>
        <v>-0.36999988555908203</v>
      </c>
      <c r="E198" s="48">
        <f t="shared" si="6"/>
        <v>-0.07999992370605469</v>
      </c>
      <c r="F198" s="48">
        <f t="shared" si="6"/>
        <v>0.3299980163574219</v>
      </c>
      <c r="G198" s="48">
        <f t="shared" si="6"/>
        <v>0.030000686645507812</v>
      </c>
      <c r="H198" s="48">
        <f t="shared" si="6"/>
        <v>0.05000019073486328</v>
      </c>
      <c r="I198" s="48">
        <f t="shared" si="6"/>
        <v>-0.14999866485595703</v>
      </c>
      <c r="J198" s="48">
        <f t="shared" si="6"/>
        <v>0.26999950408935547</v>
      </c>
      <c r="K198" s="48">
        <f t="shared" si="6"/>
        <v>0.46000099182128906</v>
      </c>
      <c r="L198" s="48">
        <f t="shared" si="6"/>
        <v>0.3800010681152344</v>
      </c>
      <c r="M198" s="48">
        <f t="shared" si="6"/>
        <v>0.1100006103515625</v>
      </c>
      <c r="N198" s="48">
        <f t="shared" si="6"/>
        <v>0.3100013732910156</v>
      </c>
      <c r="O198" s="48">
        <f t="shared" si="6"/>
        <v>-0.3000001907348633</v>
      </c>
      <c r="P198" s="48">
        <f t="shared" si="6"/>
        <v>-0.10000133514404297</v>
      </c>
    </row>
    <row r="199" spans="1:16" ht="12.75">
      <c r="A199"/>
      <c r="P199" s="13"/>
    </row>
    <row r="200" spans="1:16" ht="12.75">
      <c r="A200"/>
      <c r="P200" s="13"/>
    </row>
    <row r="201" spans="1:16" ht="12.75">
      <c r="A201"/>
      <c r="P201" s="13"/>
    </row>
    <row r="202" spans="1:16" ht="12.75">
      <c r="A202"/>
      <c r="P202" s="13"/>
    </row>
    <row r="203" spans="1:16" ht="12.75">
      <c r="A203"/>
      <c r="P203" s="13"/>
    </row>
    <row r="204" spans="1:16" ht="12.75">
      <c r="A204"/>
      <c r="P204" s="13"/>
    </row>
    <row r="205" ht="12.75">
      <c r="P205" s="13"/>
    </row>
    <row r="206" ht="12.75">
      <c r="P206" s="13"/>
    </row>
    <row r="207" ht="12.75">
      <c r="P207" s="13"/>
    </row>
    <row r="208" ht="12.75">
      <c r="P208" s="13"/>
    </row>
    <row r="209" ht="12.75">
      <c r="P209" s="13"/>
    </row>
    <row r="210" ht="12.75">
      <c r="P210" s="13"/>
    </row>
    <row r="211" ht="12.75">
      <c r="P211" s="13"/>
    </row>
    <row r="212" ht="12.75">
      <c r="P212" s="13"/>
    </row>
    <row r="213" ht="12.75">
      <c r="P213" s="13"/>
    </row>
    <row r="214" ht="12.75">
      <c r="P214" s="13"/>
    </row>
    <row r="215" ht="12.75">
      <c r="P215" s="13"/>
    </row>
    <row r="216" ht="12.75">
      <c r="P216" s="13"/>
    </row>
    <row r="217" ht="12.75">
      <c r="P217" s="13"/>
    </row>
    <row r="218" ht="12.75">
      <c r="P218" s="13"/>
    </row>
    <row r="219" ht="12.75">
      <c r="P219" s="13"/>
    </row>
    <row r="220" ht="12.75">
      <c r="P220" s="13"/>
    </row>
    <row r="221" ht="12.75">
      <c r="P221" s="13"/>
    </row>
    <row r="222" ht="12.75">
      <c r="P222" s="13"/>
    </row>
    <row r="223" ht="12.75">
      <c r="P223" s="13"/>
    </row>
    <row r="224" ht="12.75">
      <c r="P224" s="13"/>
    </row>
    <row r="225" ht="12.75">
      <c r="P225" s="13"/>
    </row>
    <row r="226" ht="12.75">
      <c r="P226" s="13"/>
    </row>
    <row r="227" ht="12.75">
      <c r="P227" s="13"/>
    </row>
    <row r="228" ht="12.75">
      <c r="P228" s="13"/>
    </row>
    <row r="229" ht="12.75">
      <c r="P229" s="13"/>
    </row>
    <row r="230" ht="12.75">
      <c r="P230" s="13"/>
    </row>
    <row r="231" ht="12.75">
      <c r="P231" s="13"/>
    </row>
    <row r="232" ht="12.75">
      <c r="P232" s="13"/>
    </row>
    <row r="233" ht="12.75">
      <c r="P233" s="13"/>
    </row>
    <row r="234" ht="12.75">
      <c r="P234" s="13"/>
    </row>
    <row r="235" ht="12.75">
      <c r="P235" s="13"/>
    </row>
    <row r="236" ht="12.75">
      <c r="P236" s="13"/>
    </row>
    <row r="237" ht="12.75">
      <c r="P237" s="13"/>
    </row>
    <row r="238" ht="12.75">
      <c r="P238" s="13"/>
    </row>
    <row r="239" ht="12.75">
      <c r="P239" s="13"/>
    </row>
    <row r="240" ht="12.75">
      <c r="P240" s="13"/>
    </row>
    <row r="241" ht="12.75">
      <c r="P241" s="13"/>
    </row>
    <row r="242" ht="12.75">
      <c r="P242" s="13"/>
    </row>
    <row r="243" ht="12.75">
      <c r="P243" s="13"/>
    </row>
    <row r="244" ht="12.75">
      <c r="P244" s="13"/>
    </row>
    <row r="245" ht="12.75">
      <c r="P245" s="13"/>
    </row>
    <row r="246" ht="12.75">
      <c r="P246" s="13"/>
    </row>
    <row r="247" ht="12.75">
      <c r="P247" s="13"/>
    </row>
    <row r="248" ht="12.75">
      <c r="P248" s="13"/>
    </row>
    <row r="249" ht="12.75">
      <c r="P249" s="13"/>
    </row>
    <row r="250" ht="12.75">
      <c r="P250" s="13"/>
    </row>
    <row r="251" ht="12.75">
      <c r="P251" s="13"/>
    </row>
    <row r="252" ht="12.75">
      <c r="P252" s="13"/>
    </row>
    <row r="253" ht="12.75">
      <c r="P253" s="13"/>
    </row>
    <row r="254" ht="12.75">
      <c r="P254" s="13"/>
    </row>
    <row r="255" ht="12.75">
      <c r="P255" s="13"/>
    </row>
    <row r="256" ht="12.75">
      <c r="P256" s="13"/>
    </row>
    <row r="257" ht="12.75">
      <c r="P257" s="13"/>
    </row>
    <row r="258" ht="12.75">
      <c r="P258" s="13"/>
    </row>
    <row r="259" ht="12.75">
      <c r="P259" s="13"/>
    </row>
    <row r="260" ht="12.75">
      <c r="P260" s="13"/>
    </row>
    <row r="261" ht="12.75">
      <c r="P261" s="13"/>
    </row>
    <row r="262" ht="12.75">
      <c r="P262" s="13"/>
    </row>
    <row r="263" ht="12.75">
      <c r="P263" s="13"/>
    </row>
    <row r="264" ht="12.75">
      <c r="P264" s="13"/>
    </row>
    <row r="265" ht="12.75">
      <c r="P265" s="13"/>
    </row>
    <row r="266" ht="12.75">
      <c r="P266" s="13"/>
    </row>
    <row r="267" ht="12.75">
      <c r="P267" s="13"/>
    </row>
    <row r="268" ht="12.75">
      <c r="P268" s="13"/>
    </row>
    <row r="269" ht="12.75">
      <c r="P269" s="13"/>
    </row>
    <row r="270" ht="12.75">
      <c r="P270" s="13"/>
    </row>
    <row r="271" ht="12.75">
      <c r="P271" s="13"/>
    </row>
    <row r="272" ht="12.75">
      <c r="P272" s="13"/>
    </row>
    <row r="273" ht="12.75">
      <c r="P273" s="13"/>
    </row>
    <row r="274" ht="12.75">
      <c r="P274" s="13"/>
    </row>
    <row r="275" ht="12.75">
      <c r="P275" s="13"/>
    </row>
    <row r="276" ht="12.75">
      <c r="P276" s="13"/>
    </row>
    <row r="277" ht="12.75">
      <c r="P277" s="13"/>
    </row>
    <row r="278" ht="12.75">
      <c r="P278" s="13"/>
    </row>
    <row r="279" ht="12.75">
      <c r="P279" s="13"/>
    </row>
    <row r="280" ht="12.75">
      <c r="P280" s="13"/>
    </row>
    <row r="281" ht="12.75">
      <c r="P281" s="13"/>
    </row>
    <row r="282" ht="12.75">
      <c r="P282" s="13"/>
    </row>
    <row r="283" ht="12.75">
      <c r="P283" s="13"/>
    </row>
    <row r="284" ht="12.75">
      <c r="P284" s="13"/>
    </row>
    <row r="285" ht="12.75">
      <c r="P285" s="13"/>
    </row>
    <row r="286" ht="12.75">
      <c r="P286" s="13"/>
    </row>
    <row r="287" ht="12.75">
      <c r="P287" s="13"/>
    </row>
    <row r="288" ht="12.75">
      <c r="P288" s="13"/>
    </row>
    <row r="289" ht="12.75">
      <c r="P289" s="13"/>
    </row>
    <row r="290" ht="12.75">
      <c r="P290" s="13"/>
    </row>
    <row r="291" ht="12.75">
      <c r="P291" s="13"/>
    </row>
    <row r="292" ht="12.75">
      <c r="P292" s="13"/>
    </row>
    <row r="293" ht="12.75">
      <c r="P293" s="13"/>
    </row>
    <row r="294" ht="12.75">
      <c r="P294" s="13"/>
    </row>
    <row r="295" ht="12.75">
      <c r="P295" s="13"/>
    </row>
    <row r="296" ht="12.75">
      <c r="P296" s="13"/>
    </row>
    <row r="297" ht="12.75">
      <c r="P297" s="13"/>
    </row>
    <row r="298" ht="12.75">
      <c r="P298" s="13"/>
    </row>
    <row r="299" ht="12.75">
      <c r="P299" s="13"/>
    </row>
    <row r="300" ht="12.75">
      <c r="P300" s="13"/>
    </row>
    <row r="301" ht="12.75">
      <c r="P301" s="13"/>
    </row>
    <row r="302" ht="12.75">
      <c r="P302" s="13"/>
    </row>
    <row r="303" ht="12.75">
      <c r="P303" s="13"/>
    </row>
    <row r="304" ht="12.75">
      <c r="P304" s="13"/>
    </row>
    <row r="305" ht="12.75">
      <c r="P305" s="13"/>
    </row>
    <row r="306" ht="12.75">
      <c r="P306" s="13"/>
    </row>
    <row r="307" ht="12.75">
      <c r="P307" s="13"/>
    </row>
    <row r="308" ht="12.75">
      <c r="P308" s="13"/>
    </row>
    <row r="309" ht="12.75">
      <c r="P309" s="13"/>
    </row>
    <row r="310" ht="12.75">
      <c r="P310" s="13"/>
    </row>
    <row r="311" ht="12.75">
      <c r="P311" s="13"/>
    </row>
    <row r="312" ht="12.75">
      <c r="P312" s="13"/>
    </row>
    <row r="313" ht="12.75">
      <c r="P313" s="13"/>
    </row>
    <row r="314" ht="12.75">
      <c r="P314" s="13"/>
    </row>
    <row r="315" ht="12.75">
      <c r="P315" s="13"/>
    </row>
    <row r="316" ht="12.75">
      <c r="P316" s="13"/>
    </row>
    <row r="317" ht="12.75">
      <c r="P317" s="13"/>
    </row>
    <row r="318" ht="12.75">
      <c r="P318" s="13"/>
    </row>
    <row r="319" ht="12.75">
      <c r="P319" s="13"/>
    </row>
    <row r="320" ht="12.75">
      <c r="P320" s="13"/>
    </row>
    <row r="321" ht="12.75">
      <c r="P321" s="13"/>
    </row>
    <row r="322" ht="12.75">
      <c r="P322" s="13"/>
    </row>
    <row r="323" ht="12.75">
      <c r="P323" s="13"/>
    </row>
    <row r="324" ht="12.75">
      <c r="P324" s="13"/>
    </row>
    <row r="325" ht="12.75">
      <c r="P325" s="13"/>
    </row>
    <row r="326" ht="12.75">
      <c r="P326" s="13"/>
    </row>
    <row r="327" ht="12.75">
      <c r="P327" s="13"/>
    </row>
    <row r="328" ht="12.75">
      <c r="P328" s="13"/>
    </row>
    <row r="329" ht="12.75">
      <c r="P329" s="13"/>
    </row>
    <row r="330" ht="12.75">
      <c r="P330" s="13"/>
    </row>
    <row r="331" ht="12.75">
      <c r="P331" s="13"/>
    </row>
    <row r="332" ht="12.75">
      <c r="P332" s="13"/>
    </row>
    <row r="333" ht="12.75">
      <c r="P333" s="13"/>
    </row>
    <row r="334" ht="12.75">
      <c r="P334" s="13"/>
    </row>
    <row r="335" ht="12.75">
      <c r="P335" s="13"/>
    </row>
    <row r="336" ht="12.75">
      <c r="P336" s="13"/>
    </row>
    <row r="337" ht="12.75">
      <c r="P337" s="13"/>
    </row>
    <row r="338" ht="12.75">
      <c r="P338" s="13"/>
    </row>
    <row r="339" ht="12.75">
      <c r="P339" s="13"/>
    </row>
    <row r="340" ht="12.75">
      <c r="P340" s="13"/>
    </row>
    <row r="341" ht="12.75">
      <c r="P341" s="13"/>
    </row>
    <row r="342" ht="12.75">
      <c r="P342" s="13"/>
    </row>
    <row r="343" ht="12.75">
      <c r="P343" s="13"/>
    </row>
    <row r="344" ht="12.75">
      <c r="P344" s="13"/>
    </row>
    <row r="345" ht="12.75">
      <c r="P345" s="13"/>
    </row>
    <row r="346" ht="12.75">
      <c r="P346" s="13"/>
    </row>
    <row r="347" ht="12.75">
      <c r="P347" s="13"/>
    </row>
    <row r="348" ht="12.75">
      <c r="P348" s="13"/>
    </row>
    <row r="349" ht="12.75">
      <c r="P349" s="13"/>
    </row>
    <row r="350" ht="12.75">
      <c r="P350" s="13"/>
    </row>
    <row r="351" ht="12.75">
      <c r="P351" s="13"/>
    </row>
    <row r="352" ht="12.75">
      <c r="P352" s="13"/>
    </row>
    <row r="353" ht="12.75">
      <c r="P353" s="13"/>
    </row>
    <row r="354" ht="12.75">
      <c r="P354" s="13"/>
    </row>
    <row r="355" ht="12.75">
      <c r="P355" s="13"/>
    </row>
    <row r="356" ht="12.75">
      <c r="P356" s="13"/>
    </row>
    <row r="357" ht="12.75">
      <c r="P357" s="13"/>
    </row>
    <row r="358" ht="12.75">
      <c r="P358" s="13"/>
    </row>
    <row r="359" ht="12.75">
      <c r="P359" s="13"/>
    </row>
    <row r="360" ht="12.75">
      <c r="P360" s="13"/>
    </row>
    <row r="361" ht="12.75">
      <c r="P361" s="13"/>
    </row>
    <row r="362" ht="12.75">
      <c r="P362" s="13"/>
    </row>
    <row r="363" ht="12.75">
      <c r="P363" s="13"/>
    </row>
    <row r="364" ht="12.75">
      <c r="P364" s="13"/>
    </row>
    <row r="365" ht="12.75">
      <c r="P365" s="13"/>
    </row>
    <row r="366" ht="12.75">
      <c r="P366" s="13"/>
    </row>
    <row r="367" ht="12.75">
      <c r="P367" s="13"/>
    </row>
    <row r="368" ht="12.75">
      <c r="P368" s="13"/>
    </row>
    <row r="369" ht="12.75">
      <c r="P369" s="13"/>
    </row>
    <row r="370" ht="12.75">
      <c r="P370" s="13"/>
    </row>
    <row r="371" ht="12.75">
      <c r="P371" s="13"/>
    </row>
    <row r="372" ht="12.75">
      <c r="P372" s="13"/>
    </row>
    <row r="373" ht="12.75">
      <c r="P373" s="13"/>
    </row>
    <row r="374" ht="12.75">
      <c r="P374" s="13"/>
    </row>
    <row r="375" ht="12.75">
      <c r="P375" s="13"/>
    </row>
    <row r="376" ht="12.75">
      <c r="P376" s="13"/>
    </row>
    <row r="377" ht="12.75">
      <c r="P377" s="13"/>
    </row>
    <row r="378" ht="12.75">
      <c r="P378" s="13"/>
    </row>
    <row r="379" ht="12.75">
      <c r="P379" s="13"/>
    </row>
    <row r="380" ht="12.75">
      <c r="P380" s="13"/>
    </row>
    <row r="381" ht="12.75">
      <c r="P381" s="13"/>
    </row>
    <row r="382" ht="12.75">
      <c r="P382" s="13"/>
    </row>
    <row r="383" ht="12.75">
      <c r="P383" s="13"/>
    </row>
    <row r="384" ht="12.75">
      <c r="P384" s="13"/>
    </row>
    <row r="385" ht="12.75">
      <c r="P385" s="13"/>
    </row>
    <row r="386" ht="12.75">
      <c r="P386" s="13"/>
    </row>
    <row r="387" ht="12.75">
      <c r="P387" s="13"/>
    </row>
    <row r="388" ht="12.75">
      <c r="P388" s="13"/>
    </row>
    <row r="389" ht="12.75">
      <c r="P389" s="13"/>
    </row>
    <row r="390" ht="12.75">
      <c r="P390" s="13"/>
    </row>
  </sheetData>
  <sheetProtection/>
  <printOptions horizontalCentered="1"/>
  <pageMargins left="0.55" right="0.55" top="1" bottom="1" header="0.5" footer="0.21"/>
  <pageSetup fitToHeight="3" horizontalDpi="600" verticalDpi="600" orientation="landscape" paperSize="5" scale="45" r:id="rId1"/>
  <headerFooter alignWithMargins="0">
    <oddHeader>&amp;C&amp;"Arial,Bold"&amp;12Puget Sound Energy 
Balance Sheet
September 2006 - September 2007</oddHeader>
    <oddFooter>&amp;LBS_12ME Sept 30, 2007&amp;R &amp;P/3</oddFooter>
  </headerFooter>
  <rowBreaks count="1" manualBreakCount="1">
    <brk id="16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90"/>
  <sheetViews>
    <sheetView zoomScalePageLayoutView="0" workbookViewId="0" topLeftCell="A1">
      <pane xSplit="2" topLeftCell="C1" activePane="topRight" state="frozen"/>
      <selection pane="topLeft" activeCell="C45" sqref="C45"/>
      <selection pane="topRight" activeCell="D4" sqref="D4"/>
    </sheetView>
  </sheetViews>
  <sheetFormatPr defaultColWidth="9.140625" defaultRowHeight="12.75"/>
  <cols>
    <col min="1" max="1" width="48.7109375" style="11" customWidth="1"/>
    <col min="2" max="2" width="1.1484375" style="2" customWidth="1"/>
    <col min="3" max="3" width="22.00390625" style="2" bestFit="1" customWidth="1"/>
    <col min="4" max="4" width="17.00390625" style="2" bestFit="1" customWidth="1"/>
    <col min="5" max="5" width="17.140625" style="2" bestFit="1" customWidth="1"/>
    <col min="6" max="6" width="17.421875" style="2" bestFit="1" customWidth="1"/>
    <col min="7" max="7" width="16.8515625" style="2" bestFit="1" customWidth="1"/>
    <col min="8" max="9" width="17.421875" style="2" bestFit="1" customWidth="1"/>
    <col min="10" max="10" width="22.00390625" style="2" bestFit="1" customWidth="1"/>
    <col min="11" max="11" width="22.57421875" style="2" bestFit="1" customWidth="1"/>
    <col min="12" max="12" width="22.28125" style="2" bestFit="1" customWidth="1"/>
    <col min="13" max="13" width="22.00390625" style="2" bestFit="1" customWidth="1"/>
    <col min="14" max="14" width="22.28125" style="2" bestFit="1" customWidth="1"/>
    <col min="15" max="15" width="22.7109375" style="2" bestFit="1" customWidth="1"/>
    <col min="16" max="16" width="22.7109375" style="36" bestFit="1" customWidth="1"/>
    <col min="17" max="17" width="15.57421875" style="2" bestFit="1" customWidth="1"/>
    <col min="18" max="18" width="14.7109375" style="2" bestFit="1" customWidth="1"/>
    <col min="19" max="16384" width="9.140625" style="2" customWidth="1"/>
  </cols>
  <sheetData>
    <row r="1" spans="4:13" ht="12.75">
      <c r="D1" s="15"/>
      <c r="G1" s="15"/>
      <c r="J1" s="15"/>
      <c r="M1" s="15"/>
    </row>
    <row r="2" spans="1:16" ht="12.75">
      <c r="A2" s="37" t="s">
        <v>1</v>
      </c>
      <c r="B2" s="36"/>
      <c r="C2" s="23">
        <v>38231</v>
      </c>
      <c r="D2" s="23">
        <v>38261</v>
      </c>
      <c r="E2" s="23">
        <v>38292</v>
      </c>
      <c r="F2" s="23">
        <v>38322</v>
      </c>
      <c r="G2" s="23">
        <v>38353</v>
      </c>
      <c r="H2" s="23">
        <v>38384</v>
      </c>
      <c r="I2" s="23">
        <v>38412</v>
      </c>
      <c r="J2" s="23">
        <v>38443</v>
      </c>
      <c r="K2" s="23">
        <v>38473</v>
      </c>
      <c r="L2" s="23">
        <v>38504</v>
      </c>
      <c r="M2" s="23">
        <v>38534</v>
      </c>
      <c r="N2" s="23">
        <v>38565</v>
      </c>
      <c r="O2" s="23">
        <v>38596</v>
      </c>
      <c r="P2" s="38" t="s">
        <v>0</v>
      </c>
    </row>
    <row r="4" spans="1:16" ht="12.75">
      <c r="A4" s="2" t="s">
        <v>2</v>
      </c>
      <c r="P4" s="11"/>
    </row>
    <row r="5" spans="1:16" ht="12.75">
      <c r="A5" s="2" t="s">
        <v>3</v>
      </c>
      <c r="P5" s="11"/>
    </row>
    <row r="6" spans="1:16" ht="12.75">
      <c r="A6" s="2" t="s">
        <v>4</v>
      </c>
      <c r="P6" s="11"/>
    </row>
    <row r="7" spans="1:18" ht="12.75">
      <c r="A7" s="2" t="s">
        <v>5</v>
      </c>
      <c r="B7" s="6"/>
      <c r="C7" s="32">
        <v>4188836272.05</v>
      </c>
      <c r="D7" s="32">
        <v>4192791991.12</v>
      </c>
      <c r="E7" s="32">
        <v>4205588143.76</v>
      </c>
      <c r="F7" s="32">
        <v>4217589537.31</v>
      </c>
      <c r="G7" s="32">
        <v>4215328387.74</v>
      </c>
      <c r="H7" s="32">
        <v>4223344596.88</v>
      </c>
      <c r="I7" s="32">
        <v>4230241446.26</v>
      </c>
      <c r="J7" s="32">
        <v>4236950630.07</v>
      </c>
      <c r="K7" s="32">
        <v>4250966594.21</v>
      </c>
      <c r="L7" s="32">
        <v>4260422817.47</v>
      </c>
      <c r="M7" s="32">
        <v>4270188751.07</v>
      </c>
      <c r="N7" s="32">
        <v>4285030484.56</v>
      </c>
      <c r="O7" s="32">
        <v>4295972428.73</v>
      </c>
      <c r="P7" s="8">
        <f aca="true" t="shared" si="0" ref="P7:P12">ROUND(((C7+O7+SUM(D7:N7)*2))/24,1)</f>
        <v>4235903977.6</v>
      </c>
      <c r="Q7" s="14"/>
      <c r="R7" s="8"/>
    </row>
    <row r="8" spans="1:18" ht="12.75">
      <c r="A8" s="2" t="s">
        <v>157</v>
      </c>
      <c r="B8" s="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8">
        <f t="shared" si="0"/>
        <v>0</v>
      </c>
      <c r="Q8" s="14"/>
      <c r="R8" s="8"/>
    </row>
    <row r="9" spans="1:18" ht="12.75">
      <c r="A9" s="2" t="s">
        <v>156</v>
      </c>
      <c r="B9" s="6"/>
      <c r="C9" s="32"/>
      <c r="D9" s="6">
        <v>4254785.45</v>
      </c>
      <c r="E9" s="6">
        <v>516650</v>
      </c>
      <c r="F9" s="6">
        <v>-166150.05</v>
      </c>
      <c r="G9" s="6">
        <v>-166150.05</v>
      </c>
      <c r="H9" s="6">
        <v>-166150.05</v>
      </c>
      <c r="I9" s="6">
        <v>-166150.05</v>
      </c>
      <c r="J9" s="6">
        <v>-166150.05</v>
      </c>
      <c r="K9" s="6">
        <v>-166150.05</v>
      </c>
      <c r="L9" s="6">
        <v>-166150.05</v>
      </c>
      <c r="M9" s="6">
        <v>-166150.05</v>
      </c>
      <c r="N9" s="6">
        <v>-166150.05</v>
      </c>
      <c r="O9" s="6">
        <v>-166150.05</v>
      </c>
      <c r="P9" s="8">
        <f t="shared" si="0"/>
        <v>266084.2</v>
      </c>
      <c r="Q9" s="14"/>
      <c r="R9" s="8"/>
    </row>
    <row r="10" spans="1:18" ht="12.75">
      <c r="A10" s="2" t="s">
        <v>6</v>
      </c>
      <c r="B10" s="6"/>
      <c r="C10" s="6">
        <v>7574440.68</v>
      </c>
      <c r="D10" s="6">
        <v>7632878.82</v>
      </c>
      <c r="E10" s="6">
        <v>7632878.82</v>
      </c>
      <c r="F10" s="6">
        <v>7273503.59</v>
      </c>
      <c r="G10" s="6">
        <v>7310995.63</v>
      </c>
      <c r="H10" s="6">
        <v>7310995.63</v>
      </c>
      <c r="I10" s="6">
        <v>7554817.81</v>
      </c>
      <c r="J10" s="6">
        <v>7554817.81</v>
      </c>
      <c r="K10" s="6">
        <v>7554817.81</v>
      </c>
      <c r="L10" s="6">
        <v>7325351.07</v>
      </c>
      <c r="M10" s="6">
        <v>7325351.07</v>
      </c>
      <c r="N10" s="6">
        <v>8905497.34</v>
      </c>
      <c r="O10" s="6">
        <v>8909173.36</v>
      </c>
      <c r="P10" s="8">
        <f t="shared" si="0"/>
        <v>7635309.4</v>
      </c>
      <c r="Q10" s="14"/>
      <c r="R10" s="8"/>
    </row>
    <row r="11" spans="1:18" ht="12.75">
      <c r="A11" s="2" t="s">
        <v>7</v>
      </c>
      <c r="B11" s="6"/>
      <c r="C11" s="6">
        <v>87222646.33</v>
      </c>
      <c r="D11" s="6">
        <v>91514293.12</v>
      </c>
      <c r="E11" s="6">
        <v>93298381.88</v>
      </c>
      <c r="F11" s="6">
        <v>87314425.1</v>
      </c>
      <c r="G11" s="6">
        <v>84926649.79</v>
      </c>
      <c r="H11" s="6">
        <v>85765113.5</v>
      </c>
      <c r="I11" s="6">
        <v>125515342.67</v>
      </c>
      <c r="J11" s="6">
        <v>129683942.09</v>
      </c>
      <c r="K11" s="6">
        <v>136511336.77</v>
      </c>
      <c r="L11" s="6">
        <v>150360688.5</v>
      </c>
      <c r="M11" s="6">
        <v>170110470.49</v>
      </c>
      <c r="N11" s="6">
        <v>195505903.46</v>
      </c>
      <c r="O11" s="6">
        <v>262702802.92</v>
      </c>
      <c r="P11" s="8">
        <f t="shared" si="0"/>
        <v>127122439.3</v>
      </c>
      <c r="Q11" s="14"/>
      <c r="R11" s="8"/>
    </row>
    <row r="12" spans="1:18" ht="12.75">
      <c r="A12" s="2" t="s">
        <v>8</v>
      </c>
      <c r="B12" s="6"/>
      <c r="C12" s="33">
        <v>77871127.1</v>
      </c>
      <c r="D12" s="33">
        <v>77871127.1</v>
      </c>
      <c r="E12" s="33">
        <v>77871127.1</v>
      </c>
      <c r="F12" s="33">
        <v>77871127.1</v>
      </c>
      <c r="G12" s="33">
        <v>77871127.1</v>
      </c>
      <c r="H12" s="33">
        <v>77871127.1</v>
      </c>
      <c r="I12" s="33">
        <v>77871127.1</v>
      </c>
      <c r="J12" s="33">
        <v>77871127.1</v>
      </c>
      <c r="K12" s="33">
        <v>77871127.1</v>
      </c>
      <c r="L12" s="33">
        <v>77871127.1</v>
      </c>
      <c r="M12" s="33">
        <v>77871127.1</v>
      </c>
      <c r="N12" s="33">
        <v>77871127.1</v>
      </c>
      <c r="O12" s="33">
        <v>77871127.1</v>
      </c>
      <c r="P12" s="40">
        <f t="shared" si="0"/>
        <v>77871127.1</v>
      </c>
      <c r="Q12" s="14"/>
      <c r="R12" s="8"/>
    </row>
    <row r="13" spans="1:18" ht="12.75">
      <c r="A13" s="2" t="s">
        <v>9</v>
      </c>
      <c r="B13" s="6"/>
      <c r="C13" s="6">
        <f>SUM(C7:C12)</f>
        <v>4361504486.16</v>
      </c>
      <c r="D13" s="6">
        <f aca="true" t="shared" si="1" ref="D13:O13">SUM(D7:D12)</f>
        <v>4374065075.610001</v>
      </c>
      <c r="E13" s="6">
        <f t="shared" si="1"/>
        <v>4384907181.56</v>
      </c>
      <c r="F13" s="6">
        <f t="shared" si="1"/>
        <v>4389882443.05</v>
      </c>
      <c r="G13" s="6">
        <f t="shared" si="1"/>
        <v>4385271010.21</v>
      </c>
      <c r="H13" s="6">
        <f t="shared" si="1"/>
        <v>4394125683.06</v>
      </c>
      <c r="I13" s="6">
        <f t="shared" si="1"/>
        <v>4441016583.79</v>
      </c>
      <c r="J13" s="6">
        <f t="shared" si="1"/>
        <v>4451894367.02</v>
      </c>
      <c r="K13" s="6">
        <f t="shared" si="1"/>
        <v>4472737725.84</v>
      </c>
      <c r="L13" s="6">
        <f t="shared" si="1"/>
        <v>4495813834.09</v>
      </c>
      <c r="M13" s="6">
        <f t="shared" si="1"/>
        <v>4525329549.68</v>
      </c>
      <c r="N13" s="6">
        <f t="shared" si="1"/>
        <v>4567146862.41</v>
      </c>
      <c r="O13" s="6">
        <f t="shared" si="1"/>
        <v>4645289382.059999</v>
      </c>
      <c r="P13" s="41">
        <f>SUM(P7:P12)</f>
        <v>4448798937.6</v>
      </c>
      <c r="Q13" s="14"/>
      <c r="R13" s="8"/>
    </row>
    <row r="14" spans="1:18" ht="12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"/>
      <c r="Q14" s="14"/>
      <c r="R14" s="8"/>
    </row>
    <row r="15" spans="1:18" ht="12.75">
      <c r="A15" s="2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/>
      <c r="Q15" s="14"/>
      <c r="R15" s="8"/>
    </row>
    <row r="16" spans="1:18" ht="12.75">
      <c r="A16" s="2" t="s">
        <v>11</v>
      </c>
      <c r="B16" s="6"/>
      <c r="C16" s="6">
        <v>1779232909.64</v>
      </c>
      <c r="D16" s="6">
        <v>1787149147.85</v>
      </c>
      <c r="E16" s="6">
        <v>1825350421.07</v>
      </c>
      <c r="F16" s="6">
        <v>1848842977.94</v>
      </c>
      <c r="G16" s="6">
        <v>1854863189.02</v>
      </c>
      <c r="H16" s="6">
        <v>1861560017.79</v>
      </c>
      <c r="I16" s="6">
        <v>1877745329.83</v>
      </c>
      <c r="J16" s="6">
        <v>1888591114.73</v>
      </c>
      <c r="K16" s="6">
        <v>1896310149.93</v>
      </c>
      <c r="L16" s="6">
        <v>1903293747.78</v>
      </c>
      <c r="M16" s="6">
        <v>1911557242.23</v>
      </c>
      <c r="N16" s="6">
        <v>1919087509.19</v>
      </c>
      <c r="O16" s="6">
        <v>1926765189.09</v>
      </c>
      <c r="P16" s="39">
        <f>ROUND(((C16+O16+SUM(D16:N16)*2))/24,1)</f>
        <v>1868945824.7</v>
      </c>
      <c r="Q16" s="14"/>
      <c r="R16" s="8"/>
    </row>
    <row r="17" spans="1:18" ht="12.75">
      <c r="A17" s="2" t="s">
        <v>12</v>
      </c>
      <c r="C17" s="6">
        <v>22339.93</v>
      </c>
      <c r="D17" s="6">
        <v>22339.93</v>
      </c>
      <c r="E17" s="6">
        <v>22339.93</v>
      </c>
      <c r="F17" s="6">
        <v>22339.93</v>
      </c>
      <c r="G17" s="6">
        <v>22339.93</v>
      </c>
      <c r="H17" s="6">
        <v>22339.93</v>
      </c>
      <c r="I17" s="6">
        <v>22339.93</v>
      </c>
      <c r="J17" s="6">
        <v>22339.93</v>
      </c>
      <c r="K17" s="6">
        <v>22339.93</v>
      </c>
      <c r="L17" s="6">
        <v>0</v>
      </c>
      <c r="M17" s="6">
        <v>0</v>
      </c>
      <c r="N17" s="6">
        <v>0</v>
      </c>
      <c r="O17" s="6">
        <v>0</v>
      </c>
      <c r="P17" s="39">
        <f>ROUND(((C17+O17+SUM(D17:N17)*2))/24,1)</f>
        <v>15824.1</v>
      </c>
      <c r="Q17" s="14"/>
      <c r="R17" s="8"/>
    </row>
    <row r="18" spans="1:18" ht="12.75">
      <c r="A18" s="2" t="s">
        <v>13</v>
      </c>
      <c r="B18" s="6"/>
      <c r="C18" s="6">
        <v>61498252.35</v>
      </c>
      <c r="D18" s="6">
        <v>66532561.52</v>
      </c>
      <c r="E18" s="6">
        <v>38066911.18</v>
      </c>
      <c r="F18" s="6">
        <v>28671641.28</v>
      </c>
      <c r="G18" s="6">
        <v>26321986.62</v>
      </c>
      <c r="H18" s="6">
        <v>29797083.6</v>
      </c>
      <c r="I18" s="6">
        <v>29417295.69</v>
      </c>
      <c r="J18" s="6">
        <v>27136172.13</v>
      </c>
      <c r="K18" s="6">
        <v>28227823.13</v>
      </c>
      <c r="L18" s="6">
        <v>29801479.62</v>
      </c>
      <c r="M18" s="6">
        <v>31895356.11</v>
      </c>
      <c r="N18" s="6">
        <v>33165673.64</v>
      </c>
      <c r="O18" s="6">
        <v>35484338.82</v>
      </c>
      <c r="P18" s="39">
        <f>ROUND(((C18+O18+SUM(D18:N18)*2))/24,1)</f>
        <v>34793773.3</v>
      </c>
      <c r="Q18" s="14"/>
      <c r="R18" s="8"/>
    </row>
    <row r="19" spans="1:18" ht="12.75">
      <c r="A19" s="2" t="s">
        <v>161</v>
      </c>
      <c r="B19" s="6"/>
      <c r="C19" s="6">
        <v>317009.91</v>
      </c>
      <c r="D19" s="6">
        <v>317009.91</v>
      </c>
      <c r="E19" s="6">
        <v>317009.91</v>
      </c>
      <c r="F19" s="6">
        <v>0</v>
      </c>
      <c r="G19" s="6"/>
      <c r="H19" s="6"/>
      <c r="I19" s="6"/>
      <c r="J19" s="6"/>
      <c r="K19" s="6"/>
      <c r="L19" s="6"/>
      <c r="M19" s="6"/>
      <c r="N19" s="6"/>
      <c r="O19" s="6"/>
      <c r="P19" s="39">
        <f>ROUND(((C19+O19+SUM(D19:N19)*2))/24,1)</f>
        <v>66043.7</v>
      </c>
      <c r="Q19" s="14"/>
      <c r="R19" s="8"/>
    </row>
    <row r="20" spans="1:18" ht="12.75">
      <c r="A20" s="2" t="s">
        <v>14</v>
      </c>
      <c r="B20" s="6"/>
      <c r="C20" s="33">
        <v>4070825.38</v>
      </c>
      <c r="D20" s="33">
        <v>4116807.74</v>
      </c>
      <c r="E20" s="33">
        <v>4165606.27</v>
      </c>
      <c r="F20" s="33">
        <v>4231121.98</v>
      </c>
      <c r="G20" s="33">
        <v>4280052.14</v>
      </c>
      <c r="H20" s="33">
        <v>4308888.68</v>
      </c>
      <c r="I20" s="33">
        <v>4356603.83</v>
      </c>
      <c r="J20" s="33">
        <v>4407600.6</v>
      </c>
      <c r="K20" s="33">
        <v>4449920.33</v>
      </c>
      <c r="L20" s="33">
        <v>4499950.81</v>
      </c>
      <c r="M20" s="33">
        <v>4553159.74</v>
      </c>
      <c r="N20" s="33">
        <v>4644498.41</v>
      </c>
      <c r="O20" s="33">
        <v>4556642.45</v>
      </c>
      <c r="P20" s="40">
        <f>ROUND(((C20+O20+SUM(D20:N20)*2))/24,1)</f>
        <v>4360662</v>
      </c>
      <c r="Q20" s="14"/>
      <c r="R20" s="8"/>
    </row>
    <row r="21" spans="1:18" ht="12.75">
      <c r="A21" s="2" t="s">
        <v>15</v>
      </c>
      <c r="B21" s="6"/>
      <c r="C21" s="6">
        <f>SUM(C16:C20)</f>
        <v>1845141337.2100003</v>
      </c>
      <c r="D21" s="6">
        <f aca="true" t="shared" si="2" ref="D21:O21">SUM(D16:D20)</f>
        <v>1858137866.95</v>
      </c>
      <c r="E21" s="6">
        <f t="shared" si="2"/>
        <v>1867922288.3600001</v>
      </c>
      <c r="F21" s="6">
        <f t="shared" si="2"/>
        <v>1881768081.13</v>
      </c>
      <c r="G21" s="6">
        <f t="shared" si="2"/>
        <v>1885487567.71</v>
      </c>
      <c r="H21" s="6">
        <f t="shared" si="2"/>
        <v>1895688330</v>
      </c>
      <c r="I21" s="6">
        <f t="shared" si="2"/>
        <v>1911541569.28</v>
      </c>
      <c r="J21" s="6">
        <f t="shared" si="2"/>
        <v>1920157227.39</v>
      </c>
      <c r="K21" s="6">
        <f t="shared" si="2"/>
        <v>1929010233.3200002</v>
      </c>
      <c r="L21" s="6">
        <f t="shared" si="2"/>
        <v>1937595178.2099998</v>
      </c>
      <c r="M21" s="6">
        <f t="shared" si="2"/>
        <v>1948005758.08</v>
      </c>
      <c r="N21" s="6">
        <f t="shared" si="2"/>
        <v>1956897681.2400002</v>
      </c>
      <c r="O21" s="6">
        <f t="shared" si="2"/>
        <v>1966806170.36</v>
      </c>
      <c r="P21" s="41">
        <f>SUM(P16:P20)</f>
        <v>1908182127.8</v>
      </c>
      <c r="Q21" s="14"/>
      <c r="R21" s="8"/>
    </row>
    <row r="22" spans="1:18" ht="12.7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1"/>
      <c r="Q22" s="14"/>
      <c r="R22" s="8"/>
    </row>
    <row r="23" spans="1:18" ht="12.75">
      <c r="A23" s="2" t="s">
        <v>16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1"/>
      <c r="Q23" s="14"/>
      <c r="R23" s="8"/>
    </row>
    <row r="24" spans="1:18" ht="12.75">
      <c r="A24" s="2" t="s">
        <v>17</v>
      </c>
      <c r="B24" s="6"/>
      <c r="C24" s="6">
        <v>393025565.3</v>
      </c>
      <c r="D24" s="6">
        <v>393139475.78</v>
      </c>
      <c r="E24" s="6">
        <v>393301429.44</v>
      </c>
      <c r="F24" s="6">
        <v>395697469.21</v>
      </c>
      <c r="G24" s="6">
        <v>394693712.19</v>
      </c>
      <c r="H24" s="6">
        <v>387744124.84</v>
      </c>
      <c r="I24" s="6">
        <v>392757575.05</v>
      </c>
      <c r="J24" s="6">
        <v>394031234.48</v>
      </c>
      <c r="K24" s="6">
        <v>394705387.92</v>
      </c>
      <c r="L24" s="6">
        <v>390740390.23</v>
      </c>
      <c r="M24" s="6">
        <v>393119569.62</v>
      </c>
      <c r="N24" s="6">
        <v>419806483.08</v>
      </c>
      <c r="O24" s="6">
        <v>423225931.54</v>
      </c>
      <c r="P24" s="8">
        <f>ROUND(((C24+O24+SUM(D24:N24)*2))/24,1)</f>
        <v>396488550</v>
      </c>
      <c r="Q24" s="14"/>
      <c r="R24" s="8"/>
    </row>
    <row r="25" spans="1:18" ht="12.75">
      <c r="A25" s="2" t="s">
        <v>18</v>
      </c>
      <c r="B25" s="6"/>
      <c r="C25" s="33">
        <v>13369544.65</v>
      </c>
      <c r="D25" s="33">
        <v>13579856.26</v>
      </c>
      <c r="E25" s="33">
        <v>13410341.13</v>
      </c>
      <c r="F25" s="33">
        <v>13979991.86</v>
      </c>
      <c r="G25" s="33">
        <v>18472494.75</v>
      </c>
      <c r="H25" s="33">
        <v>20777536.19</v>
      </c>
      <c r="I25" s="33">
        <v>24585027.36</v>
      </c>
      <c r="J25" s="33">
        <v>26695182.28</v>
      </c>
      <c r="K25" s="33">
        <v>25050085.96</v>
      </c>
      <c r="L25" s="33">
        <v>25378834.64</v>
      </c>
      <c r="M25" s="33">
        <v>26908937.27</v>
      </c>
      <c r="N25" s="33">
        <v>14092119.18</v>
      </c>
      <c r="O25" s="33">
        <v>13596000.16</v>
      </c>
      <c r="P25" s="40">
        <f>ROUND(((C25+O25+SUM(D25:N25)*2))/24,1)</f>
        <v>19701098.3</v>
      </c>
      <c r="Q25" s="14"/>
      <c r="R25" s="8"/>
    </row>
    <row r="26" spans="1:18" ht="12.75">
      <c r="A26" s="2" t="s">
        <v>19</v>
      </c>
      <c r="B26" s="6"/>
      <c r="C26" s="6">
        <f>SUM(C24:C25)</f>
        <v>406395109.95</v>
      </c>
      <c r="D26" s="6">
        <f aca="true" t="shared" si="3" ref="D26:O26">SUM(D24:D25)</f>
        <v>406719332.03999996</v>
      </c>
      <c r="E26" s="6">
        <f t="shared" si="3"/>
        <v>406711770.57</v>
      </c>
      <c r="F26" s="6">
        <f t="shared" si="3"/>
        <v>409677461.07</v>
      </c>
      <c r="G26" s="6">
        <f t="shared" si="3"/>
        <v>413166206.94</v>
      </c>
      <c r="H26" s="6">
        <f t="shared" si="3"/>
        <v>408521661.03</v>
      </c>
      <c r="I26" s="6">
        <f t="shared" si="3"/>
        <v>417342602.41</v>
      </c>
      <c r="J26" s="6">
        <f t="shared" si="3"/>
        <v>420726416.76</v>
      </c>
      <c r="K26" s="6">
        <f t="shared" si="3"/>
        <v>419755473.88</v>
      </c>
      <c r="L26" s="6">
        <f t="shared" si="3"/>
        <v>416119224.87</v>
      </c>
      <c r="M26" s="6">
        <f t="shared" si="3"/>
        <v>420028506.89</v>
      </c>
      <c r="N26" s="6">
        <f t="shared" si="3"/>
        <v>433898602.26</v>
      </c>
      <c r="O26" s="6">
        <f t="shared" si="3"/>
        <v>436821931.70000005</v>
      </c>
      <c r="P26" s="41">
        <f>SUM(P24:P25)</f>
        <v>416189648.3</v>
      </c>
      <c r="Q26" s="14"/>
      <c r="R26" s="8"/>
    </row>
    <row r="27" spans="1:18" ht="12.75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1"/>
      <c r="Q27" s="14"/>
      <c r="R27" s="8"/>
    </row>
    <row r="28" spans="1:18" ht="12.75">
      <c r="A28" s="2" t="s"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1"/>
      <c r="Q28" s="14"/>
      <c r="R28" s="8"/>
    </row>
    <row r="29" spans="1:18" ht="12.75">
      <c r="A29" s="2" t="s">
        <v>21</v>
      </c>
      <c r="B29" s="6"/>
      <c r="C29" s="6">
        <v>-2376822414.55</v>
      </c>
      <c r="D29" s="6">
        <v>-2388928003.95</v>
      </c>
      <c r="E29" s="6">
        <v>-2396259308.01</v>
      </c>
      <c r="F29" s="6">
        <v>-2397213080.28</v>
      </c>
      <c r="G29" s="6">
        <v>-2409360840.12</v>
      </c>
      <c r="H29" s="6">
        <v>-2417438437.16</v>
      </c>
      <c r="I29" s="6">
        <v>-2431766172.31</v>
      </c>
      <c r="J29" s="6">
        <v>-2441497645.91</v>
      </c>
      <c r="K29" s="6">
        <v>-2453587337.69</v>
      </c>
      <c r="L29" s="6">
        <v>-2465000776.55</v>
      </c>
      <c r="M29" s="6">
        <v>-2479160476.93</v>
      </c>
      <c r="N29" s="6">
        <v>-2491896565.5</v>
      </c>
      <c r="O29" s="6">
        <v>-2504629085.74</v>
      </c>
      <c r="P29" s="8">
        <f>ROUND(((C29+O29+SUM(D29:N29)*2))/24,1)</f>
        <v>-2434402866.2</v>
      </c>
      <c r="Q29" s="14"/>
      <c r="R29" s="8"/>
    </row>
    <row r="30" spans="1:18" ht="12.75">
      <c r="A30" s="2" t="s">
        <v>22</v>
      </c>
      <c r="B30" s="6"/>
      <c r="C30" s="6">
        <v>-149889507.85</v>
      </c>
      <c r="D30" s="6">
        <v>-152598623.09</v>
      </c>
      <c r="E30" s="6">
        <v>-155308414.19</v>
      </c>
      <c r="F30" s="6">
        <v>-158023871.24</v>
      </c>
      <c r="G30" s="6">
        <v>-148215371.68</v>
      </c>
      <c r="H30" s="6">
        <v>-150745473.46</v>
      </c>
      <c r="I30" s="6">
        <v>-153333286.72</v>
      </c>
      <c r="J30" s="6">
        <v>-155936661.1</v>
      </c>
      <c r="K30" s="6">
        <v>-158613836.1</v>
      </c>
      <c r="L30" s="6">
        <v>-161307354.49</v>
      </c>
      <c r="M30" s="6">
        <v>-163980584.82</v>
      </c>
      <c r="N30" s="6">
        <v>-166892768.88</v>
      </c>
      <c r="O30" s="6">
        <v>-169801058.77</v>
      </c>
      <c r="P30" s="8">
        <f>ROUND(((C30+O30+SUM(D30:N30)*2))/24,1)</f>
        <v>-157066794.1</v>
      </c>
      <c r="Q30" s="14"/>
      <c r="R30" s="8"/>
    </row>
    <row r="31" spans="1:18" ht="12.75">
      <c r="A31" s="2" t="s">
        <v>23</v>
      </c>
      <c r="B31" s="6"/>
      <c r="C31" s="33">
        <v>-29773861.78</v>
      </c>
      <c r="D31" s="33">
        <v>-29998020.11</v>
      </c>
      <c r="E31" s="33">
        <v>-30222178.44</v>
      </c>
      <c r="F31" s="33">
        <v>-30129326.86</v>
      </c>
      <c r="G31" s="33">
        <v>-30353485.19</v>
      </c>
      <c r="H31" s="33">
        <v>-30577643.52</v>
      </c>
      <c r="I31" s="33">
        <v>-30801801.85</v>
      </c>
      <c r="J31" s="33">
        <v>-31025960.18</v>
      </c>
      <c r="K31" s="33">
        <v>-31250118.51</v>
      </c>
      <c r="L31" s="33">
        <v>-31474276.84</v>
      </c>
      <c r="M31" s="33">
        <v>-31698435.17</v>
      </c>
      <c r="N31" s="33">
        <v>-31922593.5</v>
      </c>
      <c r="O31" s="33">
        <v>-32146751.83</v>
      </c>
      <c r="P31" s="40">
        <f>ROUND(((C31+O31+SUM(D31:N31)*2))/24,1)</f>
        <v>-30867845.6</v>
      </c>
      <c r="Q31" s="14"/>
      <c r="R31" s="8"/>
    </row>
    <row r="32" spans="1:18" ht="12.75">
      <c r="A32" s="2" t="s">
        <v>24</v>
      </c>
      <c r="B32" s="6"/>
      <c r="C32" s="6">
        <f>SUM(C29:C31)</f>
        <v>-2556485784.1800003</v>
      </c>
      <c r="D32" s="6">
        <f aca="true" t="shared" si="4" ref="D32:O32">SUM(D29:D31)</f>
        <v>-2571524647.15</v>
      </c>
      <c r="E32" s="6">
        <f t="shared" si="4"/>
        <v>-2581789900.6400003</v>
      </c>
      <c r="F32" s="6">
        <f t="shared" si="4"/>
        <v>-2585366278.3800006</v>
      </c>
      <c r="G32" s="6">
        <f t="shared" si="4"/>
        <v>-2587929696.99</v>
      </c>
      <c r="H32" s="6">
        <f t="shared" si="4"/>
        <v>-2598761554.14</v>
      </c>
      <c r="I32" s="6">
        <f t="shared" si="4"/>
        <v>-2615901260.8799996</v>
      </c>
      <c r="J32" s="6">
        <f t="shared" si="4"/>
        <v>-2628460267.1899996</v>
      </c>
      <c r="K32" s="6">
        <f t="shared" si="4"/>
        <v>-2643451292.3</v>
      </c>
      <c r="L32" s="6">
        <f t="shared" si="4"/>
        <v>-2657782407.88</v>
      </c>
      <c r="M32" s="6">
        <f t="shared" si="4"/>
        <v>-2674839496.92</v>
      </c>
      <c r="N32" s="6">
        <f t="shared" si="4"/>
        <v>-2690711927.88</v>
      </c>
      <c r="O32" s="6">
        <f t="shared" si="4"/>
        <v>-2706576896.3399997</v>
      </c>
      <c r="P32" s="41">
        <f>SUM(P29:P31)</f>
        <v>-2622337505.8999996</v>
      </c>
      <c r="Q32" s="14"/>
      <c r="R32" s="8"/>
    </row>
    <row r="33" spans="1:18" ht="12.7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1"/>
      <c r="Q33" s="14"/>
      <c r="R33" s="8"/>
    </row>
    <row r="34" spans="1:18" ht="12.75">
      <c r="A34" s="2" t="s">
        <v>25</v>
      </c>
      <c r="B34" s="6"/>
      <c r="C34" s="6">
        <f>C13+C21+C26+C32</f>
        <v>4056555149.1399994</v>
      </c>
      <c r="D34" s="6">
        <f aca="true" t="shared" si="5" ref="D34:O34">D13+D21+D26+D32</f>
        <v>4067397627.4500003</v>
      </c>
      <c r="E34" s="6">
        <f t="shared" si="5"/>
        <v>4077751339.8499994</v>
      </c>
      <c r="F34" s="6">
        <f t="shared" si="5"/>
        <v>4095961706.8699994</v>
      </c>
      <c r="G34" s="6">
        <f t="shared" si="5"/>
        <v>4095995087.87</v>
      </c>
      <c r="H34" s="6">
        <f t="shared" si="5"/>
        <v>4099574119.9500003</v>
      </c>
      <c r="I34" s="6">
        <f t="shared" si="5"/>
        <v>4153999494.6</v>
      </c>
      <c r="J34" s="6">
        <f t="shared" si="5"/>
        <v>4164317743.9800014</v>
      </c>
      <c r="K34" s="6">
        <f t="shared" si="5"/>
        <v>4178052140.74</v>
      </c>
      <c r="L34" s="6">
        <f t="shared" si="5"/>
        <v>4191745829.29</v>
      </c>
      <c r="M34" s="6">
        <f t="shared" si="5"/>
        <v>4218524317.7300005</v>
      </c>
      <c r="N34" s="6">
        <f t="shared" si="5"/>
        <v>4267231218.0299997</v>
      </c>
      <c r="O34" s="6">
        <f t="shared" si="5"/>
        <v>4342340587.779999</v>
      </c>
      <c r="P34" s="41">
        <f>P13+P21+P26+P32</f>
        <v>4150833207.800001</v>
      </c>
      <c r="Q34" s="14"/>
      <c r="R34" s="8"/>
    </row>
    <row r="35" spans="1:18" ht="12.75">
      <c r="A35" s="2"/>
      <c r="B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1"/>
      <c r="Q35" s="14"/>
      <c r="R35" s="8"/>
    </row>
    <row r="36" spans="1:18" ht="12.75">
      <c r="A36" s="2" t="s">
        <v>26</v>
      </c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1"/>
      <c r="Q36" s="14"/>
      <c r="R36" s="8"/>
    </row>
    <row r="37" spans="1:18" ht="12.75">
      <c r="A37" s="2" t="s">
        <v>27</v>
      </c>
      <c r="B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1"/>
      <c r="Q37" s="14"/>
      <c r="R37" s="8"/>
    </row>
    <row r="38" spans="1:18" ht="12.75">
      <c r="A38" s="2" t="s">
        <v>28</v>
      </c>
      <c r="B38" s="6"/>
      <c r="C38" s="6">
        <v>2688803.57</v>
      </c>
      <c r="D38" s="6">
        <v>2719376.43</v>
      </c>
      <c r="E38" s="6">
        <v>2742952.04</v>
      </c>
      <c r="F38" s="6">
        <v>2791674.51</v>
      </c>
      <c r="G38" s="6">
        <v>2789271.5</v>
      </c>
      <c r="H38" s="6">
        <v>2734907.91</v>
      </c>
      <c r="I38" s="6">
        <v>2618130.4</v>
      </c>
      <c r="J38" s="6">
        <v>2521820.74</v>
      </c>
      <c r="K38" s="6">
        <v>2671966.88</v>
      </c>
      <c r="L38" s="6">
        <v>2748706.69</v>
      </c>
      <c r="M38" s="6">
        <v>2739798.84</v>
      </c>
      <c r="N38" s="6">
        <v>2801968.56</v>
      </c>
      <c r="O38" s="6">
        <v>2942778.45</v>
      </c>
      <c r="P38" s="8">
        <f>ROUND(((C38+O38+SUM(D38:N38)*2))/24,1)</f>
        <v>2724697.1</v>
      </c>
      <c r="Q38" s="14"/>
      <c r="R38" s="8"/>
    </row>
    <row r="39" spans="1:18" ht="12.75">
      <c r="A39" s="2" t="s">
        <v>29</v>
      </c>
      <c r="B39" s="6"/>
      <c r="C39" s="6">
        <v>-445522.25</v>
      </c>
      <c r="D39" s="6">
        <v>-445522.25</v>
      </c>
      <c r="E39" s="6">
        <v>-445522.25</v>
      </c>
      <c r="F39" s="6">
        <v>-445522.25</v>
      </c>
      <c r="G39" s="6">
        <v>-445522.25</v>
      </c>
      <c r="H39" s="6">
        <v>-445522.25</v>
      </c>
      <c r="I39" s="6">
        <v>-445522.25</v>
      </c>
      <c r="J39" s="6">
        <v>-445522.25</v>
      </c>
      <c r="K39" s="6">
        <v>-445522.25</v>
      </c>
      <c r="L39" s="6">
        <v>-445522.25</v>
      </c>
      <c r="M39" s="6">
        <v>-445522.25</v>
      </c>
      <c r="N39" s="6">
        <v>-445522.25</v>
      </c>
      <c r="O39" s="6">
        <v>-445522.25</v>
      </c>
      <c r="P39" s="39">
        <f>ROUND(((C39+O39+SUM(D39:N39)*2))/24,1)</f>
        <v>-445522.3</v>
      </c>
      <c r="Q39" s="14"/>
      <c r="R39" s="8"/>
    </row>
    <row r="40" spans="1:18" ht="12.75">
      <c r="A40" s="2" t="s">
        <v>30</v>
      </c>
      <c r="B40" s="6"/>
      <c r="C40" s="6">
        <v>76340139.81</v>
      </c>
      <c r="D40" s="6">
        <v>80770227.89</v>
      </c>
      <c r="E40" s="6">
        <v>84073309.48</v>
      </c>
      <c r="F40" s="6">
        <v>89302112.66</v>
      </c>
      <c r="G40" s="6">
        <v>90356946.3</v>
      </c>
      <c r="H40" s="6">
        <v>91485633.7</v>
      </c>
      <c r="I40" s="6">
        <v>85081174.22</v>
      </c>
      <c r="J40" s="6">
        <v>81798512.88</v>
      </c>
      <c r="K40" s="6">
        <v>74664680.9</v>
      </c>
      <c r="L40" s="6">
        <v>71842358.26</v>
      </c>
      <c r="M40" s="6">
        <v>69268171.71</v>
      </c>
      <c r="N40" s="6">
        <v>67440726.22</v>
      </c>
      <c r="O40" s="6">
        <v>66938108.45</v>
      </c>
      <c r="P40" s="39">
        <f>ROUND(((C40+O40+SUM(D40:N40)*2))/24,1)</f>
        <v>79810248.2</v>
      </c>
      <c r="Q40" s="14"/>
      <c r="R40" s="8"/>
    </row>
    <row r="41" spans="1:18" ht="12.75">
      <c r="A41" s="2" t="s">
        <v>31</v>
      </c>
      <c r="B41" s="6"/>
      <c r="C41" s="33">
        <v>47320539.32</v>
      </c>
      <c r="D41" s="33">
        <v>47675835.28</v>
      </c>
      <c r="E41" s="33">
        <v>47940786.02</v>
      </c>
      <c r="F41" s="33">
        <v>48251873.75</v>
      </c>
      <c r="G41" s="33">
        <v>48146318.75</v>
      </c>
      <c r="H41" s="33">
        <v>48071917.39</v>
      </c>
      <c r="I41" s="33">
        <v>48516614.02</v>
      </c>
      <c r="J41" s="33">
        <v>50101626.56</v>
      </c>
      <c r="K41" s="33">
        <v>50054987.1</v>
      </c>
      <c r="L41" s="33">
        <v>51887578.71</v>
      </c>
      <c r="M41" s="33">
        <v>51822561.85</v>
      </c>
      <c r="N41" s="33">
        <v>51479617.11</v>
      </c>
      <c r="O41" s="33">
        <v>51441439.41</v>
      </c>
      <c r="P41" s="40">
        <f>ROUND(((C41+O41+SUM(D41:N41)*2))/24,1)</f>
        <v>49444225.5</v>
      </c>
      <c r="Q41" s="14"/>
      <c r="R41" s="8"/>
    </row>
    <row r="42" spans="1:18" ht="12.75">
      <c r="A42" s="2" t="s">
        <v>32</v>
      </c>
      <c r="B42" s="6"/>
      <c r="C42" s="6">
        <f>SUM(C38:C41)</f>
        <v>125903960.44999999</v>
      </c>
      <c r="D42" s="6">
        <f aca="true" t="shared" si="6" ref="D42:O42">SUM(D38:D41)</f>
        <v>130719917.35000001</v>
      </c>
      <c r="E42" s="6">
        <f t="shared" si="6"/>
        <v>134311525.29000002</v>
      </c>
      <c r="F42" s="6">
        <f t="shared" si="6"/>
        <v>139900138.67000002</v>
      </c>
      <c r="G42" s="6">
        <f t="shared" si="6"/>
        <v>140847014.3</v>
      </c>
      <c r="H42" s="6">
        <f t="shared" si="6"/>
        <v>141846936.75</v>
      </c>
      <c r="I42" s="6">
        <f t="shared" si="6"/>
        <v>135770396.39000002</v>
      </c>
      <c r="J42" s="6">
        <f t="shared" si="6"/>
        <v>133976437.92999999</v>
      </c>
      <c r="K42" s="6">
        <f t="shared" si="6"/>
        <v>126946112.63</v>
      </c>
      <c r="L42" s="6">
        <f t="shared" si="6"/>
        <v>126033121.41</v>
      </c>
      <c r="M42" s="6">
        <f t="shared" si="6"/>
        <v>123385010.15</v>
      </c>
      <c r="N42" s="6">
        <f t="shared" si="6"/>
        <v>121276789.64</v>
      </c>
      <c r="O42" s="6">
        <f t="shared" si="6"/>
        <v>120876804.06</v>
      </c>
      <c r="P42" s="41">
        <f>SUM(P38:P41)</f>
        <v>131533648.5</v>
      </c>
      <c r="Q42" s="14"/>
      <c r="R42" s="8"/>
    </row>
    <row r="43" spans="1:18" ht="12.75">
      <c r="A43" s="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1"/>
      <c r="Q43" s="14"/>
      <c r="R43" s="8"/>
    </row>
    <row r="44" spans="1:18" ht="12.75">
      <c r="A44" s="2" t="s">
        <v>33</v>
      </c>
      <c r="B44" s="6"/>
      <c r="C44" s="6">
        <f>C42</f>
        <v>125903960.44999999</v>
      </c>
      <c r="D44" s="6">
        <f aca="true" t="shared" si="7" ref="D44:O44">D42</f>
        <v>130719917.35000001</v>
      </c>
      <c r="E44" s="6">
        <f t="shared" si="7"/>
        <v>134311525.29000002</v>
      </c>
      <c r="F44" s="6">
        <f t="shared" si="7"/>
        <v>139900138.67000002</v>
      </c>
      <c r="G44" s="6">
        <f t="shared" si="7"/>
        <v>140847014.3</v>
      </c>
      <c r="H44" s="6">
        <f t="shared" si="7"/>
        <v>141846936.75</v>
      </c>
      <c r="I44" s="6">
        <f t="shared" si="7"/>
        <v>135770396.39000002</v>
      </c>
      <c r="J44" s="6">
        <f t="shared" si="7"/>
        <v>133976437.92999999</v>
      </c>
      <c r="K44" s="6">
        <f t="shared" si="7"/>
        <v>126946112.63</v>
      </c>
      <c r="L44" s="6">
        <f t="shared" si="7"/>
        <v>126033121.41</v>
      </c>
      <c r="M44" s="6">
        <f t="shared" si="7"/>
        <v>123385010.15</v>
      </c>
      <c r="N44" s="6">
        <f t="shared" si="7"/>
        <v>121276789.64</v>
      </c>
      <c r="O44" s="6">
        <f t="shared" si="7"/>
        <v>120876804.06</v>
      </c>
      <c r="P44" s="41">
        <f>P42</f>
        <v>131533648.5</v>
      </c>
      <c r="Q44" s="14"/>
      <c r="R44" s="8"/>
    </row>
    <row r="45" spans="1:18" ht="12.75">
      <c r="A45" s="2"/>
      <c r="B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1"/>
      <c r="Q45" s="14"/>
      <c r="R45" s="8"/>
    </row>
    <row r="46" spans="1:18" ht="12.75">
      <c r="A46" s="2" t="s">
        <v>34</v>
      </c>
      <c r="B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1"/>
      <c r="Q46" s="14"/>
      <c r="R46" s="8"/>
    </row>
    <row r="47" spans="1:18" ht="12.75">
      <c r="A47" s="2" t="s">
        <v>35</v>
      </c>
      <c r="B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1"/>
      <c r="Q47" s="14"/>
      <c r="R47" s="8"/>
    </row>
    <row r="48" spans="1:18" ht="12.75">
      <c r="A48" s="2" t="s">
        <v>36</v>
      </c>
      <c r="B48" s="6"/>
      <c r="C48" s="6">
        <v>3825373.17</v>
      </c>
      <c r="D48" s="6">
        <v>3171389.23</v>
      </c>
      <c r="E48" s="6">
        <v>13084892.46</v>
      </c>
      <c r="F48" s="6">
        <v>-5425907.63</v>
      </c>
      <c r="G48" s="6">
        <v>2503555.65</v>
      </c>
      <c r="H48" s="6">
        <v>3797296.02</v>
      </c>
      <c r="I48" s="6">
        <v>7693835.82</v>
      </c>
      <c r="J48" s="6">
        <v>-21737802.25</v>
      </c>
      <c r="K48" s="6">
        <v>-3173398.22</v>
      </c>
      <c r="L48" s="6">
        <v>5986506.45</v>
      </c>
      <c r="M48" s="6">
        <v>-2463122.18</v>
      </c>
      <c r="N48" s="6">
        <v>3309488.91</v>
      </c>
      <c r="O48" s="6">
        <v>1910333.38</v>
      </c>
      <c r="P48" s="8">
        <f>ROUND(((C48+O48+SUM(D48:N48)*2))/24,1)</f>
        <v>801215.6</v>
      </c>
      <c r="Q48" s="14"/>
      <c r="R48" s="8"/>
    </row>
    <row r="49" spans="1:18" ht="12.75">
      <c r="A49" s="2" t="s">
        <v>37</v>
      </c>
      <c r="B49" s="6"/>
      <c r="C49" s="6">
        <v>2760292.99</v>
      </c>
      <c r="D49" s="6">
        <v>2760292.99</v>
      </c>
      <c r="E49" s="6">
        <v>2760292.99</v>
      </c>
      <c r="F49" s="6">
        <v>3219360.43</v>
      </c>
      <c r="G49" s="6">
        <v>3219360.43</v>
      </c>
      <c r="H49" s="6">
        <v>3219360.43</v>
      </c>
      <c r="I49" s="6">
        <v>3509927.68</v>
      </c>
      <c r="J49" s="6">
        <v>2122410.49</v>
      </c>
      <c r="K49" s="6">
        <v>2122410.49</v>
      </c>
      <c r="L49" s="6">
        <v>2112410.49</v>
      </c>
      <c r="M49" s="6">
        <v>2112410.49</v>
      </c>
      <c r="N49" s="6">
        <v>2112410.49</v>
      </c>
      <c r="O49" s="6">
        <v>2141605.09</v>
      </c>
      <c r="P49" s="8">
        <f>ROUND(((C49+O49+SUM(D49:N49)*2))/24,1)</f>
        <v>2643466.4</v>
      </c>
      <c r="Q49" s="14"/>
      <c r="R49" s="8"/>
    </row>
    <row r="50" spans="1:18" ht="12.75">
      <c r="A50" s="2" t="s">
        <v>38</v>
      </c>
      <c r="B50" s="6"/>
      <c r="C50" s="6">
        <v>2531424.66</v>
      </c>
      <c r="D50" s="6">
        <v>2158909.31</v>
      </c>
      <c r="E50" s="6">
        <v>2104680.85</v>
      </c>
      <c r="F50" s="6">
        <v>1973874.29</v>
      </c>
      <c r="G50" s="6">
        <v>2132319.8</v>
      </c>
      <c r="H50" s="6">
        <v>2327015.58</v>
      </c>
      <c r="I50" s="6">
        <v>2149497.93</v>
      </c>
      <c r="J50" s="6">
        <v>2175452.5</v>
      </c>
      <c r="K50" s="6">
        <v>2822039.32</v>
      </c>
      <c r="L50" s="6">
        <v>2282673.46</v>
      </c>
      <c r="M50" s="6">
        <v>1976227.02</v>
      </c>
      <c r="N50" s="6">
        <v>2113486.27</v>
      </c>
      <c r="O50" s="6">
        <v>1840305.9</v>
      </c>
      <c r="P50" s="8">
        <f>ROUND(((C50+O50+SUM(D50:N50)*2))/24,1)</f>
        <v>2200170.1</v>
      </c>
      <c r="Q50" s="14"/>
      <c r="R50" s="8"/>
    </row>
    <row r="51" spans="1:18" ht="12.75">
      <c r="A51" s="2" t="s">
        <v>39</v>
      </c>
      <c r="B51" s="6"/>
      <c r="C51" s="33">
        <v>4300000</v>
      </c>
      <c r="D51" s="33">
        <v>0</v>
      </c>
      <c r="E51" s="33">
        <v>18100000</v>
      </c>
      <c r="F51" s="33">
        <v>3200000</v>
      </c>
      <c r="G51" s="33">
        <v>0</v>
      </c>
      <c r="H51" s="33"/>
      <c r="I51" s="33"/>
      <c r="J51" s="33">
        <v>0</v>
      </c>
      <c r="K51" s="33">
        <v>0</v>
      </c>
      <c r="L51" s="33">
        <v>1750000</v>
      </c>
      <c r="M51" s="33">
        <v>0</v>
      </c>
      <c r="N51" s="33">
        <v>0</v>
      </c>
      <c r="O51" s="33">
        <v>0</v>
      </c>
      <c r="P51" s="40">
        <f>ROUND(((C51+O51+SUM(D51:N51)*2))/24,1)</f>
        <v>2100000</v>
      </c>
      <c r="Q51" s="14"/>
      <c r="R51" s="8"/>
    </row>
    <row r="52" spans="1:18" ht="12.75">
      <c r="A52" s="2" t="s">
        <v>40</v>
      </c>
      <c r="B52" s="6"/>
      <c r="C52" s="6">
        <f>SUM(C48:C51)</f>
        <v>13417090.82</v>
      </c>
      <c r="D52" s="6">
        <f aca="true" t="shared" si="8" ref="D52:O52">SUM(D48:D51)</f>
        <v>8090591.530000001</v>
      </c>
      <c r="E52" s="6">
        <f t="shared" si="8"/>
        <v>36049866.3</v>
      </c>
      <c r="F52" s="6">
        <f t="shared" si="8"/>
        <v>2967327.0900000003</v>
      </c>
      <c r="G52" s="6">
        <f t="shared" si="8"/>
        <v>7855235.88</v>
      </c>
      <c r="H52" s="6">
        <f t="shared" si="8"/>
        <v>9343672.030000001</v>
      </c>
      <c r="I52" s="6">
        <f t="shared" si="8"/>
        <v>13353261.43</v>
      </c>
      <c r="J52" s="6">
        <f t="shared" si="8"/>
        <v>-17439939.259999998</v>
      </c>
      <c r="K52" s="6">
        <f t="shared" si="8"/>
        <v>1771051.5899999999</v>
      </c>
      <c r="L52" s="6">
        <f t="shared" si="8"/>
        <v>12131590.4</v>
      </c>
      <c r="M52" s="6">
        <f t="shared" si="8"/>
        <v>1625515.33</v>
      </c>
      <c r="N52" s="6">
        <f t="shared" si="8"/>
        <v>7535385.67</v>
      </c>
      <c r="O52" s="6">
        <f t="shared" si="8"/>
        <v>5892244.369999999</v>
      </c>
      <c r="P52" s="41">
        <f>SUM(P48:P51)</f>
        <v>7744852.1</v>
      </c>
      <c r="Q52" s="14"/>
      <c r="R52" s="8"/>
    </row>
    <row r="53" spans="1:18" ht="12.75">
      <c r="A53" s="2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1"/>
      <c r="Q53" s="14"/>
      <c r="R53" s="8"/>
    </row>
    <row r="54" spans="1:18" ht="12.75">
      <c r="A54" s="2" t="s">
        <v>41</v>
      </c>
      <c r="B54" s="6"/>
      <c r="C54" s="33">
        <v>1068327.26</v>
      </c>
      <c r="D54" s="33">
        <v>0</v>
      </c>
      <c r="E54" s="33">
        <v>312706.23</v>
      </c>
      <c r="F54" s="33">
        <v>366889.59</v>
      </c>
      <c r="G54" s="33">
        <v>0</v>
      </c>
      <c r="H54" s="33">
        <v>39980.92</v>
      </c>
      <c r="I54" s="33">
        <v>42518.79</v>
      </c>
      <c r="J54" s="33">
        <v>0</v>
      </c>
      <c r="K54" s="33">
        <v>0</v>
      </c>
      <c r="L54" s="33">
        <v>0</v>
      </c>
      <c r="M54" s="33"/>
      <c r="N54" s="33"/>
      <c r="O54" s="33"/>
      <c r="P54" s="40">
        <f>ROUND(((C54+O54+SUM(D54:N54)*2))/24,1)</f>
        <v>108021.6</v>
      </c>
      <c r="Q54" s="14"/>
      <c r="R54" s="8"/>
    </row>
    <row r="55" spans="1:18" ht="12.75">
      <c r="A55" s="2" t="s">
        <v>42</v>
      </c>
      <c r="C55" s="6">
        <f>SUM(C54)</f>
        <v>1068327.26</v>
      </c>
      <c r="D55" s="6">
        <f aca="true" t="shared" si="9" ref="D55:O55">SUM(D54)</f>
        <v>0</v>
      </c>
      <c r="E55" s="6">
        <f t="shared" si="9"/>
        <v>312706.23</v>
      </c>
      <c r="F55" s="6">
        <f t="shared" si="9"/>
        <v>366889.59</v>
      </c>
      <c r="G55" s="6">
        <f t="shared" si="9"/>
        <v>0</v>
      </c>
      <c r="H55" s="6">
        <f t="shared" si="9"/>
        <v>39980.92</v>
      </c>
      <c r="I55" s="6">
        <f t="shared" si="9"/>
        <v>42518.79</v>
      </c>
      <c r="J55" s="6">
        <f t="shared" si="9"/>
        <v>0</v>
      </c>
      <c r="K55" s="6">
        <f t="shared" si="9"/>
        <v>0</v>
      </c>
      <c r="L55" s="6">
        <f t="shared" si="9"/>
        <v>0</v>
      </c>
      <c r="M55" s="6">
        <f t="shared" si="9"/>
        <v>0</v>
      </c>
      <c r="N55" s="6">
        <f t="shared" si="9"/>
        <v>0</v>
      </c>
      <c r="O55" s="6">
        <f t="shared" si="9"/>
        <v>0</v>
      </c>
      <c r="P55" s="41">
        <f>SUM(P54)</f>
        <v>108021.6</v>
      </c>
      <c r="Q55" s="14"/>
      <c r="R55" s="8"/>
    </row>
    <row r="56" spans="1:18" ht="12.75">
      <c r="A56" s="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1"/>
      <c r="Q56" s="14"/>
      <c r="R56" s="8"/>
    </row>
    <row r="57" spans="1:18" ht="12.75">
      <c r="A57" s="2" t="s">
        <v>43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1"/>
      <c r="Q57" s="14"/>
      <c r="R57" s="8"/>
    </row>
    <row r="58" spans="1:18" ht="12.75">
      <c r="A58" s="2" t="s">
        <v>44</v>
      </c>
      <c r="B58" s="6"/>
      <c r="C58" s="6">
        <v>291477.82</v>
      </c>
      <c r="D58" s="6">
        <v>291801.67</v>
      </c>
      <c r="E58" s="6">
        <v>291825.41</v>
      </c>
      <c r="F58" s="6">
        <v>456379.78</v>
      </c>
      <c r="G58" s="6">
        <v>456403.88</v>
      </c>
      <c r="H58" s="6">
        <v>456428.16</v>
      </c>
      <c r="I58" s="6">
        <v>456452.62</v>
      </c>
      <c r="J58" s="6">
        <v>456477.27</v>
      </c>
      <c r="K58" s="6">
        <v>428974.95</v>
      </c>
      <c r="L58" s="6">
        <v>428999.96</v>
      </c>
      <c r="M58" s="6">
        <v>429025.16</v>
      </c>
      <c r="N58" s="6">
        <v>431624.15</v>
      </c>
      <c r="O58" s="6">
        <v>564598.07</v>
      </c>
      <c r="P58" s="8">
        <f>ROUND(((C58+O58+SUM(D58:N58)*2))/24,1)</f>
        <v>417702.6</v>
      </c>
      <c r="Q58" s="14"/>
      <c r="R58" s="8"/>
    </row>
    <row r="59" spans="1:18" ht="12.75">
      <c r="A59" s="2" t="s">
        <v>45</v>
      </c>
      <c r="B59" s="6"/>
      <c r="C59" s="6">
        <v>84986914.94</v>
      </c>
      <c r="D59" s="6">
        <v>187412520.27</v>
      </c>
      <c r="E59" s="6">
        <v>151392990.26</v>
      </c>
      <c r="F59" s="6">
        <v>150385734.83</v>
      </c>
      <c r="G59" s="6">
        <v>322678293.01</v>
      </c>
      <c r="H59" s="6">
        <v>318481249.23</v>
      </c>
      <c r="I59" s="6">
        <v>271070518.87</v>
      </c>
      <c r="J59" s="6">
        <v>248877055.87</v>
      </c>
      <c r="K59" s="6">
        <v>170077737.15</v>
      </c>
      <c r="L59" s="6">
        <v>178093409.5</v>
      </c>
      <c r="M59" s="6">
        <v>172113227.27</v>
      </c>
      <c r="N59" s="6">
        <v>156798552.51</v>
      </c>
      <c r="O59" s="6">
        <v>88132196.92</v>
      </c>
      <c r="P59" s="39">
        <f aca="true" t="shared" si="10" ref="P59:P65">ROUND(((C59+O59+SUM(D59:N59)*2))/24,1)</f>
        <v>201161737.1</v>
      </c>
      <c r="Q59" s="14"/>
      <c r="R59" s="8"/>
    </row>
    <row r="60" spans="1:18" ht="12.75">
      <c r="A60" s="2" t="s">
        <v>46</v>
      </c>
      <c r="B60" s="6"/>
      <c r="C60" s="6">
        <v>113683440.04</v>
      </c>
      <c r="D60" s="6">
        <v>123792877.44</v>
      </c>
      <c r="E60" s="6">
        <v>113937765.13</v>
      </c>
      <c r="F60" s="6">
        <v>133066769.26</v>
      </c>
      <c r="G60" s="6">
        <v>131053404.85</v>
      </c>
      <c r="H60" s="6">
        <v>115532607.52</v>
      </c>
      <c r="I60" s="6">
        <v>119318958.28</v>
      </c>
      <c r="J60" s="6">
        <v>127447016.38</v>
      </c>
      <c r="K60" s="6">
        <v>118320199.48</v>
      </c>
      <c r="L60" s="6">
        <v>119003694.42</v>
      </c>
      <c r="M60" s="6">
        <v>147911424.94</v>
      </c>
      <c r="N60" s="6">
        <v>140147612.65</v>
      </c>
      <c r="O60" s="6">
        <v>126788883.16</v>
      </c>
      <c r="P60" s="39">
        <f t="shared" si="10"/>
        <v>125814041</v>
      </c>
      <c r="Q60" s="14"/>
      <c r="R60" s="8"/>
    </row>
    <row r="61" spans="1:18" ht="12.75">
      <c r="A61" s="2" t="s">
        <v>47</v>
      </c>
      <c r="B61" s="6"/>
      <c r="C61" s="6">
        <v>16898312.44</v>
      </c>
      <c r="D61" s="6">
        <v>17630813.37</v>
      </c>
      <c r="E61" s="6">
        <v>16090573.65</v>
      </c>
      <c r="F61" s="6">
        <v>17089938.81</v>
      </c>
      <c r="G61" s="6">
        <v>18432371.92</v>
      </c>
      <c r="H61" s="6">
        <v>19026367.08</v>
      </c>
      <c r="I61" s="6">
        <v>20510304.91</v>
      </c>
      <c r="J61" s="6">
        <v>22003555</v>
      </c>
      <c r="K61" s="6">
        <v>22621466.54</v>
      </c>
      <c r="L61" s="6">
        <v>24497717.33</v>
      </c>
      <c r="M61" s="6">
        <v>25631956.23</v>
      </c>
      <c r="N61" s="6">
        <v>26598713.3</v>
      </c>
      <c r="O61" s="6">
        <v>26651599.56</v>
      </c>
      <c r="P61" s="39">
        <f t="shared" si="10"/>
        <v>20992394.5</v>
      </c>
      <c r="Q61" s="14"/>
      <c r="R61" s="8"/>
    </row>
    <row r="62" spans="1:18" ht="12.75">
      <c r="A62" s="2" t="s">
        <v>48</v>
      </c>
      <c r="B62" s="6"/>
      <c r="C62" s="6">
        <v>2875.89</v>
      </c>
      <c r="D62" s="6">
        <v>704.91</v>
      </c>
      <c r="E62" s="6">
        <v>875.17</v>
      </c>
      <c r="F62" s="6">
        <v>1045.42</v>
      </c>
      <c r="G62" s="6">
        <v>1215.65</v>
      </c>
      <c r="H62" s="6">
        <v>1385.87</v>
      </c>
      <c r="I62" s="6">
        <v>50732.08</v>
      </c>
      <c r="J62" s="6">
        <v>1726.27</v>
      </c>
      <c r="K62" s="6">
        <v>1896.44</v>
      </c>
      <c r="L62" s="6">
        <v>2066.6</v>
      </c>
      <c r="M62" s="6">
        <v>2236.75</v>
      </c>
      <c r="N62" s="6">
        <v>2406.88</v>
      </c>
      <c r="O62" s="6">
        <v>2576.99</v>
      </c>
      <c r="P62" s="39">
        <f t="shared" si="10"/>
        <v>5751.5</v>
      </c>
      <c r="Q62" s="14"/>
      <c r="R62" s="8"/>
    </row>
    <row r="63" spans="1:18" ht="12.75">
      <c r="A63" s="2" t="s">
        <v>49</v>
      </c>
      <c r="B63" s="6"/>
      <c r="C63" s="6">
        <v>766134.6</v>
      </c>
      <c r="D63" s="6">
        <v>-0.6</v>
      </c>
      <c r="E63" s="6">
        <v>-0.34</v>
      </c>
      <c r="F63" s="6">
        <v>-0.91</v>
      </c>
      <c r="G63" s="6">
        <v>-0.72</v>
      </c>
      <c r="H63" s="6">
        <v>-3207632.48</v>
      </c>
      <c r="I63" s="6">
        <v>-1.18</v>
      </c>
      <c r="J63" s="6">
        <v>-1.19</v>
      </c>
      <c r="K63" s="6">
        <v>-1.16</v>
      </c>
      <c r="L63" s="6">
        <v>-0.44</v>
      </c>
      <c r="M63" s="6">
        <v>-1.12</v>
      </c>
      <c r="N63" s="6">
        <v>-1.67</v>
      </c>
      <c r="O63" s="6">
        <v>-0.9</v>
      </c>
      <c r="P63" s="39">
        <f t="shared" si="10"/>
        <v>-235381.2</v>
      </c>
      <c r="Q63" s="14"/>
      <c r="R63" s="8"/>
    </row>
    <row r="64" spans="1:18" ht="12.75">
      <c r="A64" s="2" t="s">
        <v>50</v>
      </c>
      <c r="B64" s="6"/>
      <c r="C64" s="6">
        <v>-269831.71</v>
      </c>
      <c r="D64" s="6">
        <v>-290899.3</v>
      </c>
      <c r="E64" s="6">
        <v>-239382.28</v>
      </c>
      <c r="F64" s="6">
        <v>-257906.83</v>
      </c>
      <c r="G64" s="6">
        <v>-288166.76</v>
      </c>
      <c r="H64" s="6">
        <v>-328328.07</v>
      </c>
      <c r="I64" s="6">
        <v>-113549.96</v>
      </c>
      <c r="J64" s="6">
        <v>-121311.06</v>
      </c>
      <c r="K64" s="6">
        <v>-109201.83</v>
      </c>
      <c r="L64" s="6">
        <v>-111321.48</v>
      </c>
      <c r="M64" s="6">
        <v>-144869.61</v>
      </c>
      <c r="N64" s="6">
        <v>-155739.18</v>
      </c>
      <c r="O64" s="6">
        <v>-180387</v>
      </c>
      <c r="P64" s="39">
        <f t="shared" si="10"/>
        <v>-198815.5</v>
      </c>
      <c r="Q64" s="14"/>
      <c r="R64" s="8"/>
    </row>
    <row r="65" spans="1:18" ht="12.75">
      <c r="A65" s="2" t="s">
        <v>51</v>
      </c>
      <c r="B65" s="6"/>
      <c r="C65" s="33">
        <v>18172328.83</v>
      </c>
      <c r="D65" s="33">
        <v>12910597.81</v>
      </c>
      <c r="E65" s="33">
        <v>18860049.84</v>
      </c>
      <c r="F65" s="33">
        <v>19088470.21</v>
      </c>
      <c r="G65" s="33">
        <v>14604850.74</v>
      </c>
      <c r="H65" s="33">
        <v>19329422.5</v>
      </c>
      <c r="I65" s="33">
        <v>22330869.18</v>
      </c>
      <c r="J65" s="33">
        <v>26326429.48</v>
      </c>
      <c r="K65" s="33">
        <v>32753291.81</v>
      </c>
      <c r="L65" s="33">
        <v>32562606</v>
      </c>
      <c r="M65" s="33">
        <v>36836726.02</v>
      </c>
      <c r="N65" s="33">
        <v>30388228.87</v>
      </c>
      <c r="O65" s="33">
        <v>37507567.09</v>
      </c>
      <c r="P65" s="40">
        <f t="shared" si="10"/>
        <v>24485957.5</v>
      </c>
      <c r="Q65" s="14"/>
      <c r="R65" s="8"/>
    </row>
    <row r="66" spans="1:18" ht="12.75">
      <c r="A66" s="2" t="s">
        <v>52</v>
      </c>
      <c r="B66" s="6"/>
      <c r="C66" s="6">
        <f>SUM(C58:C65)</f>
        <v>234531652.84999996</v>
      </c>
      <c r="D66" s="6">
        <f aca="true" t="shared" si="11" ref="D66:O66">SUM(D58:D65)</f>
        <v>341748415.57</v>
      </c>
      <c r="E66" s="6">
        <f t="shared" si="11"/>
        <v>300334696.84000003</v>
      </c>
      <c r="F66" s="6">
        <f t="shared" si="11"/>
        <v>319830430.57</v>
      </c>
      <c r="G66" s="6">
        <f t="shared" si="11"/>
        <v>486938372.57</v>
      </c>
      <c r="H66" s="6">
        <f t="shared" si="11"/>
        <v>469291499.81</v>
      </c>
      <c r="I66" s="6">
        <f t="shared" si="11"/>
        <v>433624284.8</v>
      </c>
      <c r="J66" s="6">
        <f t="shared" si="11"/>
        <v>424990948.02</v>
      </c>
      <c r="K66" s="6">
        <f t="shared" si="11"/>
        <v>344094363.38</v>
      </c>
      <c r="L66" s="6">
        <f t="shared" si="11"/>
        <v>354477171.89</v>
      </c>
      <c r="M66" s="6">
        <f t="shared" si="11"/>
        <v>382779725.64</v>
      </c>
      <c r="N66" s="6">
        <f t="shared" si="11"/>
        <v>354211397.51</v>
      </c>
      <c r="O66" s="6">
        <f t="shared" si="11"/>
        <v>279467033.89</v>
      </c>
      <c r="P66" s="41">
        <f>SUM(P58:P65)</f>
        <v>372443387.5</v>
      </c>
      <c r="Q66" s="14"/>
      <c r="R66" s="8"/>
    </row>
    <row r="67" spans="1:18" ht="12.75">
      <c r="A67" s="2"/>
      <c r="B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1"/>
      <c r="Q67" s="14"/>
      <c r="R67" s="8"/>
    </row>
    <row r="68" spans="1:18" ht="12.75">
      <c r="A68" s="2" t="s">
        <v>53</v>
      </c>
      <c r="B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1"/>
      <c r="Q68" s="14"/>
      <c r="R68" s="8"/>
    </row>
    <row r="69" spans="1:18" ht="12.75">
      <c r="A69" s="2" t="s">
        <v>54</v>
      </c>
      <c r="B69" s="6"/>
      <c r="C69" s="33">
        <v>-42272572.58</v>
      </c>
      <c r="D69" s="33">
        <v>-42197071.22</v>
      </c>
      <c r="E69" s="33">
        <v>-42067924.23</v>
      </c>
      <c r="F69" s="33">
        <v>-41949161.35</v>
      </c>
      <c r="G69" s="33">
        <v>-41919871.81</v>
      </c>
      <c r="H69" s="33">
        <v>-41915085.33</v>
      </c>
      <c r="I69" s="33">
        <v>-42025298.63</v>
      </c>
      <c r="J69" s="33">
        <v>-42110139.71</v>
      </c>
      <c r="K69" s="33">
        <v>-42287846.19</v>
      </c>
      <c r="L69" s="33">
        <v>-42357778.87</v>
      </c>
      <c r="M69" s="33">
        <v>-42301298.62</v>
      </c>
      <c r="N69" s="33">
        <v>-42446950.45</v>
      </c>
      <c r="O69" s="33">
        <v>-42557426.03</v>
      </c>
      <c r="P69" s="40">
        <f>ROUND(((C69+O69+SUM(D69:N69)*2))/24,1)</f>
        <v>-42166118.8</v>
      </c>
      <c r="Q69" s="14"/>
      <c r="R69" s="8"/>
    </row>
    <row r="70" spans="1:18" ht="12.75">
      <c r="A70" s="2" t="s">
        <v>55</v>
      </c>
      <c r="B70" s="6"/>
      <c r="C70" s="6">
        <f>SUM(C69)</f>
        <v>-42272572.58</v>
      </c>
      <c r="D70" s="6">
        <f aca="true" t="shared" si="12" ref="D70:O70">SUM(D69)</f>
        <v>-42197071.22</v>
      </c>
      <c r="E70" s="6">
        <f t="shared" si="12"/>
        <v>-42067924.23</v>
      </c>
      <c r="F70" s="6">
        <f t="shared" si="12"/>
        <v>-41949161.35</v>
      </c>
      <c r="G70" s="6">
        <f t="shared" si="12"/>
        <v>-41919871.81</v>
      </c>
      <c r="H70" s="6">
        <f t="shared" si="12"/>
        <v>-41915085.33</v>
      </c>
      <c r="I70" s="6">
        <f t="shared" si="12"/>
        <v>-42025298.63</v>
      </c>
      <c r="J70" s="6">
        <f t="shared" si="12"/>
        <v>-42110139.71</v>
      </c>
      <c r="K70" s="6">
        <f t="shared" si="12"/>
        <v>-42287846.19</v>
      </c>
      <c r="L70" s="6">
        <f t="shared" si="12"/>
        <v>-42357778.87</v>
      </c>
      <c r="M70" s="6">
        <f t="shared" si="12"/>
        <v>-42301298.62</v>
      </c>
      <c r="N70" s="6">
        <f t="shared" si="12"/>
        <v>-42446950.45</v>
      </c>
      <c r="O70" s="6">
        <f t="shared" si="12"/>
        <v>-42557426.03</v>
      </c>
      <c r="P70" s="41">
        <f>SUM(P69)</f>
        <v>-42166118.8</v>
      </c>
      <c r="Q70" s="14"/>
      <c r="R70" s="8"/>
    </row>
    <row r="71" spans="1:18" ht="12.75">
      <c r="A71" s="2"/>
      <c r="B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11"/>
      <c r="Q71" s="14"/>
      <c r="R71" s="8"/>
    </row>
    <row r="72" spans="1:18" ht="12.75">
      <c r="A72" s="2" t="s">
        <v>56</v>
      </c>
      <c r="B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11"/>
      <c r="Q72" s="14"/>
      <c r="R72" s="8"/>
    </row>
    <row r="73" spans="1:18" ht="12.75">
      <c r="A73" s="2" t="s">
        <v>57</v>
      </c>
      <c r="B73" s="6"/>
      <c r="C73" s="6">
        <v>10930393.82</v>
      </c>
      <c r="D73" s="6">
        <v>10623719.16</v>
      </c>
      <c r="E73" s="6">
        <v>10535369.48</v>
      </c>
      <c r="F73" s="6">
        <v>10653348</v>
      </c>
      <c r="G73" s="6">
        <v>9907656.28</v>
      </c>
      <c r="H73" s="6">
        <v>9811679.91</v>
      </c>
      <c r="I73" s="6">
        <v>10653089.95</v>
      </c>
      <c r="J73" s="6">
        <v>7919957.19</v>
      </c>
      <c r="K73" s="6">
        <v>7637650.23</v>
      </c>
      <c r="L73" s="6">
        <v>6941146.61</v>
      </c>
      <c r="M73" s="6">
        <v>6891724.7</v>
      </c>
      <c r="N73" s="6">
        <v>8029841.84</v>
      </c>
      <c r="O73" s="6">
        <v>8118221.6</v>
      </c>
      <c r="P73" s="8">
        <f>ROUND(((C73+O73+SUM(D73:N73)*2))/24,1)</f>
        <v>9094124.3</v>
      </c>
      <c r="Q73" s="14"/>
      <c r="R73" s="8"/>
    </row>
    <row r="74" spans="1:18" ht="12.75">
      <c r="A74" s="2" t="s">
        <v>58</v>
      </c>
      <c r="B74" s="6"/>
      <c r="C74" s="6">
        <v>29503885.72</v>
      </c>
      <c r="D74" s="6">
        <v>30046638.87</v>
      </c>
      <c r="E74" s="6">
        <v>28665103.59</v>
      </c>
      <c r="F74" s="6">
        <v>29563158.85</v>
      </c>
      <c r="G74" s="6">
        <v>29615716.25</v>
      </c>
      <c r="H74" s="6">
        <v>30779953.09</v>
      </c>
      <c r="I74" s="6">
        <v>30493320.51</v>
      </c>
      <c r="J74" s="6">
        <v>30826790.2</v>
      </c>
      <c r="K74" s="6">
        <v>30596209.88</v>
      </c>
      <c r="L74" s="6">
        <v>31079370.96</v>
      </c>
      <c r="M74" s="6">
        <v>31720832.04</v>
      </c>
      <c r="N74" s="6">
        <v>31890643.29</v>
      </c>
      <c r="O74" s="6">
        <v>32018969.15</v>
      </c>
      <c r="P74" s="39">
        <f>ROUND(((C74+O74+SUM(D74:N74)*2))/24,1)</f>
        <v>30503263.7</v>
      </c>
      <c r="Q74" s="14"/>
      <c r="R74" s="8"/>
    </row>
    <row r="75" spans="1:18" ht="12.75">
      <c r="A75" s="2" t="s">
        <v>59</v>
      </c>
      <c r="B75" s="6"/>
      <c r="C75" s="6">
        <v>2005385.73</v>
      </c>
      <c r="D75" s="6">
        <v>2001674.21</v>
      </c>
      <c r="E75" s="6">
        <v>2036194.74</v>
      </c>
      <c r="F75" s="6">
        <v>2119790.55</v>
      </c>
      <c r="G75" s="6">
        <v>2163324.06</v>
      </c>
      <c r="H75" s="6">
        <v>2266065.88</v>
      </c>
      <c r="I75" s="6">
        <v>2296478.11</v>
      </c>
      <c r="J75" s="6">
        <v>2241310.85</v>
      </c>
      <c r="K75" s="6">
        <v>2294780.91</v>
      </c>
      <c r="L75" s="6">
        <v>2182095.95</v>
      </c>
      <c r="M75" s="6">
        <v>2113570.61</v>
      </c>
      <c r="N75" s="6">
        <v>2015468.04</v>
      </c>
      <c r="O75" s="6">
        <v>1912566.29</v>
      </c>
      <c r="P75" s="39">
        <f>ROUND(((C75+O75+SUM(D75:N75)*2))/24,1)</f>
        <v>2140810.8</v>
      </c>
      <c r="Q75" s="14"/>
      <c r="R75" s="8"/>
    </row>
    <row r="76" spans="1:18" ht="12.75">
      <c r="A76" s="2" t="s">
        <v>60</v>
      </c>
      <c r="B76" s="6"/>
      <c r="C76" s="6">
        <v>64351514.91</v>
      </c>
      <c r="D76" s="6">
        <v>61310987.81</v>
      </c>
      <c r="E76" s="6">
        <v>65263166.29</v>
      </c>
      <c r="F76" s="6">
        <v>54620813.16</v>
      </c>
      <c r="G76" s="6">
        <v>36530092.89</v>
      </c>
      <c r="H76" s="6">
        <v>30805819.99</v>
      </c>
      <c r="I76" s="6">
        <v>43176246.91</v>
      </c>
      <c r="J76" s="6">
        <v>48861630.2</v>
      </c>
      <c r="K76" s="6">
        <v>54807115.4</v>
      </c>
      <c r="L76" s="6">
        <v>57579845.93</v>
      </c>
      <c r="M76" s="6">
        <v>60500161.41</v>
      </c>
      <c r="N76" s="6">
        <v>72756146.46</v>
      </c>
      <c r="O76" s="6">
        <v>86379589.15</v>
      </c>
      <c r="P76" s="39">
        <f>ROUND(((C76+O76+SUM(D76:N76)*2))/24,1)</f>
        <v>55131464.9</v>
      </c>
      <c r="Q76" s="14"/>
      <c r="R76" s="8"/>
    </row>
    <row r="77" spans="1:18" ht="12.75">
      <c r="A77" s="2" t="s">
        <v>61</v>
      </c>
      <c r="B77" s="6"/>
      <c r="C77" s="33">
        <v>585110.68</v>
      </c>
      <c r="D77" s="33">
        <v>585110.68</v>
      </c>
      <c r="E77" s="33">
        <v>585110.68</v>
      </c>
      <c r="F77" s="33">
        <v>620424.82</v>
      </c>
      <c r="G77" s="33">
        <v>620424.82</v>
      </c>
      <c r="H77" s="33">
        <v>620424.82</v>
      </c>
      <c r="I77" s="33">
        <v>612349.7</v>
      </c>
      <c r="J77" s="33">
        <v>612349.7</v>
      </c>
      <c r="K77" s="33">
        <v>612349.7</v>
      </c>
      <c r="L77" s="33">
        <v>597927.52</v>
      </c>
      <c r="M77" s="33">
        <v>597927.52</v>
      </c>
      <c r="N77" s="33">
        <v>597927.52</v>
      </c>
      <c r="O77" s="33">
        <v>597927.52</v>
      </c>
      <c r="P77" s="40">
        <f>ROUND(((C77+O77+SUM(D77:N77)*2))/24,1)</f>
        <v>604487.2</v>
      </c>
      <c r="Q77" s="14"/>
      <c r="R77" s="8"/>
    </row>
    <row r="78" spans="1:18" ht="12.75">
      <c r="A78" s="2" t="s">
        <v>62</v>
      </c>
      <c r="B78" s="6"/>
      <c r="C78" s="6">
        <f>SUM(C73:C77)</f>
        <v>107376290.86</v>
      </c>
      <c r="D78" s="6">
        <f aca="true" t="shared" si="13" ref="D78:O78">SUM(D73:D77)</f>
        <v>104568130.73000002</v>
      </c>
      <c r="E78" s="6">
        <f t="shared" si="13"/>
        <v>107084944.78</v>
      </c>
      <c r="F78" s="6">
        <f t="shared" si="13"/>
        <v>97577535.38</v>
      </c>
      <c r="G78" s="6">
        <f t="shared" si="13"/>
        <v>78837214.3</v>
      </c>
      <c r="H78" s="6">
        <f t="shared" si="13"/>
        <v>74283943.69</v>
      </c>
      <c r="I78" s="6">
        <f t="shared" si="13"/>
        <v>87231485.17999999</v>
      </c>
      <c r="J78" s="6">
        <f t="shared" si="13"/>
        <v>90462038.14</v>
      </c>
      <c r="K78" s="6">
        <f t="shared" si="13"/>
        <v>95948106.11999999</v>
      </c>
      <c r="L78" s="6">
        <f t="shared" si="13"/>
        <v>98380386.97</v>
      </c>
      <c r="M78" s="6">
        <f t="shared" si="13"/>
        <v>101824216.27999999</v>
      </c>
      <c r="N78" s="6">
        <f t="shared" si="13"/>
        <v>115290027.14999999</v>
      </c>
      <c r="O78" s="6">
        <f t="shared" si="13"/>
        <v>129027273.71</v>
      </c>
      <c r="P78" s="41">
        <f>SUM(P73:P77)</f>
        <v>97474150.89999999</v>
      </c>
      <c r="Q78" s="14"/>
      <c r="R78" s="8"/>
    </row>
    <row r="79" spans="1:18" ht="12.75">
      <c r="A79" s="2"/>
      <c r="B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1"/>
      <c r="Q79" s="14"/>
      <c r="R79" s="8"/>
    </row>
    <row r="80" spans="1:18" ht="12.75">
      <c r="A80" s="2" t="s">
        <v>63</v>
      </c>
      <c r="B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1"/>
      <c r="Q80" s="14"/>
      <c r="R80" s="8"/>
    </row>
    <row r="81" spans="1:18" ht="12.75">
      <c r="A81" s="2" t="s">
        <v>64</v>
      </c>
      <c r="B81" s="6"/>
      <c r="C81" s="6">
        <v>2440928</v>
      </c>
      <c r="D81" s="6">
        <v>2137001</v>
      </c>
      <c r="E81" s="6">
        <v>1878368</v>
      </c>
      <c r="F81" s="6">
        <v>1858720</v>
      </c>
      <c r="G81" s="6">
        <v>1349197</v>
      </c>
      <c r="H81" s="6">
        <v>973272</v>
      </c>
      <c r="I81" s="6">
        <v>2315951</v>
      </c>
      <c r="J81" s="6">
        <v>2297804</v>
      </c>
      <c r="K81" s="6">
        <v>2211064</v>
      </c>
      <c r="L81" s="6">
        <v>3057994</v>
      </c>
      <c r="M81" s="6">
        <v>2019237</v>
      </c>
      <c r="N81" s="6">
        <v>1207347</v>
      </c>
      <c r="O81" s="6">
        <v>18082080</v>
      </c>
      <c r="P81" s="8">
        <f>ROUND(((C81+O81+SUM(D81:N81)*2))/24,1)</f>
        <v>2630621.6</v>
      </c>
      <c r="Q81" s="14"/>
      <c r="R81" s="8"/>
    </row>
    <row r="82" spans="1:18" ht="12.75">
      <c r="A82" s="2" t="s">
        <v>65</v>
      </c>
      <c r="B82" s="6"/>
      <c r="C82" s="33">
        <v>30945184</v>
      </c>
      <c r="D82" s="33">
        <v>31091623</v>
      </c>
      <c r="E82" s="33">
        <v>30293997</v>
      </c>
      <c r="F82" s="33">
        <v>6228531</v>
      </c>
      <c r="G82" s="33">
        <v>6228531</v>
      </c>
      <c r="H82" s="33">
        <v>6228531</v>
      </c>
      <c r="I82" s="33">
        <v>63115381</v>
      </c>
      <c r="J82" s="33">
        <v>63115381</v>
      </c>
      <c r="K82" s="33">
        <v>63115381</v>
      </c>
      <c r="L82" s="33">
        <v>34113030</v>
      </c>
      <c r="M82" s="33">
        <v>34113030</v>
      </c>
      <c r="N82" s="33">
        <v>34113030</v>
      </c>
      <c r="O82" s="33">
        <v>185337284</v>
      </c>
      <c r="P82" s="40">
        <f>ROUND(((C82+O82+SUM(D82:N82)*2))/24,1)</f>
        <v>39991473.3</v>
      </c>
      <c r="Q82" s="14"/>
      <c r="R82" s="8"/>
    </row>
    <row r="83" spans="1:18" ht="12.75">
      <c r="A83" s="2" t="s">
        <v>66</v>
      </c>
      <c r="B83" s="6"/>
      <c r="C83" s="6">
        <f>SUM(C81:C82)</f>
        <v>33386112</v>
      </c>
      <c r="D83" s="6">
        <f aca="true" t="shared" si="14" ref="D83:O83">SUM(D81:D82)</f>
        <v>33228624</v>
      </c>
      <c r="E83" s="6">
        <f t="shared" si="14"/>
        <v>32172365</v>
      </c>
      <c r="F83" s="6">
        <f t="shared" si="14"/>
        <v>8087251</v>
      </c>
      <c r="G83" s="6">
        <f t="shared" si="14"/>
        <v>7577728</v>
      </c>
      <c r="H83" s="6">
        <f t="shared" si="14"/>
        <v>7201803</v>
      </c>
      <c r="I83" s="6">
        <f t="shared" si="14"/>
        <v>65431332</v>
      </c>
      <c r="J83" s="6">
        <f t="shared" si="14"/>
        <v>65413185</v>
      </c>
      <c r="K83" s="6">
        <f t="shared" si="14"/>
        <v>65326445</v>
      </c>
      <c r="L83" s="6">
        <f t="shared" si="14"/>
        <v>37171024</v>
      </c>
      <c r="M83" s="6">
        <f t="shared" si="14"/>
        <v>36132267</v>
      </c>
      <c r="N83" s="6">
        <f t="shared" si="14"/>
        <v>35320377</v>
      </c>
      <c r="O83" s="6">
        <f t="shared" si="14"/>
        <v>203419364</v>
      </c>
      <c r="P83" s="41">
        <f>SUM(P81:P82)</f>
        <v>42622094.9</v>
      </c>
      <c r="Q83" s="14"/>
      <c r="R83" s="8"/>
    </row>
    <row r="84" spans="1:18" ht="12.75">
      <c r="A84" s="2"/>
      <c r="B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1"/>
      <c r="Q84" s="14"/>
      <c r="R84" s="8"/>
    </row>
    <row r="85" spans="1:18" ht="12.75">
      <c r="A85" s="2" t="s">
        <v>67</v>
      </c>
      <c r="B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11"/>
      <c r="Q85" s="14"/>
      <c r="R85" s="8"/>
    </row>
    <row r="86" spans="1:18" ht="12.75">
      <c r="A86" s="2" t="s">
        <v>68</v>
      </c>
      <c r="B86" s="6"/>
      <c r="C86" s="6">
        <v>4312908.69</v>
      </c>
      <c r="D86" s="6">
        <v>3669527.86</v>
      </c>
      <c r="E86" s="6">
        <v>3349341.82</v>
      </c>
      <c r="F86" s="6">
        <v>5087882.4</v>
      </c>
      <c r="G86" s="6">
        <v>5168663.01</v>
      </c>
      <c r="H86" s="6">
        <v>4935384.53</v>
      </c>
      <c r="I86" s="6">
        <v>10004239.51</v>
      </c>
      <c r="J86" s="6">
        <v>16489634.99</v>
      </c>
      <c r="K86" s="6">
        <v>14895603.36</v>
      </c>
      <c r="L86" s="6">
        <v>16211605.02</v>
      </c>
      <c r="M86" s="6">
        <v>17588475.1</v>
      </c>
      <c r="N86" s="6">
        <v>16851719.87</v>
      </c>
      <c r="O86" s="6">
        <v>16967987.25</v>
      </c>
      <c r="P86" s="8">
        <f>ROUND(((C86+O86+SUM(D86:N86)*2))/24,1)</f>
        <v>10407710.5</v>
      </c>
      <c r="Q86" s="14"/>
      <c r="R86" s="8"/>
    </row>
    <row r="87" spans="1:18" ht="12.75">
      <c r="A87" s="2" t="s">
        <v>69</v>
      </c>
      <c r="B87" s="6"/>
      <c r="C87" s="6">
        <v>9072789.03</v>
      </c>
      <c r="D87" s="6">
        <v>9072789.03</v>
      </c>
      <c r="E87" s="6">
        <v>5164875.31</v>
      </c>
      <c r="F87" s="6">
        <v>0</v>
      </c>
      <c r="G87" s="6">
        <v>0</v>
      </c>
      <c r="H87" s="6"/>
      <c r="I87" s="6"/>
      <c r="J87" s="35">
        <v>0</v>
      </c>
      <c r="K87" s="35">
        <v>0</v>
      </c>
      <c r="L87" s="35">
        <v>0</v>
      </c>
      <c r="M87" s="8">
        <v>1665358.7</v>
      </c>
      <c r="N87" s="8">
        <v>9961664.72</v>
      </c>
      <c r="O87" s="8">
        <v>15526453.44</v>
      </c>
      <c r="P87" s="8">
        <f>ROUND(((C87+O87+SUM(D87:N87)*2))/24,1)</f>
        <v>3180359.1</v>
      </c>
      <c r="Q87" s="14"/>
      <c r="R87" s="8"/>
    </row>
    <row r="88" spans="1:18" ht="12.75">
      <c r="A88" s="2" t="s">
        <v>70</v>
      </c>
      <c r="B88" s="6"/>
      <c r="C88" s="33">
        <v>145351.08</v>
      </c>
      <c r="D88" s="33">
        <v>154173.2</v>
      </c>
      <c r="E88" s="33">
        <v>157098.2</v>
      </c>
      <c r="F88" s="33">
        <v>130903.94</v>
      </c>
      <c r="G88" s="33">
        <v>138785.59</v>
      </c>
      <c r="H88" s="33">
        <v>145519.79</v>
      </c>
      <c r="I88" s="33">
        <v>154280.56</v>
      </c>
      <c r="J88" s="33">
        <v>510211.02</v>
      </c>
      <c r="K88" s="33">
        <v>514892.62</v>
      </c>
      <c r="L88" s="33">
        <v>512433.41</v>
      </c>
      <c r="M88" s="33">
        <v>511808.88</v>
      </c>
      <c r="N88" s="33">
        <v>507987.69</v>
      </c>
      <c r="O88" s="33">
        <v>510144.54</v>
      </c>
      <c r="P88" s="40">
        <f>ROUND(((C88+O88+SUM(D88:N88)*2))/24,1)</f>
        <v>313820.2</v>
      </c>
      <c r="Q88" s="14"/>
      <c r="R88" s="8"/>
    </row>
    <row r="89" spans="1:18" ht="12.75">
      <c r="A89" s="2" t="s">
        <v>71</v>
      </c>
      <c r="B89" s="6"/>
      <c r="C89" s="6">
        <f>SUM(C86:C88)</f>
        <v>13531048.799999999</v>
      </c>
      <c r="D89" s="6">
        <f aca="true" t="shared" si="15" ref="D89:O89">SUM(D86:D88)</f>
        <v>12896490.089999998</v>
      </c>
      <c r="E89" s="6">
        <f t="shared" si="15"/>
        <v>8671315.329999998</v>
      </c>
      <c r="F89" s="6">
        <f t="shared" si="15"/>
        <v>5218786.340000001</v>
      </c>
      <c r="G89" s="6">
        <f t="shared" si="15"/>
        <v>5307448.6</v>
      </c>
      <c r="H89" s="6">
        <f>SUM(H86:H88)</f>
        <v>5080904.32</v>
      </c>
      <c r="I89" s="6">
        <f>SUM(I86:I88)</f>
        <v>10158520.07</v>
      </c>
      <c r="J89" s="6">
        <f t="shared" si="15"/>
        <v>16999846.01</v>
      </c>
      <c r="K89" s="6">
        <f t="shared" si="15"/>
        <v>15410495.979999999</v>
      </c>
      <c r="L89" s="6">
        <f t="shared" si="15"/>
        <v>16724038.43</v>
      </c>
      <c r="M89" s="6">
        <f t="shared" si="15"/>
        <v>19765642.68</v>
      </c>
      <c r="N89" s="6">
        <f t="shared" si="15"/>
        <v>27321372.280000005</v>
      </c>
      <c r="O89" s="6">
        <f t="shared" si="15"/>
        <v>33004585.229999997</v>
      </c>
      <c r="P89" s="41">
        <f>SUM(P86:P88)</f>
        <v>13901889.799999999</v>
      </c>
      <c r="Q89" s="14"/>
      <c r="R89" s="8"/>
    </row>
    <row r="90" spans="1:18" ht="12.75">
      <c r="A90" s="2"/>
      <c r="B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1"/>
      <c r="Q90" s="14"/>
      <c r="R90" s="8"/>
    </row>
    <row r="91" spans="1:18" ht="12.75">
      <c r="A91" s="2" t="s">
        <v>72</v>
      </c>
      <c r="B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1"/>
      <c r="Q91" s="14"/>
      <c r="R91" s="8"/>
    </row>
    <row r="92" spans="1:18" ht="12.75">
      <c r="A92" s="2" t="s">
        <v>73</v>
      </c>
      <c r="B92" s="6"/>
      <c r="C92" s="10">
        <v>0</v>
      </c>
      <c r="D92" s="6">
        <v>0</v>
      </c>
      <c r="E92" s="6">
        <v>0</v>
      </c>
      <c r="F92" s="6">
        <v>0</v>
      </c>
      <c r="G92" s="6">
        <v>0</v>
      </c>
      <c r="H92" s="6">
        <v>1517016</v>
      </c>
      <c r="I92" s="6">
        <v>-5109151</v>
      </c>
      <c r="J92" s="6">
        <v>-5149800</v>
      </c>
      <c r="K92" s="6">
        <v>-10566627</v>
      </c>
      <c r="L92" s="6">
        <v>-451172</v>
      </c>
      <c r="M92" s="6">
        <v>-410810</v>
      </c>
      <c r="N92" s="6">
        <v>-258346</v>
      </c>
      <c r="O92" s="6">
        <v>-22592354</v>
      </c>
      <c r="P92" s="8">
        <f>ROUND(((C92+O92+SUM(D92:N92)*2))/24,1)</f>
        <v>-2643755.6</v>
      </c>
      <c r="Q92" s="14"/>
      <c r="R92" s="8"/>
    </row>
    <row r="93" spans="1:18" ht="12.75">
      <c r="A93" s="2"/>
      <c r="B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11"/>
      <c r="Q93" s="14"/>
      <c r="R93" s="8"/>
    </row>
    <row r="94" spans="1:18" ht="12.75">
      <c r="A94" s="2" t="s">
        <v>74</v>
      </c>
      <c r="B94" s="6"/>
      <c r="C94" s="6">
        <f>C52+C55+C66+C70+C78+C83+C89</f>
        <v>361037950.01</v>
      </c>
      <c r="D94" s="6">
        <f>D52+D55+D66+D70+D78+D83+D89</f>
        <v>458335180.7</v>
      </c>
      <c r="E94" s="6">
        <f>E52+E55+E66+E70+E78+E83+E89</f>
        <v>442557970.24999994</v>
      </c>
      <c r="F94" s="6">
        <f>F52+F55+F66+F70+F78+F83+F89</f>
        <v>392099058.61999995</v>
      </c>
      <c r="G94" s="6">
        <f>G52+G55+G66+G70+G78+G83+G89</f>
        <v>544596127.5400001</v>
      </c>
      <c r="H94" s="6">
        <f>H52+H55+H66+H70+H78+H83+H89+H92</f>
        <v>524843734.44</v>
      </c>
      <c r="I94" s="6">
        <f>I52+I55+I66+I70+I78+I83+I89+I92</f>
        <v>562706952.64</v>
      </c>
      <c r="J94" s="6">
        <f aca="true" t="shared" si="16" ref="J94:O94">J52+J55+J66+J70+J78+J83+J89+J92</f>
        <v>533166138.20000005</v>
      </c>
      <c r="K94" s="6">
        <f t="shared" si="16"/>
        <v>469695988.88</v>
      </c>
      <c r="L94" s="6">
        <f t="shared" si="16"/>
        <v>476075260.82</v>
      </c>
      <c r="M94" s="6">
        <f t="shared" si="16"/>
        <v>499415258.30999994</v>
      </c>
      <c r="N94" s="6">
        <f t="shared" si="16"/>
        <v>496973263.16</v>
      </c>
      <c r="O94" s="6">
        <f t="shared" si="16"/>
        <v>585660721.1700001</v>
      </c>
      <c r="P94" s="6">
        <f>P52+P55+P66+P70+P78+P83+P89+P92</f>
        <v>489484522.3999999</v>
      </c>
      <c r="Q94" s="14"/>
      <c r="R94" s="8"/>
    </row>
    <row r="95" spans="1:18" ht="12.75">
      <c r="A95" s="2"/>
      <c r="B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11"/>
      <c r="Q95" s="14"/>
      <c r="R95" s="8"/>
    </row>
    <row r="96" spans="1:18" ht="12.75">
      <c r="A96" s="2" t="s">
        <v>75</v>
      </c>
      <c r="B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11"/>
      <c r="Q96" s="14"/>
      <c r="R96" s="8"/>
    </row>
    <row r="97" spans="1:18" ht="12.75">
      <c r="A97" s="2" t="s">
        <v>158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8">
        <f>ROUND(((C97+O97+SUM(D97:N97)*2))/24,1)</f>
        <v>0</v>
      </c>
      <c r="Q97" s="14"/>
      <c r="R97" s="8"/>
    </row>
    <row r="98" spans="1:18" ht="12.75">
      <c r="A98" s="2" t="s">
        <v>76</v>
      </c>
      <c r="B98" s="6"/>
      <c r="C98" s="6">
        <v>25076392</v>
      </c>
      <c r="D98" s="6">
        <v>14289072</v>
      </c>
      <c r="E98" s="6">
        <v>14289072</v>
      </c>
      <c r="F98" s="6">
        <v>13765107</v>
      </c>
      <c r="G98" s="6">
        <v>13765107</v>
      </c>
      <c r="H98" s="6">
        <v>13765107</v>
      </c>
      <c r="I98" s="6">
        <v>22222935</v>
      </c>
      <c r="J98" s="6">
        <v>22222935</v>
      </c>
      <c r="K98" s="6">
        <v>22222935</v>
      </c>
      <c r="L98" s="6">
        <v>29599563</v>
      </c>
      <c r="M98" s="6">
        <v>29599563</v>
      </c>
      <c r="N98" s="6">
        <v>29599563</v>
      </c>
      <c r="O98" s="6">
        <v>38955721</v>
      </c>
      <c r="P98" s="39">
        <f aca="true" t="shared" si="17" ref="P98:P108">ROUND(((C98+O98+SUM(D98:N98)*2))/24,1)</f>
        <v>21446418</v>
      </c>
      <c r="Q98" s="14"/>
      <c r="R98" s="8"/>
    </row>
    <row r="99" spans="1:18" ht="12.75">
      <c r="A99" s="2" t="s">
        <v>77</v>
      </c>
      <c r="B99" s="6"/>
      <c r="C99" s="6">
        <v>24714049.84</v>
      </c>
      <c r="D99" s="6">
        <v>24512574.23</v>
      </c>
      <c r="E99" s="6">
        <v>24367196.12</v>
      </c>
      <c r="F99" s="6">
        <v>24146739.63</v>
      </c>
      <c r="G99" s="6">
        <v>23921393</v>
      </c>
      <c r="H99" s="6">
        <v>23696046.37</v>
      </c>
      <c r="I99" s="6">
        <v>24238481.98</v>
      </c>
      <c r="J99" s="6">
        <v>24184745.25</v>
      </c>
      <c r="K99" s="6">
        <v>25626795.56</v>
      </c>
      <c r="L99" s="6">
        <v>24967891.17</v>
      </c>
      <c r="M99" s="6">
        <v>24789552.9</v>
      </c>
      <c r="N99" s="6">
        <v>24627157.08</v>
      </c>
      <c r="O99" s="6">
        <v>24473019.76</v>
      </c>
      <c r="P99" s="39">
        <f t="shared" si="17"/>
        <v>24472675.7</v>
      </c>
      <c r="Q99" s="14"/>
      <c r="R99" s="8"/>
    </row>
    <row r="100" spans="1:18" ht="12.75">
      <c r="A100" s="2" t="s">
        <v>78</v>
      </c>
      <c r="B100" s="6"/>
      <c r="C100" s="6">
        <v>22595442.32</v>
      </c>
      <c r="D100" s="6">
        <v>22095442.32</v>
      </c>
      <c r="E100" s="6">
        <v>21593748.43</v>
      </c>
      <c r="F100" s="6">
        <v>21093748.43</v>
      </c>
      <c r="G100" s="6">
        <v>20593748.43</v>
      </c>
      <c r="H100" s="6">
        <v>20093748.43</v>
      </c>
      <c r="I100" s="6">
        <v>19579934.43</v>
      </c>
      <c r="J100" s="6">
        <v>19066120.43</v>
      </c>
      <c r="K100" s="6">
        <v>18552306.43</v>
      </c>
      <c r="L100" s="6">
        <v>18038492.43</v>
      </c>
      <c r="M100" s="6">
        <v>17524678.43</v>
      </c>
      <c r="N100" s="6">
        <v>17010864.43</v>
      </c>
      <c r="O100" s="6">
        <v>16497050.43</v>
      </c>
      <c r="P100" s="39">
        <f t="shared" si="17"/>
        <v>19565756.6</v>
      </c>
      <c r="Q100" s="14"/>
      <c r="R100" s="8"/>
    </row>
    <row r="101" spans="1:18" ht="12.75">
      <c r="A101" s="2" t="s">
        <v>79</v>
      </c>
      <c r="B101" s="6"/>
      <c r="C101" s="6">
        <v>46940068.72</v>
      </c>
      <c r="D101" s="6">
        <v>46811966.31</v>
      </c>
      <c r="E101" s="6">
        <v>46683863.9</v>
      </c>
      <c r="F101" s="6">
        <v>46553520.22</v>
      </c>
      <c r="G101" s="6">
        <v>46425414.89</v>
      </c>
      <c r="H101" s="6">
        <v>46297312.48</v>
      </c>
      <c r="I101" s="6">
        <v>46169210.07</v>
      </c>
      <c r="J101" s="6">
        <v>46041112.41</v>
      </c>
      <c r="K101" s="6">
        <v>45913010</v>
      </c>
      <c r="L101" s="6">
        <v>45784907.59</v>
      </c>
      <c r="M101" s="6">
        <v>45656805.18</v>
      </c>
      <c r="N101" s="6">
        <v>45528702.77</v>
      </c>
      <c r="O101" s="6">
        <v>45400600.36</v>
      </c>
      <c r="P101" s="39">
        <f t="shared" si="17"/>
        <v>46169680</v>
      </c>
      <c r="Q101" s="14"/>
      <c r="R101" s="8"/>
    </row>
    <row r="102" spans="1:18" ht="12.75">
      <c r="A102" s="11" t="s">
        <v>160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39">
        <f t="shared" si="17"/>
        <v>0</v>
      </c>
      <c r="Q102" s="14"/>
      <c r="R102" s="8"/>
    </row>
    <row r="103" spans="1:18" ht="12.75">
      <c r="A103" s="2" t="s">
        <v>80</v>
      </c>
      <c r="B103" s="6"/>
      <c r="C103" s="6">
        <v>495682386.49</v>
      </c>
      <c r="D103" s="6">
        <v>494234307.12</v>
      </c>
      <c r="E103" s="6">
        <v>494242133.09</v>
      </c>
      <c r="F103" s="6">
        <v>489492190.36</v>
      </c>
      <c r="G103" s="6">
        <v>488187619.25</v>
      </c>
      <c r="H103" s="6">
        <v>488012323.76</v>
      </c>
      <c r="I103" s="6">
        <v>503769640.71</v>
      </c>
      <c r="J103" s="6">
        <v>501980661.8</v>
      </c>
      <c r="K103" s="6">
        <v>488738919.55</v>
      </c>
      <c r="L103" s="6">
        <v>488114561.66</v>
      </c>
      <c r="M103" s="6">
        <v>485595494.49</v>
      </c>
      <c r="N103" s="6">
        <v>483027109.19</v>
      </c>
      <c r="O103" s="6">
        <v>477876891.35</v>
      </c>
      <c r="P103" s="39">
        <f t="shared" si="17"/>
        <v>491014550</v>
      </c>
      <c r="Q103" s="14"/>
      <c r="R103" s="8"/>
    </row>
    <row r="104" spans="1:18" ht="12.75">
      <c r="A104" s="2" t="s">
        <v>81</v>
      </c>
      <c r="B104" s="6"/>
      <c r="C104" s="6">
        <v>529411.66</v>
      </c>
      <c r="D104" s="6">
        <v>549517.39</v>
      </c>
      <c r="E104" s="6">
        <v>638831.46</v>
      </c>
      <c r="F104" s="6">
        <v>657310.29</v>
      </c>
      <c r="G104" s="6">
        <v>657310.29</v>
      </c>
      <c r="H104" s="6">
        <v>657310.29</v>
      </c>
      <c r="I104" s="6">
        <v>657310.29</v>
      </c>
      <c r="J104" s="6">
        <v>657310.29</v>
      </c>
      <c r="K104" s="6">
        <v>657310.29</v>
      </c>
      <c r="L104" s="6">
        <v>657310.29</v>
      </c>
      <c r="M104" s="6">
        <v>657310.29</v>
      </c>
      <c r="N104" s="6">
        <v>657310.29</v>
      </c>
      <c r="O104" s="6">
        <v>657177.29</v>
      </c>
      <c r="P104" s="39">
        <f t="shared" si="17"/>
        <v>641453</v>
      </c>
      <c r="Q104" s="14"/>
      <c r="R104" s="8"/>
    </row>
    <row r="105" spans="1:18" ht="12.75">
      <c r="A105" s="2" t="s">
        <v>82</v>
      </c>
      <c r="B105" s="6"/>
      <c r="C105" s="6">
        <v>8328.21</v>
      </c>
      <c r="D105" s="6">
        <v>-159211.61</v>
      </c>
      <c r="E105" s="6">
        <v>-189718.21</v>
      </c>
      <c r="F105" s="6">
        <v>0</v>
      </c>
      <c r="G105" s="6">
        <v>336383.5</v>
      </c>
      <c r="H105" s="6">
        <v>1400066.28</v>
      </c>
      <c r="I105" s="6">
        <v>1455301.25</v>
      </c>
      <c r="J105" s="6">
        <v>1497343.8</v>
      </c>
      <c r="K105" s="6">
        <v>1406231.64</v>
      </c>
      <c r="L105" s="6">
        <v>1890997.84</v>
      </c>
      <c r="M105" s="6">
        <v>1391773.1</v>
      </c>
      <c r="N105" s="6">
        <v>1241875.71</v>
      </c>
      <c r="O105" s="6">
        <v>1886630.93</v>
      </c>
      <c r="P105" s="39">
        <f t="shared" si="17"/>
        <v>934876.9</v>
      </c>
      <c r="Q105" s="14"/>
      <c r="R105" s="8"/>
    </row>
    <row r="106" spans="1:18" ht="12.75">
      <c r="A106" s="2" t="s">
        <v>70</v>
      </c>
      <c r="B106" s="6"/>
      <c r="C106" s="6">
        <v>100752744.76</v>
      </c>
      <c r="D106" s="6">
        <v>111825617.68</v>
      </c>
      <c r="E106" s="6">
        <v>114313062.4</v>
      </c>
      <c r="F106" s="6">
        <v>155088364.9</v>
      </c>
      <c r="G106" s="6">
        <v>159394803.79</v>
      </c>
      <c r="H106" s="6">
        <v>162622091.22</v>
      </c>
      <c r="I106" s="6">
        <v>115611489.67</v>
      </c>
      <c r="J106" s="6">
        <v>112764099.37</v>
      </c>
      <c r="K106" s="6">
        <v>111526083</v>
      </c>
      <c r="L106" s="6">
        <v>143163363.91</v>
      </c>
      <c r="M106" s="6">
        <v>140336442.78</v>
      </c>
      <c r="N106" s="6">
        <v>140723041.35</v>
      </c>
      <c r="O106" s="6">
        <v>-2816542.36</v>
      </c>
      <c r="P106" s="39">
        <f t="shared" si="17"/>
        <v>126361380.1</v>
      </c>
      <c r="Q106" s="14"/>
      <c r="R106" s="8"/>
    </row>
    <row r="107" spans="1:18" ht="12.75">
      <c r="A107" s="2" t="s">
        <v>83</v>
      </c>
      <c r="B107" s="6"/>
      <c r="C107" s="6">
        <v>1598425.23</v>
      </c>
      <c r="D107" s="6">
        <v>1506862.76</v>
      </c>
      <c r="E107" s="6">
        <v>1414790.09</v>
      </c>
      <c r="F107" s="6">
        <v>1323107.31</v>
      </c>
      <c r="G107" s="6">
        <v>1231034.64</v>
      </c>
      <c r="H107" s="6">
        <v>1193801.92</v>
      </c>
      <c r="I107" s="6">
        <v>2867039.71</v>
      </c>
      <c r="J107" s="6">
        <v>2835657.38</v>
      </c>
      <c r="K107" s="6">
        <v>2804275.05</v>
      </c>
      <c r="L107" s="6">
        <v>2890686.64</v>
      </c>
      <c r="M107" s="6">
        <v>2859393.35</v>
      </c>
      <c r="N107" s="6">
        <v>2828011.02</v>
      </c>
      <c r="O107" s="6">
        <v>2796628.69</v>
      </c>
      <c r="P107" s="39">
        <f t="shared" si="17"/>
        <v>2162682.2</v>
      </c>
      <c r="Q107" s="14"/>
      <c r="R107" s="8"/>
    </row>
    <row r="108" spans="1:18" ht="12.75">
      <c r="A108" s="2" t="s">
        <v>84</v>
      </c>
      <c r="B108" s="6"/>
      <c r="C108" s="33">
        <v>14098649.4</v>
      </c>
      <c r="D108" s="33">
        <v>13933559.19</v>
      </c>
      <c r="E108" s="33">
        <v>13768468.98</v>
      </c>
      <c r="F108" s="33">
        <v>13603378.77</v>
      </c>
      <c r="G108" s="33">
        <v>13438288.56</v>
      </c>
      <c r="H108" s="33">
        <v>13273198.35</v>
      </c>
      <c r="I108" s="33">
        <v>13108108.14</v>
      </c>
      <c r="J108" s="33">
        <v>12943017.93</v>
      </c>
      <c r="K108" s="33">
        <v>13290526.31</v>
      </c>
      <c r="L108" s="33">
        <v>18034580.56</v>
      </c>
      <c r="M108" s="33">
        <v>17896031.33</v>
      </c>
      <c r="N108" s="33">
        <v>17711493.88</v>
      </c>
      <c r="O108" s="33">
        <v>17600127.83</v>
      </c>
      <c r="P108" s="40">
        <f t="shared" si="17"/>
        <v>14737503.4</v>
      </c>
      <c r="Q108" s="14"/>
      <c r="R108" s="8"/>
    </row>
    <row r="109" spans="1:18" ht="12.75">
      <c r="A109" s="2" t="s">
        <v>85</v>
      </c>
      <c r="B109" s="6"/>
      <c r="C109" s="6">
        <f>SUM(C98:C108)</f>
        <v>731995898.63</v>
      </c>
      <c r="D109" s="6">
        <f aca="true" t="shared" si="18" ref="D109:N109">SUM(D98:D108)</f>
        <v>729599707.3900001</v>
      </c>
      <c r="E109" s="6">
        <f t="shared" si="18"/>
        <v>731121448.26</v>
      </c>
      <c r="F109" s="6">
        <f t="shared" si="18"/>
        <v>765723466.9099998</v>
      </c>
      <c r="G109" s="6">
        <f t="shared" si="18"/>
        <v>767951103.3499998</v>
      </c>
      <c r="H109" s="6">
        <f>SUM(H98:H108)</f>
        <v>771011006.0999999</v>
      </c>
      <c r="I109" s="6">
        <f t="shared" si="18"/>
        <v>749679451.2499999</v>
      </c>
      <c r="J109" s="6">
        <f t="shared" si="18"/>
        <v>744193003.6599998</v>
      </c>
      <c r="K109" s="6">
        <f t="shared" si="18"/>
        <v>730738392.8299998</v>
      </c>
      <c r="L109" s="6">
        <f t="shared" si="18"/>
        <v>773142355.0899999</v>
      </c>
      <c r="M109" s="6">
        <f t="shared" si="18"/>
        <v>766307044.85</v>
      </c>
      <c r="N109" s="6">
        <f t="shared" si="18"/>
        <v>762955128.72</v>
      </c>
      <c r="O109" s="6">
        <f>SUM(O98:O108)</f>
        <v>623327305.28</v>
      </c>
      <c r="P109" s="41">
        <f>SUM(P97:P108)</f>
        <v>747506975.9</v>
      </c>
      <c r="Q109" s="14"/>
      <c r="R109" s="8"/>
    </row>
    <row r="110" spans="1:18" ht="12.75">
      <c r="A110" s="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11"/>
      <c r="Q110" s="14"/>
      <c r="R110" s="8"/>
    </row>
    <row r="111" spans="1:18" ht="13.5" thickBot="1">
      <c r="A111" s="2" t="s">
        <v>86</v>
      </c>
      <c r="B111" s="6"/>
      <c r="C111" s="9">
        <f>C34+C44+C94+C109</f>
        <v>5275492958.23</v>
      </c>
      <c r="D111" s="9">
        <f>D34+D44+D94+D109</f>
        <v>5386052432.89</v>
      </c>
      <c r="E111" s="9">
        <f aca="true" t="shared" si="19" ref="E111:O111">E34+E44+E94+E109</f>
        <v>5385742283.65</v>
      </c>
      <c r="F111" s="9">
        <f t="shared" si="19"/>
        <v>5393684371.07</v>
      </c>
      <c r="G111" s="9">
        <f t="shared" si="19"/>
        <v>5549389333.059999</v>
      </c>
      <c r="H111" s="9">
        <f t="shared" si="19"/>
        <v>5537275797.24</v>
      </c>
      <c r="I111" s="9">
        <f t="shared" si="19"/>
        <v>5602156294.88</v>
      </c>
      <c r="J111" s="9">
        <f t="shared" si="19"/>
        <v>5575653323.770001</v>
      </c>
      <c r="K111" s="9">
        <f t="shared" si="19"/>
        <v>5505432635.08</v>
      </c>
      <c r="L111" s="9">
        <f t="shared" si="19"/>
        <v>5566996566.61</v>
      </c>
      <c r="M111" s="9">
        <f t="shared" si="19"/>
        <v>5607631631.040001</v>
      </c>
      <c r="N111" s="9">
        <f t="shared" si="19"/>
        <v>5648436399.55</v>
      </c>
      <c r="O111" s="9">
        <f t="shared" si="19"/>
        <v>5672205418.289999</v>
      </c>
      <c r="P111" s="9">
        <f>P34+P44+P94+P109</f>
        <v>5519358354.6</v>
      </c>
      <c r="Q111" s="14"/>
      <c r="R111" s="8"/>
    </row>
    <row r="112" spans="1:18" ht="13.5" thickTop="1">
      <c r="A112" s="2"/>
      <c r="B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1"/>
      <c r="Q112" s="14"/>
      <c r="R112" s="8"/>
    </row>
    <row r="113" spans="1:18" ht="12.75">
      <c r="A113" s="2" t="s">
        <v>87</v>
      </c>
      <c r="B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11"/>
      <c r="Q113" s="14"/>
      <c r="R113" s="8"/>
    </row>
    <row r="114" spans="1:18" ht="12.75">
      <c r="A114" s="2" t="s">
        <v>88</v>
      </c>
      <c r="B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1"/>
      <c r="Q114" s="14"/>
      <c r="R114" s="8"/>
    </row>
    <row r="115" spans="1:18" ht="12.75">
      <c r="A115" s="2" t="s">
        <v>89</v>
      </c>
      <c r="B115" s="6"/>
      <c r="C115" s="10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8">
        <f>ROUND(((C115+O115+SUM(D115:N115)*2))/24,1)</f>
        <v>0</v>
      </c>
      <c r="Q115" s="14"/>
      <c r="R115" s="8"/>
    </row>
    <row r="116" spans="1:18" ht="12.75">
      <c r="A116" s="2" t="s">
        <v>90</v>
      </c>
      <c r="B116" s="6"/>
      <c r="C116" s="10"/>
      <c r="D116" s="6"/>
      <c r="E116" s="6"/>
      <c r="F116" s="6"/>
      <c r="G116" s="6"/>
      <c r="H116" s="6"/>
      <c r="I116" s="6">
        <v>-899640</v>
      </c>
      <c r="J116" s="6">
        <v>-899640</v>
      </c>
      <c r="K116" s="6">
        <v>-556071</v>
      </c>
      <c r="L116" s="6">
        <v>-1913324</v>
      </c>
      <c r="M116" s="6">
        <v>-1044174</v>
      </c>
      <c r="N116" s="6">
        <v>-725036</v>
      </c>
      <c r="O116" s="6">
        <v>-5278067</v>
      </c>
      <c r="P116" s="8">
        <f>ROUND(((C116+O116+SUM(D116:N116)*2))/24,1)</f>
        <v>-723076.5</v>
      </c>
      <c r="Q116" s="14"/>
      <c r="R116" s="8"/>
    </row>
    <row r="117" spans="1:18" ht="12.75">
      <c r="A117" s="2" t="s">
        <v>91</v>
      </c>
      <c r="B117" s="6"/>
      <c r="C117" s="34">
        <v>-4270080</v>
      </c>
      <c r="D117" s="6">
        <v>-4270080</v>
      </c>
      <c r="E117" s="6">
        <v>-4270080</v>
      </c>
      <c r="F117" s="6">
        <v>-19260915</v>
      </c>
      <c r="G117" s="6">
        <v>-19260915</v>
      </c>
      <c r="H117" s="6">
        <v>-19260915</v>
      </c>
      <c r="I117" s="6">
        <v>-16285835</v>
      </c>
      <c r="J117" s="6">
        <v>-16285835</v>
      </c>
      <c r="K117" s="6">
        <v>0</v>
      </c>
      <c r="L117" s="6">
        <v>-12034225</v>
      </c>
      <c r="M117" s="6">
        <v>-12034225</v>
      </c>
      <c r="N117" s="6">
        <v>-12034225</v>
      </c>
      <c r="O117" s="6">
        <v>-9365369</v>
      </c>
      <c r="P117" s="8">
        <f aca="true" t="shared" si="20" ref="P117:P127">ROUND(((C117+O117+SUM(D117:N117)*2))/24,1)</f>
        <v>-11817914.5</v>
      </c>
      <c r="Q117" s="14"/>
      <c r="R117" s="8"/>
    </row>
    <row r="118" spans="1:18" ht="12.75">
      <c r="A118" s="2" t="s">
        <v>92</v>
      </c>
      <c r="B118" s="6"/>
      <c r="C118" s="6">
        <v>0</v>
      </c>
      <c r="D118" s="6">
        <v>-61454000</v>
      </c>
      <c r="E118" s="6">
        <v>-12100000</v>
      </c>
      <c r="F118" s="6">
        <v>0</v>
      </c>
      <c r="G118" s="6">
        <v>-99100000</v>
      </c>
      <c r="H118" s="6">
        <v>-84600000</v>
      </c>
      <c r="I118" s="6">
        <v>-97051000</v>
      </c>
      <c r="J118" s="6">
        <v>-99052000</v>
      </c>
      <c r="K118" s="6">
        <v>-77500000</v>
      </c>
      <c r="L118" s="6">
        <v>-159623000</v>
      </c>
      <c r="M118" s="6">
        <v>-141100000</v>
      </c>
      <c r="N118" s="6">
        <v>-154050000</v>
      </c>
      <c r="O118" s="6">
        <v>-223871000</v>
      </c>
      <c r="P118" s="8">
        <f t="shared" si="20"/>
        <v>-91463791.7</v>
      </c>
      <c r="Q118" s="14"/>
      <c r="R118" s="8"/>
    </row>
    <row r="119" spans="1:18" ht="12.75">
      <c r="A119" s="2" t="s">
        <v>93</v>
      </c>
      <c r="B119" s="6"/>
      <c r="C119" s="6">
        <v>-164402120.39</v>
      </c>
      <c r="D119" s="6">
        <v>-169666577.9</v>
      </c>
      <c r="E119" s="6">
        <v>-210389376.99</v>
      </c>
      <c r="F119" s="6">
        <v>-238752650.14</v>
      </c>
      <c r="G119" s="6">
        <v>-230339228.27</v>
      </c>
      <c r="H119" s="6">
        <v>-199847238.84</v>
      </c>
      <c r="I119" s="6">
        <v>-214062333.83</v>
      </c>
      <c r="J119" s="6">
        <v>-200831625.25</v>
      </c>
      <c r="K119" s="6">
        <v>-159399835.79</v>
      </c>
      <c r="L119" s="6">
        <v>-159532340.3</v>
      </c>
      <c r="M119" s="6">
        <v>-192433441.98</v>
      </c>
      <c r="N119" s="6">
        <v>-196472661.65</v>
      </c>
      <c r="O119" s="6">
        <v>-226751265.66</v>
      </c>
      <c r="P119" s="8">
        <f t="shared" si="20"/>
        <v>-197275333.7</v>
      </c>
      <c r="Q119" s="14"/>
      <c r="R119" s="8"/>
    </row>
    <row r="120" spans="1:18" ht="12.75">
      <c r="A120" s="2" t="s">
        <v>94</v>
      </c>
      <c r="C120" s="6">
        <v>-2000</v>
      </c>
      <c r="D120" s="6">
        <v>-2000</v>
      </c>
      <c r="E120" s="6">
        <v>-2000</v>
      </c>
      <c r="F120" s="6">
        <v>-2000</v>
      </c>
      <c r="G120" s="6">
        <v>-2000</v>
      </c>
      <c r="H120" s="6">
        <v>-2000</v>
      </c>
      <c r="I120" s="6">
        <v>-2000</v>
      </c>
      <c r="J120" s="6">
        <v>-2000</v>
      </c>
      <c r="K120" s="6">
        <v>0</v>
      </c>
      <c r="L120" s="6">
        <v>0</v>
      </c>
      <c r="M120" s="6">
        <v>0</v>
      </c>
      <c r="N120" s="6">
        <v>0</v>
      </c>
      <c r="O120" s="6"/>
      <c r="P120" s="8">
        <f t="shared" si="20"/>
        <v>-1250</v>
      </c>
      <c r="Q120" s="14"/>
      <c r="R120" s="8"/>
    </row>
    <row r="121" spans="1:18" ht="12.75">
      <c r="A121" s="2" t="s">
        <v>95</v>
      </c>
      <c r="B121" s="6"/>
      <c r="C121" s="6">
        <v>-827808.88</v>
      </c>
      <c r="D121" s="6">
        <v>-863449.45</v>
      </c>
      <c r="E121" s="6">
        <v>-3911059.19</v>
      </c>
      <c r="F121" s="6">
        <v>-3705004.43</v>
      </c>
      <c r="G121" s="6">
        <v>-3645596.78</v>
      </c>
      <c r="H121" s="6">
        <v>-3564196.02</v>
      </c>
      <c r="I121" s="6">
        <v>-3589071.44</v>
      </c>
      <c r="J121" s="6">
        <v>-3576362.26</v>
      </c>
      <c r="K121" s="6">
        <v>-3625267.45</v>
      </c>
      <c r="L121" s="6">
        <v>-3599940.6</v>
      </c>
      <c r="M121" s="6">
        <v>-3586574.08</v>
      </c>
      <c r="N121" s="6">
        <v>-3623258.77</v>
      </c>
      <c r="O121" s="6">
        <v>-3367021.49</v>
      </c>
      <c r="P121" s="8">
        <f t="shared" si="20"/>
        <v>-3282266.3</v>
      </c>
      <c r="Q121" s="14"/>
      <c r="R121" s="8"/>
    </row>
    <row r="122" spans="1:18" ht="12.75">
      <c r="A122" s="2" t="s">
        <v>96</v>
      </c>
      <c r="B122" s="6"/>
      <c r="C122" s="6">
        <v>-13095518.93</v>
      </c>
      <c r="D122" s="6">
        <v>-13302678.36</v>
      </c>
      <c r="E122" s="6">
        <v>-13640513.24</v>
      </c>
      <c r="F122" s="6">
        <v>-13804244.67</v>
      </c>
      <c r="G122" s="6">
        <v>-14246757.46</v>
      </c>
      <c r="H122" s="6">
        <v>-14370445.73</v>
      </c>
      <c r="I122" s="6">
        <v>-14306032.41</v>
      </c>
      <c r="J122" s="6">
        <v>-14316576.33</v>
      </c>
      <c r="K122" s="6">
        <v>-14476201.51</v>
      </c>
      <c r="L122" s="6">
        <v>-14560163.37</v>
      </c>
      <c r="M122" s="6">
        <v>-14760017.82</v>
      </c>
      <c r="N122" s="6">
        <v>-14939421.06</v>
      </c>
      <c r="O122" s="6">
        <v>-15377914.44</v>
      </c>
      <c r="P122" s="8">
        <f t="shared" si="20"/>
        <v>-14246647.4</v>
      </c>
      <c r="Q122" s="14"/>
      <c r="R122" s="8"/>
    </row>
    <row r="123" spans="1:18" ht="12.75">
      <c r="A123" s="2" t="s">
        <v>97</v>
      </c>
      <c r="B123" s="6"/>
      <c r="C123" s="6">
        <v>-30969154.98</v>
      </c>
      <c r="D123" s="6">
        <v>-52276378.61</v>
      </c>
      <c r="E123" s="6">
        <v>-67428193.76</v>
      </c>
      <c r="F123" s="6">
        <v>-83969805.76</v>
      </c>
      <c r="G123" s="6">
        <v>-104933131.98</v>
      </c>
      <c r="H123" s="6">
        <v>-119936261.22</v>
      </c>
      <c r="I123" s="6">
        <v>-118212361.35</v>
      </c>
      <c r="J123" s="6">
        <v>-108711882.81</v>
      </c>
      <c r="K123" s="6">
        <v>-110071846.11</v>
      </c>
      <c r="L123" s="6">
        <v>-103934821.49</v>
      </c>
      <c r="M123" s="6">
        <v>-106586364.04</v>
      </c>
      <c r="N123" s="6">
        <v>-112830424.68</v>
      </c>
      <c r="O123" s="6">
        <v>-80851228.13</v>
      </c>
      <c r="P123" s="8">
        <f t="shared" si="20"/>
        <v>-95400138.6</v>
      </c>
      <c r="Q123" s="14"/>
      <c r="R123" s="8"/>
    </row>
    <row r="124" spans="1:18" ht="12.75">
      <c r="A124" s="2" t="s">
        <v>98</v>
      </c>
      <c r="B124" s="6"/>
      <c r="C124" s="6">
        <v>-41017575.05</v>
      </c>
      <c r="D124" s="6">
        <v>-28540584.38</v>
      </c>
      <c r="E124" s="6">
        <v>-32021018.51</v>
      </c>
      <c r="F124" s="6">
        <v>-29005060.68</v>
      </c>
      <c r="G124" s="6">
        <v>-40691611.84</v>
      </c>
      <c r="H124" s="6">
        <v>-53932549.9</v>
      </c>
      <c r="I124" s="6">
        <v>-40334943.19</v>
      </c>
      <c r="J124" s="6">
        <v>-27618113.01</v>
      </c>
      <c r="K124" s="6">
        <v>-30104276.03</v>
      </c>
      <c r="L124" s="6">
        <v>-28089399.24</v>
      </c>
      <c r="M124" s="6">
        <v>-43086508.22</v>
      </c>
      <c r="N124" s="6">
        <v>-56711008.66</v>
      </c>
      <c r="O124" s="6">
        <v>-42900750.21</v>
      </c>
      <c r="P124" s="8">
        <f t="shared" si="20"/>
        <v>-37674519.7</v>
      </c>
      <c r="Q124" s="14"/>
      <c r="R124" s="8"/>
    </row>
    <row r="125" spans="1:18" ht="12.75">
      <c r="A125" s="2" t="s">
        <v>99</v>
      </c>
      <c r="B125" s="6"/>
      <c r="C125" s="6">
        <v>-808367.3</v>
      </c>
      <c r="D125" s="6">
        <v>-811824.48</v>
      </c>
      <c r="E125" s="6">
        <v>-227107.53</v>
      </c>
      <c r="F125" s="6">
        <v>-314755.64</v>
      </c>
      <c r="G125" s="6">
        <v>-719938.67</v>
      </c>
      <c r="H125" s="6">
        <v>-686744.37</v>
      </c>
      <c r="I125" s="6">
        <v>-737629.06</v>
      </c>
      <c r="J125" s="6">
        <v>-719081.77</v>
      </c>
      <c r="K125" s="6">
        <v>-191145.23</v>
      </c>
      <c r="L125" s="6">
        <v>-181895.43</v>
      </c>
      <c r="M125" s="6">
        <v>-756977.22</v>
      </c>
      <c r="N125" s="6">
        <v>-792355.08</v>
      </c>
      <c r="O125" s="6">
        <v>-773627.21</v>
      </c>
      <c r="P125" s="8">
        <f t="shared" si="20"/>
        <v>-577537.6</v>
      </c>
      <c r="Q125" s="14"/>
      <c r="R125" s="8"/>
    </row>
    <row r="126" spans="1:18" ht="12.75">
      <c r="A126" s="2" t="s">
        <v>100</v>
      </c>
      <c r="B126" s="6"/>
      <c r="C126" s="6">
        <v>-8002312.73</v>
      </c>
      <c r="D126" s="6">
        <v>-8819889.72</v>
      </c>
      <c r="E126" s="6">
        <v>-9635464.79</v>
      </c>
      <c r="F126" s="6">
        <v>-10444567.7</v>
      </c>
      <c r="G126" s="6">
        <v>-11711160.89</v>
      </c>
      <c r="H126" s="6">
        <v>-11436909.26</v>
      </c>
      <c r="I126" s="6">
        <v>-11295482.39</v>
      </c>
      <c r="J126" s="34">
        <v>-6968119.99</v>
      </c>
      <c r="K126" s="34">
        <v>-7589091.02</v>
      </c>
      <c r="L126" s="34">
        <v>-8292873.71</v>
      </c>
      <c r="M126" s="34">
        <v>-8981058.39</v>
      </c>
      <c r="N126" s="34">
        <v>-9282341.37</v>
      </c>
      <c r="O126" s="34">
        <v>-8997352.02</v>
      </c>
      <c r="P126" s="8">
        <f t="shared" si="20"/>
        <v>-9413066</v>
      </c>
      <c r="Q126" s="14"/>
      <c r="R126" s="8"/>
    </row>
    <row r="127" spans="1:18" ht="12.75">
      <c r="A127" s="2" t="s">
        <v>101</v>
      </c>
      <c r="B127" s="6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40">
        <f t="shared" si="20"/>
        <v>0</v>
      </c>
      <c r="Q127" s="14"/>
      <c r="R127" s="8"/>
    </row>
    <row r="128" spans="1:18" ht="12.75">
      <c r="A128" s="2" t="s">
        <v>102</v>
      </c>
      <c r="B128" s="6"/>
      <c r="C128" s="6">
        <f>SUM(C115:C127)</f>
        <v>-263394938.25999996</v>
      </c>
      <c r="D128" s="6">
        <f aca="true" t="shared" si="21" ref="D128:O128">SUM(D115:D127)</f>
        <v>-340007462.90000004</v>
      </c>
      <c r="E128" s="6">
        <f t="shared" si="21"/>
        <v>-353624814.01</v>
      </c>
      <c r="F128" s="6">
        <f t="shared" si="21"/>
        <v>-399259004.02</v>
      </c>
      <c r="G128" s="6">
        <f t="shared" si="21"/>
        <v>-524650340.8899999</v>
      </c>
      <c r="H128" s="6">
        <f>SUM(H115:H127)</f>
        <v>-507637260.34000003</v>
      </c>
      <c r="I128" s="6">
        <f t="shared" si="21"/>
        <v>-516776328.6700001</v>
      </c>
      <c r="J128" s="6">
        <f t="shared" si="21"/>
        <v>-478981236.41999996</v>
      </c>
      <c r="K128" s="6">
        <f t="shared" si="21"/>
        <v>-403513734.14</v>
      </c>
      <c r="L128" s="6">
        <f t="shared" si="21"/>
        <v>-491761983.14000005</v>
      </c>
      <c r="M128" s="6">
        <f t="shared" si="21"/>
        <v>-524369340.75</v>
      </c>
      <c r="N128" s="6">
        <f t="shared" si="21"/>
        <v>-561460732.27</v>
      </c>
      <c r="O128" s="6">
        <f t="shared" si="21"/>
        <v>-617533595.1600001</v>
      </c>
      <c r="P128" s="41">
        <f>SUM(P115:P127)</f>
        <v>-461875541.99999994</v>
      </c>
      <c r="Q128" s="14"/>
      <c r="R128" s="8"/>
    </row>
    <row r="129" spans="1:18" ht="12.75">
      <c r="A129" s="2"/>
      <c r="B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11"/>
      <c r="Q129" s="14"/>
      <c r="R129" s="8"/>
    </row>
    <row r="130" spans="1:18" ht="12.75">
      <c r="A130" s="2" t="s">
        <v>103</v>
      </c>
      <c r="B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11"/>
      <c r="Q130" s="14"/>
      <c r="R130" s="8"/>
    </row>
    <row r="131" spans="1:18" ht="12.75">
      <c r="A131" s="2" t="s">
        <v>104</v>
      </c>
      <c r="B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11"/>
      <c r="Q131" s="14"/>
      <c r="R131" s="8"/>
    </row>
    <row r="132" spans="1:18" ht="12.75">
      <c r="A132" s="2" t="s">
        <v>105</v>
      </c>
      <c r="B132" s="6"/>
      <c r="C132" s="6">
        <v>-100000</v>
      </c>
      <c r="D132" s="6">
        <v>-100000</v>
      </c>
      <c r="E132" s="6">
        <v>-100000</v>
      </c>
      <c r="F132" s="6">
        <v>-100000</v>
      </c>
      <c r="G132" s="6">
        <v>-100000</v>
      </c>
      <c r="H132" s="6">
        <v>-100000</v>
      </c>
      <c r="I132" s="6">
        <v>-100000</v>
      </c>
      <c r="J132" s="6">
        <v>-100000</v>
      </c>
      <c r="K132" s="6">
        <v>-100000</v>
      </c>
      <c r="L132" s="6">
        <v>-100000</v>
      </c>
      <c r="M132" s="6">
        <v>-100000</v>
      </c>
      <c r="N132" s="6">
        <v>-100000</v>
      </c>
      <c r="O132" s="6">
        <v>-100000</v>
      </c>
      <c r="P132" s="8">
        <f>ROUND(((C132+O132+SUM(D132:N132)*2))/24,1)</f>
        <v>-100000</v>
      </c>
      <c r="Q132" s="14"/>
      <c r="R132" s="8"/>
    </row>
    <row r="133" spans="1:18" ht="12.75">
      <c r="A133" s="2" t="s">
        <v>106</v>
      </c>
      <c r="B133" s="6"/>
      <c r="C133" s="33">
        <v>-125340689</v>
      </c>
      <c r="D133" s="33">
        <v>-125340689</v>
      </c>
      <c r="E133" s="33">
        <v>-125340689</v>
      </c>
      <c r="F133" s="33">
        <v>-116578689</v>
      </c>
      <c r="G133" s="33">
        <v>-116578689</v>
      </c>
      <c r="H133" s="33">
        <v>-116578689</v>
      </c>
      <c r="I133" s="33">
        <v>-110021689</v>
      </c>
      <c r="J133" s="33">
        <v>-110021689</v>
      </c>
      <c r="K133" s="33">
        <v>-110021689</v>
      </c>
      <c r="L133" s="33">
        <v>-111820689</v>
      </c>
      <c r="M133" s="33">
        <v>-111820689</v>
      </c>
      <c r="N133" s="33">
        <v>-111820689</v>
      </c>
      <c r="O133" s="33">
        <v>-109735689</v>
      </c>
      <c r="P133" s="40">
        <f>ROUND(((C133+O133+SUM(D133:N133)*2))/24,1)</f>
        <v>-115290230.7</v>
      </c>
      <c r="Q133" s="14"/>
      <c r="R133" s="8"/>
    </row>
    <row r="134" spans="1:18" ht="12.75">
      <c r="A134" s="2" t="s">
        <v>107</v>
      </c>
      <c r="B134" s="6"/>
      <c r="C134" s="6">
        <f>SUM(C132:C133)</f>
        <v>-125440689</v>
      </c>
      <c r="D134" s="6">
        <f aca="true" t="shared" si="22" ref="D134:O134">SUM(D132:D133)</f>
        <v>-125440689</v>
      </c>
      <c r="E134" s="6">
        <f t="shared" si="22"/>
        <v>-125440689</v>
      </c>
      <c r="F134" s="6">
        <f t="shared" si="22"/>
        <v>-116678689</v>
      </c>
      <c r="G134" s="6">
        <f t="shared" si="22"/>
        <v>-116678689</v>
      </c>
      <c r="H134" s="6">
        <f>SUM(H132:H133)</f>
        <v>-116678689</v>
      </c>
      <c r="I134" s="6">
        <f t="shared" si="22"/>
        <v>-110121689</v>
      </c>
      <c r="J134" s="6">
        <f t="shared" si="22"/>
        <v>-110121689</v>
      </c>
      <c r="K134" s="6">
        <f t="shared" si="22"/>
        <v>-110121689</v>
      </c>
      <c r="L134" s="6">
        <f t="shared" si="22"/>
        <v>-111920689</v>
      </c>
      <c r="M134" s="6">
        <f t="shared" si="22"/>
        <v>-111920689</v>
      </c>
      <c r="N134" s="6">
        <f t="shared" si="22"/>
        <v>-111920689</v>
      </c>
      <c r="O134" s="6">
        <f t="shared" si="22"/>
        <v>-109835689</v>
      </c>
      <c r="P134" s="41">
        <f>SUM(P132:P133)</f>
        <v>-115390230.7</v>
      </c>
      <c r="Q134" s="14"/>
      <c r="R134" s="8"/>
    </row>
    <row r="135" spans="1:18" ht="12.75">
      <c r="A135" s="2"/>
      <c r="B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11"/>
      <c r="Q135" s="14"/>
      <c r="R135" s="8"/>
    </row>
    <row r="136" spans="1:18" ht="12.75">
      <c r="A136" s="2" t="s">
        <v>108</v>
      </c>
      <c r="B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11"/>
      <c r="Q136" s="14"/>
      <c r="R136" s="8"/>
    </row>
    <row r="137" spans="1:18" ht="12.75">
      <c r="A137" s="2" t="s">
        <v>109</v>
      </c>
      <c r="B137" s="6"/>
      <c r="C137" s="6">
        <v>78518563.91</v>
      </c>
      <c r="D137" s="6">
        <v>77134563.91</v>
      </c>
      <c r="E137" s="6">
        <v>79194960.91</v>
      </c>
      <c r="F137" s="6">
        <v>77212299.91</v>
      </c>
      <c r="G137" s="6">
        <v>76679299.91</v>
      </c>
      <c r="H137" s="6">
        <v>74090306.91</v>
      </c>
      <c r="I137" s="6">
        <v>90214059.91</v>
      </c>
      <c r="J137" s="6">
        <v>91009771.91</v>
      </c>
      <c r="K137" s="6">
        <v>103275207.91</v>
      </c>
      <c r="L137" s="6">
        <v>99642667.91</v>
      </c>
      <c r="M137" s="6">
        <v>100526338.91</v>
      </c>
      <c r="N137" s="6">
        <v>101410009.91</v>
      </c>
      <c r="O137" s="6">
        <v>116774930.91</v>
      </c>
      <c r="P137" s="8">
        <f>ROUND(((C137+O137+SUM(D137:N137)*2))/24,1)</f>
        <v>89003019.6</v>
      </c>
      <c r="Q137" s="14"/>
      <c r="R137" s="8"/>
    </row>
    <row r="138" spans="1:18" ht="12.75">
      <c r="A138" s="2" t="s">
        <v>110</v>
      </c>
      <c r="B138" s="6"/>
      <c r="C138" s="6">
        <v>-2942046</v>
      </c>
      <c r="D138" s="6">
        <v>-2892046</v>
      </c>
      <c r="E138" s="6">
        <v>-2843046</v>
      </c>
      <c r="F138" s="6">
        <v>-2793606</v>
      </c>
      <c r="G138" s="6">
        <v>-2747606</v>
      </c>
      <c r="H138" s="6">
        <v>-2701606</v>
      </c>
      <c r="I138" s="6">
        <v>-2655606</v>
      </c>
      <c r="J138" s="6">
        <v>-2609606</v>
      </c>
      <c r="K138" s="6">
        <v>-2563606</v>
      </c>
      <c r="L138" s="6">
        <v>-2516606</v>
      </c>
      <c r="M138" s="6">
        <v>-2470606</v>
      </c>
      <c r="N138" s="6">
        <v>-2424606</v>
      </c>
      <c r="O138" s="6">
        <v>-2378606</v>
      </c>
      <c r="P138" s="8">
        <f>ROUND(((C138+O138+SUM(D138:N138)*2))/24,1)</f>
        <v>-2656572.7</v>
      </c>
      <c r="Q138" s="14"/>
      <c r="R138" s="8"/>
    </row>
    <row r="139" spans="1:18" ht="12.75">
      <c r="A139" s="2" t="s">
        <v>111</v>
      </c>
      <c r="B139" s="6"/>
      <c r="C139" s="6">
        <v>-608512782.69</v>
      </c>
      <c r="D139" s="6">
        <v>-614310782.69</v>
      </c>
      <c r="E139" s="6">
        <v>-611521782.69</v>
      </c>
      <c r="F139" s="6">
        <v>-616581125.69</v>
      </c>
      <c r="G139" s="6">
        <v>-618493125.69</v>
      </c>
      <c r="H139" s="6">
        <v>-620988125.69</v>
      </c>
      <c r="I139" s="6">
        <v>-617603010.67</v>
      </c>
      <c r="J139" s="6">
        <v>-617814010.67</v>
      </c>
      <c r="K139" s="6">
        <v>-618911010.67</v>
      </c>
      <c r="L139" s="6">
        <v>-619203293.67</v>
      </c>
      <c r="M139" s="6">
        <v>-620368293.67</v>
      </c>
      <c r="N139" s="6">
        <v>-621424293.67</v>
      </c>
      <c r="O139" s="6">
        <v>-594828665.67</v>
      </c>
      <c r="P139" s="8">
        <f>ROUND(((C139+O139+SUM(D139:N139)*2))/24,1)</f>
        <v>-616574131.6</v>
      </c>
      <c r="Q139" s="14"/>
      <c r="R139" s="8"/>
    </row>
    <row r="140" spans="1:18" ht="12.75">
      <c r="A140" s="2" t="s">
        <v>106</v>
      </c>
      <c r="B140" s="6"/>
      <c r="C140" s="33">
        <v>-127616114.29</v>
      </c>
      <c r="D140" s="33">
        <v>-126464302.26</v>
      </c>
      <c r="E140" s="33">
        <v>-125645583.23</v>
      </c>
      <c r="F140" s="33">
        <v>-128427338.2</v>
      </c>
      <c r="G140" s="33">
        <v>-127342983.17</v>
      </c>
      <c r="H140" s="33">
        <v>-127059668.14</v>
      </c>
      <c r="I140" s="33">
        <v>-167852098.93</v>
      </c>
      <c r="J140" s="33">
        <v>-166683076.9</v>
      </c>
      <c r="K140" s="33">
        <v>-161900007.87</v>
      </c>
      <c r="L140" s="33">
        <v>-166064370.84</v>
      </c>
      <c r="M140" s="33">
        <v>-165340348.81</v>
      </c>
      <c r="N140" s="33">
        <v>-164366326.78</v>
      </c>
      <c r="O140" s="33">
        <v>-167534264.75</v>
      </c>
      <c r="P140" s="40">
        <f>ROUND(((C140+O140+SUM(D140:N140)*2))/24,1)</f>
        <v>-147893441.2</v>
      </c>
      <c r="Q140" s="14"/>
      <c r="R140" s="8"/>
    </row>
    <row r="141" spans="1:18" ht="12.75">
      <c r="A141" s="2" t="s">
        <v>112</v>
      </c>
      <c r="B141" s="6"/>
      <c r="C141" s="6">
        <f>SUM(C137:C140)</f>
        <v>-660552379.07</v>
      </c>
      <c r="D141" s="6">
        <f aca="true" t="shared" si="23" ref="D141:O141">SUM(D137:D140)</f>
        <v>-666532567.0400001</v>
      </c>
      <c r="E141" s="6">
        <f>SUM(E137:E140)</f>
        <v>-660815451.0100001</v>
      </c>
      <c r="F141" s="6">
        <f t="shared" si="23"/>
        <v>-670589769.9800001</v>
      </c>
      <c r="G141" s="6">
        <f>SUM(G137:G140)</f>
        <v>-671904414.95</v>
      </c>
      <c r="H141" s="6">
        <f>SUM(H137:H140)</f>
        <v>-676659092.9200001</v>
      </c>
      <c r="I141" s="6">
        <f t="shared" si="23"/>
        <v>-697896655.69</v>
      </c>
      <c r="J141" s="6">
        <f t="shared" si="23"/>
        <v>-696096921.66</v>
      </c>
      <c r="K141" s="6">
        <f t="shared" si="23"/>
        <v>-680099416.63</v>
      </c>
      <c r="L141" s="6">
        <f t="shared" si="23"/>
        <v>-688141602.6</v>
      </c>
      <c r="M141" s="6">
        <f t="shared" si="23"/>
        <v>-687652909.5699999</v>
      </c>
      <c r="N141" s="6">
        <f t="shared" si="23"/>
        <v>-686805216.54</v>
      </c>
      <c r="O141" s="6">
        <f t="shared" si="23"/>
        <v>-647966605.51</v>
      </c>
      <c r="P141" s="41">
        <f>SUM(P137:P140)</f>
        <v>-678121125.9000001</v>
      </c>
      <c r="Q141" s="14"/>
      <c r="R141" s="8"/>
    </row>
    <row r="142" spans="1:18" ht="12.75">
      <c r="A142" s="2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11"/>
      <c r="Q142" s="14"/>
      <c r="R142" s="8"/>
    </row>
    <row r="143" spans="1:18" ht="12.75">
      <c r="A143" s="2" t="s">
        <v>113</v>
      </c>
      <c r="B143" s="6"/>
      <c r="C143" s="6">
        <v>-785993068.07</v>
      </c>
      <c r="D143" s="6">
        <v>-791973256.04</v>
      </c>
      <c r="E143" s="6">
        <v>-786256140.01</v>
      </c>
      <c r="F143" s="6">
        <v>-787268458.98</v>
      </c>
      <c r="G143" s="6">
        <v>-788583103.95</v>
      </c>
      <c r="H143" s="6">
        <v>-793337781.92</v>
      </c>
      <c r="I143" s="6">
        <v>-808018344.69</v>
      </c>
      <c r="J143" s="6">
        <v>-806218610.66</v>
      </c>
      <c r="K143" s="6">
        <v>-790221105.63</v>
      </c>
      <c r="L143" s="6">
        <v>-800062291.6</v>
      </c>
      <c r="M143" s="6">
        <v>-799573598.57</v>
      </c>
      <c r="N143" s="6">
        <v>-798725905.54</v>
      </c>
      <c r="O143" s="6">
        <v>-757802294.51</v>
      </c>
      <c r="P143" s="8">
        <f>ROUND(((C143+O143+SUM(D143:N143)*2))/24,1)</f>
        <v>-793511356.6</v>
      </c>
      <c r="Q143" s="14"/>
      <c r="R143" s="8"/>
    </row>
    <row r="144" spans="1:18" ht="12.75">
      <c r="A144" s="2"/>
      <c r="B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11"/>
      <c r="Q144" s="14"/>
      <c r="R144" s="8"/>
    </row>
    <row r="145" spans="1:18" ht="12.75">
      <c r="A145" s="2" t="s">
        <v>114</v>
      </c>
      <c r="B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11"/>
      <c r="Q145" s="14"/>
      <c r="R145" s="8"/>
    </row>
    <row r="146" spans="1:18" ht="12.75">
      <c r="A146" s="2" t="s">
        <v>162</v>
      </c>
      <c r="B146" s="6"/>
      <c r="D146" s="6"/>
      <c r="E146" s="6"/>
      <c r="F146" s="6">
        <v>-3155684</v>
      </c>
      <c r="G146" s="6">
        <v>-36475</v>
      </c>
      <c r="H146" s="6">
        <v>0</v>
      </c>
      <c r="I146" s="6"/>
      <c r="J146" s="6"/>
      <c r="K146" s="6"/>
      <c r="L146" s="6"/>
      <c r="M146" s="6"/>
      <c r="N146" s="6"/>
      <c r="O146" s="6"/>
      <c r="P146" s="35">
        <f>ROUND(((C146+O146+SUM(D146:N146)*2))/24,1)</f>
        <v>-266013.3</v>
      </c>
      <c r="Q146" s="14"/>
      <c r="R146" s="8"/>
    </row>
    <row r="147" spans="1:18" ht="12.75">
      <c r="A147" s="26" t="s">
        <v>159</v>
      </c>
      <c r="C147" s="10"/>
      <c r="D147" s="6"/>
      <c r="E147" s="6"/>
      <c r="F147" s="6"/>
      <c r="G147" s="6"/>
      <c r="H147" s="6"/>
      <c r="I147" s="6"/>
      <c r="J147" s="6">
        <v>0</v>
      </c>
      <c r="K147" s="6">
        <v>0</v>
      </c>
      <c r="L147" s="6">
        <v>0</v>
      </c>
      <c r="M147" s="6"/>
      <c r="N147" s="6"/>
      <c r="O147" s="6"/>
      <c r="P147" s="8">
        <f aca="true" t="shared" si="24" ref="P147:P156">ROUND(((C147+O147+SUM(D147:N147)*2))/24,1)</f>
        <v>0</v>
      </c>
      <c r="Q147" s="14"/>
      <c r="R147" s="8"/>
    </row>
    <row r="148" spans="1:18" ht="12.75">
      <c r="A148" s="2" t="s">
        <v>115</v>
      </c>
      <c r="B148" s="6"/>
      <c r="C148" s="10"/>
      <c r="D148" s="6"/>
      <c r="E148" s="6"/>
      <c r="F148" s="6">
        <v>-249455</v>
      </c>
      <c r="G148" s="6">
        <v>-249455</v>
      </c>
      <c r="H148" s="6">
        <v>-249455</v>
      </c>
      <c r="I148" s="6">
        <v>0</v>
      </c>
      <c r="J148" s="6">
        <v>0</v>
      </c>
      <c r="K148" s="6">
        <v>0</v>
      </c>
      <c r="L148" s="6">
        <v>-82656</v>
      </c>
      <c r="M148" s="6">
        <v>-82656</v>
      </c>
      <c r="N148" s="6">
        <v>-82656</v>
      </c>
      <c r="O148" s="6">
        <v>0</v>
      </c>
      <c r="P148" s="8">
        <f t="shared" si="24"/>
        <v>-83027.8</v>
      </c>
      <c r="Q148" s="14"/>
      <c r="R148" s="8"/>
    </row>
    <row r="149" spans="1:18" ht="12.75">
      <c r="A149" s="2" t="s">
        <v>116</v>
      </c>
      <c r="B149" s="6"/>
      <c r="C149" s="6">
        <v>-925000</v>
      </c>
      <c r="D149" s="6">
        <v>-925000</v>
      </c>
      <c r="E149" s="6">
        <v>-925000</v>
      </c>
      <c r="F149" s="6">
        <v>-1300000</v>
      </c>
      <c r="G149" s="6">
        <v>-1300000</v>
      </c>
      <c r="H149" s="6">
        <v>-1300000</v>
      </c>
      <c r="I149" s="6">
        <v>-1750000</v>
      </c>
      <c r="J149" s="6">
        <v>-1690000</v>
      </c>
      <c r="K149" s="6">
        <v>-1690000</v>
      </c>
      <c r="L149" s="6">
        <v>-1820000</v>
      </c>
      <c r="M149" s="6">
        <v>-1786715.66</v>
      </c>
      <c r="N149" s="6">
        <v>-1245000</v>
      </c>
      <c r="O149" s="6">
        <v>-2041400</v>
      </c>
      <c r="P149" s="8">
        <f t="shared" si="24"/>
        <v>-1434576.3</v>
      </c>
      <c r="Q149" s="14"/>
      <c r="R149" s="8"/>
    </row>
    <row r="150" spans="1:18" ht="12.75">
      <c r="A150" s="2" t="s">
        <v>117</v>
      </c>
      <c r="B150" s="6"/>
      <c r="C150" s="6">
        <v>-35082592.45</v>
      </c>
      <c r="D150" s="6">
        <v>-35081972.9</v>
      </c>
      <c r="E150" s="6">
        <v>-35078686.45</v>
      </c>
      <c r="F150" s="6">
        <v>-34429520.04</v>
      </c>
      <c r="G150" s="6">
        <v>-34429520.04</v>
      </c>
      <c r="H150" s="6">
        <v>-34428943.38</v>
      </c>
      <c r="I150" s="6">
        <v>-33287195.63</v>
      </c>
      <c r="J150" s="6">
        <v>-33287195.63</v>
      </c>
      <c r="K150" s="6">
        <v>-34022436.2</v>
      </c>
      <c r="L150" s="6">
        <v>-33159822.8</v>
      </c>
      <c r="M150" s="6">
        <v>-33159822.8</v>
      </c>
      <c r="N150" s="6">
        <v>-33159197.54</v>
      </c>
      <c r="O150" s="6">
        <v>-32457154.89</v>
      </c>
      <c r="P150" s="8">
        <f t="shared" si="24"/>
        <v>-33941182.3</v>
      </c>
      <c r="Q150" s="14"/>
      <c r="R150" s="8"/>
    </row>
    <row r="151" spans="1:18" ht="12.75">
      <c r="A151" s="2" t="s">
        <v>118</v>
      </c>
      <c r="B151" s="6"/>
      <c r="C151" s="6">
        <v>-3492082.7</v>
      </c>
      <c r="D151" s="6">
        <v>-3492082.7</v>
      </c>
      <c r="E151" s="6">
        <v>-3492082.7</v>
      </c>
      <c r="F151" s="6">
        <v>-3515894.28</v>
      </c>
      <c r="G151" s="6">
        <v>-3515894.28</v>
      </c>
      <c r="H151" s="6">
        <v>-3515894.28</v>
      </c>
      <c r="I151" s="6">
        <v>-5510714.05</v>
      </c>
      <c r="J151" s="6">
        <v>-5510714.05</v>
      </c>
      <c r="K151" s="6">
        <v>-5510714.05</v>
      </c>
      <c r="L151" s="6">
        <v>-5538702.2</v>
      </c>
      <c r="M151" s="6">
        <v>-5538702.2</v>
      </c>
      <c r="N151" s="6">
        <v>-5538702.2</v>
      </c>
      <c r="O151" s="6">
        <v>-5873876.63</v>
      </c>
      <c r="P151" s="8">
        <f t="shared" si="24"/>
        <v>-4613589.7</v>
      </c>
      <c r="Q151" s="14"/>
      <c r="R151" s="8"/>
    </row>
    <row r="152" spans="1:18" ht="12.75">
      <c r="A152" s="2" t="s">
        <v>119</v>
      </c>
      <c r="B152" s="6"/>
      <c r="C152" s="6">
        <v>-53218334.11</v>
      </c>
      <c r="D152" s="6">
        <v>-54755361.03</v>
      </c>
      <c r="E152" s="6">
        <v>-55544305.08</v>
      </c>
      <c r="F152" s="6">
        <v>-57145138.62</v>
      </c>
      <c r="G152" s="6">
        <v>-58603751.58</v>
      </c>
      <c r="H152" s="6">
        <v>-59121609.86</v>
      </c>
      <c r="I152" s="6">
        <v>-60726656.42</v>
      </c>
      <c r="J152" s="6">
        <v>-61973347.5</v>
      </c>
      <c r="K152" s="6">
        <v>-62779086.95</v>
      </c>
      <c r="L152" s="6">
        <v>-63281861.86</v>
      </c>
      <c r="M152" s="6">
        <v>-65159701.3</v>
      </c>
      <c r="N152" s="6">
        <v>-66606058.08</v>
      </c>
      <c r="O152" s="6">
        <v>-67365999.88</v>
      </c>
      <c r="P152" s="8">
        <f t="shared" si="24"/>
        <v>-60499087.1</v>
      </c>
      <c r="Q152" s="14"/>
      <c r="R152" s="8"/>
    </row>
    <row r="153" spans="1:18" ht="12.75">
      <c r="A153" s="2" t="s">
        <v>105</v>
      </c>
      <c r="B153" s="6"/>
      <c r="C153" s="6">
        <v>-126017030.13</v>
      </c>
      <c r="D153" s="6">
        <v>-138402202.89</v>
      </c>
      <c r="E153" s="6">
        <v>-131660424.22</v>
      </c>
      <c r="F153" s="6">
        <v>-118146469.96</v>
      </c>
      <c r="G153" s="6">
        <v>-118886006.52</v>
      </c>
      <c r="H153" s="6">
        <v>-121083404.69</v>
      </c>
      <c r="I153" s="6">
        <v>-129764662.35</v>
      </c>
      <c r="J153" s="6">
        <v>-130332211.82</v>
      </c>
      <c r="K153" s="6">
        <v>-130273385.12</v>
      </c>
      <c r="L153" s="6">
        <v>-130184840.72</v>
      </c>
      <c r="M153" s="6">
        <v>-132362470.04</v>
      </c>
      <c r="N153" s="6">
        <v>-155845901.89</v>
      </c>
      <c r="O153" s="6">
        <v>-173619293.93</v>
      </c>
      <c r="P153" s="8">
        <f t="shared" si="24"/>
        <v>-132230011.9</v>
      </c>
      <c r="Q153" s="14"/>
      <c r="R153" s="8"/>
    </row>
    <row r="154" spans="1:18" ht="12.75">
      <c r="A154" s="2" t="s">
        <v>120</v>
      </c>
      <c r="B154" s="6"/>
      <c r="C154" s="6">
        <v>-15077685.3</v>
      </c>
      <c r="D154" s="6">
        <v>-20642831.79</v>
      </c>
      <c r="E154" s="6">
        <v>-18846351.62</v>
      </c>
      <c r="F154" s="6">
        <v>-13860250.45</v>
      </c>
      <c r="G154" s="6">
        <v>-13813119.28</v>
      </c>
      <c r="H154" s="6">
        <v>-13765988.11</v>
      </c>
      <c r="I154" s="6">
        <v>-13718856.94</v>
      </c>
      <c r="J154" s="6">
        <v>-13671725.77</v>
      </c>
      <c r="K154" s="6">
        <v>-13624594.6</v>
      </c>
      <c r="L154" s="6">
        <v>-20948729.33</v>
      </c>
      <c r="M154" s="6">
        <v>-20821011.69</v>
      </c>
      <c r="N154" s="6">
        <v>-20769483.02</v>
      </c>
      <c r="O154" s="6">
        <v>-20721266.21</v>
      </c>
      <c r="P154" s="8">
        <f t="shared" si="24"/>
        <v>-16865201.5</v>
      </c>
      <c r="Q154" s="14"/>
      <c r="R154" s="8"/>
    </row>
    <row r="155" spans="1:18" ht="12.75">
      <c r="A155" s="2" t="s">
        <v>121</v>
      </c>
      <c r="B155" s="6"/>
      <c r="C155" s="6">
        <v>-5963384.41</v>
      </c>
      <c r="D155" s="6">
        <v>-5476786.91</v>
      </c>
      <c r="E155" s="6">
        <v>-4990189.41</v>
      </c>
      <c r="F155" s="6">
        <v>-4503591.91</v>
      </c>
      <c r="G155" s="6">
        <v>-4016994.41</v>
      </c>
      <c r="H155" s="6">
        <v>-3528834.29</v>
      </c>
      <c r="I155" s="6">
        <v>-3477069.04</v>
      </c>
      <c r="J155" s="6">
        <v>-3425304.04</v>
      </c>
      <c r="K155" s="6">
        <v>-3570115.29</v>
      </c>
      <c r="L155" s="6">
        <v>-3526264.6</v>
      </c>
      <c r="M155" s="6">
        <v>-3474499.6</v>
      </c>
      <c r="N155" s="6">
        <v>-3422734.6</v>
      </c>
      <c r="O155" s="6">
        <v>-3370969.6</v>
      </c>
      <c r="P155" s="8">
        <f t="shared" si="24"/>
        <v>-4006630.1</v>
      </c>
      <c r="Q155" s="14"/>
      <c r="R155" s="8"/>
    </row>
    <row r="156" spans="1:18" ht="12.75">
      <c r="A156" s="2" t="s">
        <v>122</v>
      </c>
      <c r="B156" s="6"/>
      <c r="C156" s="33">
        <v>-950965.24</v>
      </c>
      <c r="D156" s="33">
        <v>-940205.76</v>
      </c>
      <c r="E156" s="33">
        <v>-929446.28</v>
      </c>
      <c r="F156" s="33">
        <v>-918686.8</v>
      </c>
      <c r="G156" s="33">
        <v>-907927.32</v>
      </c>
      <c r="H156" s="33">
        <v>-897167.84</v>
      </c>
      <c r="I156" s="33">
        <v>-886408.36</v>
      </c>
      <c r="J156" s="33">
        <v>-875648.88</v>
      </c>
      <c r="K156" s="33">
        <v>-864889.4</v>
      </c>
      <c r="L156" s="33">
        <v>-675568.28</v>
      </c>
      <c r="M156" s="33">
        <v>-665485.17</v>
      </c>
      <c r="N156" s="33">
        <v>-655402.06</v>
      </c>
      <c r="O156" s="33">
        <v>-645318.95</v>
      </c>
      <c r="P156" s="40">
        <f t="shared" si="24"/>
        <v>-834581.5</v>
      </c>
      <c r="Q156" s="14"/>
      <c r="R156" s="8"/>
    </row>
    <row r="157" spans="1:18" ht="12.75">
      <c r="A157" s="2" t="s">
        <v>123</v>
      </c>
      <c r="B157" s="6"/>
      <c r="C157" s="6">
        <f>SUM(C146:C156)</f>
        <v>-240727074.34</v>
      </c>
      <c r="D157" s="6">
        <f aca="true" t="shared" si="25" ref="D157:O157">SUM(D146:D156)</f>
        <v>-259716443.97999996</v>
      </c>
      <c r="E157" s="6">
        <f t="shared" si="25"/>
        <v>-251466485.76</v>
      </c>
      <c r="F157" s="6">
        <f t="shared" si="25"/>
        <v>-237224691.05999997</v>
      </c>
      <c r="G157" s="6">
        <f t="shared" si="25"/>
        <v>-235759143.43</v>
      </c>
      <c r="H157" s="6">
        <f>SUM(H146:H156)</f>
        <v>-237891297.45</v>
      </c>
      <c r="I157" s="6">
        <f t="shared" si="25"/>
        <v>-249121562.79</v>
      </c>
      <c r="J157" s="6">
        <f t="shared" si="25"/>
        <v>-250766147.69</v>
      </c>
      <c r="K157" s="6">
        <f t="shared" si="25"/>
        <v>-252335221.60999998</v>
      </c>
      <c r="L157" s="6">
        <f t="shared" si="25"/>
        <v>-259218445.78999996</v>
      </c>
      <c r="M157" s="6">
        <f t="shared" si="25"/>
        <v>-263051064.45999998</v>
      </c>
      <c r="N157" s="6">
        <f t="shared" si="25"/>
        <v>-287325135.39</v>
      </c>
      <c r="O157" s="6">
        <f t="shared" si="25"/>
        <v>-306095280.09000003</v>
      </c>
      <c r="P157" s="41">
        <f>SUM(P146:P156)</f>
        <v>-254773901.5</v>
      </c>
      <c r="Q157" s="14"/>
      <c r="R157" s="8"/>
    </row>
    <row r="158" spans="1:18" ht="12.75">
      <c r="A158" s="2"/>
      <c r="B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11"/>
      <c r="Q158" s="14"/>
      <c r="R158" s="8"/>
    </row>
    <row r="159" spans="1:18" ht="12.75">
      <c r="A159" s="2" t="s">
        <v>124</v>
      </c>
      <c r="B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11"/>
      <c r="Q159" s="14"/>
      <c r="R159" s="8"/>
    </row>
    <row r="160" spans="1:18" ht="12.75">
      <c r="A160" s="2" t="s">
        <v>125</v>
      </c>
      <c r="B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11"/>
      <c r="Q160" s="14"/>
      <c r="R160" s="8"/>
    </row>
    <row r="161" spans="1:18" ht="12.75">
      <c r="A161" s="2" t="s">
        <v>126</v>
      </c>
      <c r="B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11"/>
      <c r="Q161" s="14"/>
      <c r="R161" s="8"/>
    </row>
    <row r="162" spans="1:18" ht="12.75">
      <c r="A162" s="2" t="s">
        <v>127</v>
      </c>
      <c r="B162" s="6"/>
      <c r="C162" s="6">
        <v>-859037900</v>
      </c>
      <c r="D162" s="6">
        <v>-859037900</v>
      </c>
      <c r="E162" s="6">
        <v>-859037900</v>
      </c>
      <c r="F162" s="6">
        <v>-859037900</v>
      </c>
      <c r="G162" s="6">
        <v>-859037900</v>
      </c>
      <c r="H162" s="6">
        <v>-859037900</v>
      </c>
      <c r="I162" s="6">
        <v>-859037900</v>
      </c>
      <c r="J162" s="6">
        <v>-859037900</v>
      </c>
      <c r="K162" s="6">
        <v>-859037900</v>
      </c>
      <c r="L162" s="6">
        <v>-859037900</v>
      </c>
      <c r="M162" s="6">
        <v>-859037900</v>
      </c>
      <c r="N162" s="6">
        <v>-859037900</v>
      </c>
      <c r="O162" s="6">
        <v>-859037900</v>
      </c>
      <c r="P162" s="8">
        <f aca="true" t="shared" si="26" ref="P162:P172">ROUND(((C162+O162+SUM(D162:N162)*2))/24,1)</f>
        <v>-859037900</v>
      </c>
      <c r="Q162" s="14"/>
      <c r="R162" s="8"/>
    </row>
    <row r="163" spans="1:18" ht="12.75">
      <c r="A163" s="2" t="s">
        <v>128</v>
      </c>
      <c r="B163" s="6"/>
      <c r="C163" s="6">
        <v>-478145249.87</v>
      </c>
      <c r="D163" s="6">
        <v>-478145249.87</v>
      </c>
      <c r="E163" s="6">
        <v>-478145249.87</v>
      </c>
      <c r="F163" s="6">
        <v>-478145249.87</v>
      </c>
      <c r="G163" s="6">
        <v>-478145249.87</v>
      </c>
      <c r="H163" s="6">
        <v>-478145249.87</v>
      </c>
      <c r="I163" s="6">
        <v>-478145249.87</v>
      </c>
      <c r="J163" s="6">
        <v>-478145249.87</v>
      </c>
      <c r="K163" s="6">
        <v>-478145249.87</v>
      </c>
      <c r="L163" s="6">
        <v>-478145249.87</v>
      </c>
      <c r="M163" s="6">
        <v>-478145249.87</v>
      </c>
      <c r="N163" s="6">
        <v>-478145249.87</v>
      </c>
      <c r="O163" s="6">
        <v>-478145249.87</v>
      </c>
      <c r="P163" s="8">
        <f t="shared" si="26"/>
        <v>-478145249.9</v>
      </c>
      <c r="Q163" s="14"/>
      <c r="R163" s="8"/>
    </row>
    <row r="164" spans="1:18" ht="12.75">
      <c r="A164" s="2" t="s">
        <v>129</v>
      </c>
      <c r="B164" s="6"/>
      <c r="C164" s="6">
        <v>-337.5</v>
      </c>
      <c r="D164" s="6">
        <v>-337.5</v>
      </c>
      <c r="E164" s="6">
        <v>-337.5</v>
      </c>
      <c r="F164" s="6">
        <v>-337.5</v>
      </c>
      <c r="G164" s="6">
        <v>-337.5</v>
      </c>
      <c r="H164" s="6">
        <v>-337.5</v>
      </c>
      <c r="I164" s="6">
        <v>-337.5</v>
      </c>
      <c r="J164" s="6">
        <v>-337.5</v>
      </c>
      <c r="K164" s="6">
        <v>-337.5</v>
      </c>
      <c r="L164" s="6">
        <v>-337.5</v>
      </c>
      <c r="M164" s="6">
        <v>-337.5</v>
      </c>
      <c r="N164" s="6">
        <v>-337.5</v>
      </c>
      <c r="O164" s="6">
        <v>-337.5</v>
      </c>
      <c r="P164" s="8">
        <f t="shared" si="26"/>
        <v>-337.5</v>
      </c>
      <c r="Q164" s="14"/>
      <c r="R164" s="8"/>
    </row>
    <row r="165" spans="1:18" ht="12.75">
      <c r="A165" s="2" t="s">
        <v>130</v>
      </c>
      <c r="B165" s="6"/>
      <c r="C165" s="6">
        <v>-139476265.51</v>
      </c>
      <c r="D165" s="6">
        <v>-139746289.34</v>
      </c>
      <c r="E165" s="6">
        <v>-139977639.15</v>
      </c>
      <c r="F165" s="6">
        <v>-140901148.61</v>
      </c>
      <c r="G165" s="6">
        <v>-141163043.02</v>
      </c>
      <c r="H165" s="6">
        <v>-141495526.28</v>
      </c>
      <c r="I165" s="6">
        <v>-141802604.62</v>
      </c>
      <c r="J165" s="6">
        <v>-142206962.41</v>
      </c>
      <c r="K165" s="6">
        <v>-142439209.7</v>
      </c>
      <c r="L165" s="6">
        <v>-143326196.26</v>
      </c>
      <c r="M165" s="6">
        <v>-143590769.75</v>
      </c>
      <c r="N165" s="6">
        <v>-143862746.38</v>
      </c>
      <c r="O165" s="6">
        <v>-144203112.84</v>
      </c>
      <c r="P165" s="8">
        <f t="shared" si="26"/>
        <v>-141862652.1</v>
      </c>
      <c r="Q165" s="14"/>
      <c r="R165" s="8"/>
    </row>
    <row r="166" spans="1:18" ht="12.75">
      <c r="A166" s="2" t="s">
        <v>131</v>
      </c>
      <c r="B166" s="6"/>
      <c r="C166" s="6">
        <v>9579320.7</v>
      </c>
      <c r="D166" s="6">
        <v>9579320.7</v>
      </c>
      <c r="E166" s="6">
        <v>9579320.7</v>
      </c>
      <c r="F166" s="6">
        <v>9579320.7</v>
      </c>
      <c r="G166" s="6">
        <v>9579320.7</v>
      </c>
      <c r="H166" s="6">
        <v>9579320.7</v>
      </c>
      <c r="I166" s="6">
        <v>9579320.7</v>
      </c>
      <c r="J166" s="6">
        <v>9579320.7</v>
      </c>
      <c r="K166" s="6">
        <v>9579320.7</v>
      </c>
      <c r="L166" s="6">
        <v>9579320.7</v>
      </c>
      <c r="M166" s="6">
        <v>9579320.7</v>
      </c>
      <c r="N166" s="6">
        <v>9579320.7</v>
      </c>
      <c r="O166" s="6">
        <v>9579320.7</v>
      </c>
      <c r="P166" s="8">
        <f t="shared" si="26"/>
        <v>9579320.7</v>
      </c>
      <c r="Q166" s="14"/>
      <c r="R166" s="8"/>
    </row>
    <row r="167" spans="1:18" ht="12.75">
      <c r="A167" s="2" t="s">
        <v>132</v>
      </c>
      <c r="B167" s="6"/>
      <c r="C167" s="6">
        <v>-6549783</v>
      </c>
      <c r="D167" s="6">
        <v>-6549783</v>
      </c>
      <c r="E167" s="6">
        <v>-6549783</v>
      </c>
      <c r="F167" s="6">
        <v>-7019063</v>
      </c>
      <c r="G167" s="6">
        <v>-7019063</v>
      </c>
      <c r="H167" s="6">
        <v>-7019063</v>
      </c>
      <c r="I167" s="6">
        <v>-7019063</v>
      </c>
      <c r="J167" s="6">
        <v>-7019063</v>
      </c>
      <c r="K167" s="6">
        <v>-7019063</v>
      </c>
      <c r="L167" s="6">
        <v>-7019063</v>
      </c>
      <c r="M167" s="6">
        <v>-7019063</v>
      </c>
      <c r="N167" s="6">
        <v>-7019063</v>
      </c>
      <c r="O167" s="6">
        <v>-7019063</v>
      </c>
      <c r="P167" s="8">
        <f t="shared" si="26"/>
        <v>-6921296.3</v>
      </c>
      <c r="Q167" s="14"/>
      <c r="R167" s="8"/>
    </row>
    <row r="168" spans="1:18" ht="12.75">
      <c r="A168" s="2" t="s">
        <v>133</v>
      </c>
      <c r="B168" s="6"/>
      <c r="C168" s="6">
        <v>-41187918.72</v>
      </c>
      <c r="D168" s="6">
        <v>-41187918.72</v>
      </c>
      <c r="E168" s="6">
        <v>-41187918.72</v>
      </c>
      <c r="F168" s="6">
        <v>-117606641.32</v>
      </c>
      <c r="G168" s="6">
        <v>-156099042.54</v>
      </c>
      <c r="H168" s="6">
        <v>-156099042.54</v>
      </c>
      <c r="I168" s="6">
        <v>-156113738.47</v>
      </c>
      <c r="J168" s="6">
        <v>-156084346.61</v>
      </c>
      <c r="K168" s="6">
        <v>-158084346.61</v>
      </c>
      <c r="L168" s="6">
        <v>-156796308.58</v>
      </c>
      <c r="M168" s="6">
        <v>-156796308.58</v>
      </c>
      <c r="N168" s="6">
        <v>-156796308.58</v>
      </c>
      <c r="O168" s="6">
        <v>-155369073.15</v>
      </c>
      <c r="P168" s="8">
        <f t="shared" si="26"/>
        <v>-129260868.1</v>
      </c>
      <c r="Q168" s="14"/>
      <c r="R168" s="8"/>
    </row>
    <row r="169" spans="1:18" ht="12.75">
      <c r="A169" s="2" t="s">
        <v>134</v>
      </c>
      <c r="B169" s="6"/>
      <c r="C169" s="6">
        <v>-52447691.79</v>
      </c>
      <c r="D169" s="6">
        <v>-52447691.79</v>
      </c>
      <c r="E169" s="6">
        <v>-52447691.79</v>
      </c>
      <c r="F169" s="6">
        <v>24440310.81</v>
      </c>
      <c r="G169" s="6">
        <v>24440310.81</v>
      </c>
      <c r="H169" s="6">
        <v>24440310.81</v>
      </c>
      <c r="I169" s="6">
        <v>24455006.74</v>
      </c>
      <c r="J169" s="6">
        <v>24425614.88</v>
      </c>
      <c r="K169" s="6">
        <v>26425614.88</v>
      </c>
      <c r="L169" s="6">
        <v>25137576.85</v>
      </c>
      <c r="M169" s="6">
        <v>25137576.85</v>
      </c>
      <c r="N169" s="6">
        <v>25137576.85</v>
      </c>
      <c r="O169" s="6">
        <v>23710341.42</v>
      </c>
      <c r="P169" s="8">
        <f t="shared" si="26"/>
        <v>8731320.1</v>
      </c>
      <c r="Q169" s="14"/>
      <c r="R169" s="8"/>
    </row>
    <row r="170" spans="1:18" ht="12.75">
      <c r="A170" s="2" t="s">
        <v>135</v>
      </c>
      <c r="B170" s="6"/>
      <c r="C170" s="6">
        <v>11725416</v>
      </c>
      <c r="D170" s="6">
        <v>11725416</v>
      </c>
      <c r="E170" s="6">
        <v>11725416</v>
      </c>
      <c r="F170" s="6">
        <v>14750293</v>
      </c>
      <c r="G170" s="6">
        <v>14750293</v>
      </c>
      <c r="H170" s="6">
        <v>14750293</v>
      </c>
      <c r="I170" s="6">
        <v>6472589</v>
      </c>
      <c r="J170" s="6">
        <v>6472589</v>
      </c>
      <c r="K170" s="6">
        <v>18838475</v>
      </c>
      <c r="L170" s="6">
        <v>17962400</v>
      </c>
      <c r="M170" s="6">
        <v>17898645</v>
      </c>
      <c r="N170" s="6">
        <v>17834890</v>
      </c>
      <c r="O170" s="6">
        <v>-2857511</v>
      </c>
      <c r="P170" s="8">
        <f t="shared" si="26"/>
        <v>13134604.3</v>
      </c>
      <c r="Q170" s="14"/>
      <c r="R170" s="8"/>
    </row>
    <row r="171" spans="1:18" ht="12.75">
      <c r="A171" s="2" t="s">
        <v>136</v>
      </c>
      <c r="B171" s="6"/>
      <c r="C171" s="6">
        <v>-67005730.19</v>
      </c>
      <c r="D171" s="6">
        <v>-77307902.69</v>
      </c>
      <c r="E171" s="6">
        <v>-98553496.95</v>
      </c>
      <c r="F171" s="6">
        <v>-126192237.68</v>
      </c>
      <c r="G171" s="6">
        <v>-30202633.37</v>
      </c>
      <c r="H171" s="6">
        <v>-50935929.44</v>
      </c>
      <c r="I171" s="6">
        <v>-72181748.3</v>
      </c>
      <c r="J171" s="6">
        <v>-83224660.78</v>
      </c>
      <c r="K171" s="6">
        <v>-87019463.97</v>
      </c>
      <c r="L171" s="6">
        <v>-84347674.79</v>
      </c>
      <c r="M171" s="6">
        <v>-88703127.48</v>
      </c>
      <c r="N171" s="6">
        <v>-90700422.29</v>
      </c>
      <c r="O171" s="6">
        <v>-90517277.01</v>
      </c>
      <c r="P171" s="8">
        <f t="shared" si="26"/>
        <v>-80677566.8</v>
      </c>
      <c r="Q171" s="14"/>
      <c r="R171" s="8"/>
    </row>
    <row r="172" spans="1:18" ht="12.75">
      <c r="A172" s="2" t="s">
        <v>137</v>
      </c>
      <c r="B172" s="6"/>
      <c r="C172" s="33">
        <v>65876369.42</v>
      </c>
      <c r="D172" s="33">
        <v>65876369.42</v>
      </c>
      <c r="E172" s="33">
        <v>87699836.46</v>
      </c>
      <c r="F172" s="33">
        <v>87699836.46</v>
      </c>
      <c r="G172" s="33">
        <v>0</v>
      </c>
      <c r="H172" s="33">
        <v>23053066.59</v>
      </c>
      <c r="I172" s="33">
        <v>23053066.59</v>
      </c>
      <c r="J172" s="33">
        <v>23053066.59</v>
      </c>
      <c r="K172" s="33">
        <v>45038986.37</v>
      </c>
      <c r="L172" s="33">
        <v>45038986.37</v>
      </c>
      <c r="M172" s="33">
        <v>45038986.37</v>
      </c>
      <c r="N172" s="33">
        <v>67085013.72</v>
      </c>
      <c r="O172" s="33">
        <v>67085013.72</v>
      </c>
      <c r="P172" s="40">
        <f t="shared" si="26"/>
        <v>48259825.5</v>
      </c>
      <c r="Q172" s="14"/>
      <c r="R172" s="8"/>
    </row>
    <row r="173" spans="1:18" ht="12.75">
      <c r="A173" s="2" t="s">
        <v>138</v>
      </c>
      <c r="B173" s="6"/>
      <c r="C173" s="6">
        <f>SUM(C162:C172)</f>
        <v>-1556669770.4599998</v>
      </c>
      <c r="D173" s="6">
        <f aca="true" t="shared" si="27" ref="D173:O173">SUM(D162:D172)</f>
        <v>-1567241966.7899997</v>
      </c>
      <c r="E173" s="6">
        <f t="shared" si="27"/>
        <v>-1566895443.82</v>
      </c>
      <c r="F173" s="6">
        <f t="shared" si="27"/>
        <v>-1592432817.01</v>
      </c>
      <c r="G173" s="6">
        <f t="shared" si="27"/>
        <v>-1622897344.7899997</v>
      </c>
      <c r="H173" s="6">
        <f t="shared" si="27"/>
        <v>-1620910057.53</v>
      </c>
      <c r="I173" s="6">
        <f t="shared" si="27"/>
        <v>-1650740658.7299998</v>
      </c>
      <c r="J173" s="6">
        <f t="shared" si="27"/>
        <v>-1662187929</v>
      </c>
      <c r="K173" s="6">
        <f t="shared" si="27"/>
        <v>-1631863173.7</v>
      </c>
      <c r="L173" s="6">
        <f t="shared" si="27"/>
        <v>-1630954446.08</v>
      </c>
      <c r="M173" s="6">
        <f t="shared" si="27"/>
        <v>-1635638227.26</v>
      </c>
      <c r="N173" s="6">
        <f t="shared" si="27"/>
        <v>-1615925226.35</v>
      </c>
      <c r="O173" s="6">
        <f t="shared" si="27"/>
        <v>-1636774848.5299997</v>
      </c>
      <c r="P173" s="41">
        <f>SUM(P162:P172)</f>
        <v>-1616200800.1</v>
      </c>
      <c r="Q173" s="14"/>
      <c r="R173" s="8"/>
    </row>
    <row r="174" spans="1:18" ht="12.75">
      <c r="A174" s="2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11"/>
      <c r="Q174" s="14"/>
      <c r="R174" s="8"/>
    </row>
    <row r="175" spans="1:18" ht="12.75">
      <c r="A175" s="2" t="s">
        <v>139</v>
      </c>
      <c r="B175" s="6"/>
      <c r="C175" s="6">
        <v>-1556669770.46</v>
      </c>
      <c r="D175" s="6">
        <v>-1567241966.79</v>
      </c>
      <c r="E175" s="6">
        <v>-1566895443.82</v>
      </c>
      <c r="F175" s="6">
        <v>-1592432817.01</v>
      </c>
      <c r="G175" s="6">
        <v>-1622897344.79</v>
      </c>
      <c r="H175" s="6">
        <v>-1620910057.53</v>
      </c>
      <c r="I175" s="6">
        <v>-1650740658.73</v>
      </c>
      <c r="J175" s="6">
        <v>-1662187929</v>
      </c>
      <c r="K175" s="6">
        <v>-1631863173.7</v>
      </c>
      <c r="L175" s="6">
        <v>-1630954446.08</v>
      </c>
      <c r="M175" s="6">
        <v>-1635638227.26</v>
      </c>
      <c r="N175" s="6">
        <v>-1615925226.35</v>
      </c>
      <c r="O175" s="6">
        <v>-1636774848.53</v>
      </c>
      <c r="P175" s="41">
        <f>P173</f>
        <v>-1616200800.1</v>
      </c>
      <c r="Q175" s="14"/>
      <c r="R175" s="8"/>
    </row>
    <row r="176" spans="1:18" ht="12.75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11"/>
      <c r="Q176" s="14"/>
      <c r="R176" s="8"/>
    </row>
    <row r="177" spans="1:18" ht="12.75">
      <c r="A177" s="2" t="s">
        <v>140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11"/>
      <c r="Q177" s="14"/>
      <c r="R177" s="8"/>
    </row>
    <row r="178" spans="1:18" ht="12.75">
      <c r="A178" s="2" t="s">
        <v>141</v>
      </c>
      <c r="B178" s="6"/>
      <c r="C178" s="33">
        <v>-1889400</v>
      </c>
      <c r="D178" s="33">
        <v>-1889400</v>
      </c>
      <c r="E178" s="33">
        <v>-1889400</v>
      </c>
      <c r="F178" s="33">
        <v>-1889400</v>
      </c>
      <c r="G178" s="33">
        <v>-1889400</v>
      </c>
      <c r="H178" s="33">
        <v>-1889400</v>
      </c>
      <c r="I178" s="33">
        <v>-1889400</v>
      </c>
      <c r="J178" s="33">
        <v>-1889400</v>
      </c>
      <c r="K178" s="33">
        <v>-1889400</v>
      </c>
      <c r="L178" s="33">
        <v>-1889400</v>
      </c>
      <c r="M178" s="33">
        <v>-1889400</v>
      </c>
      <c r="N178" s="33">
        <v>-1889400</v>
      </c>
      <c r="O178" s="33">
        <v>-1889400</v>
      </c>
      <c r="P178" s="40">
        <f>ROUND(((C178+O178+SUM(D178:N178)*2))/24,1)</f>
        <v>-1889400</v>
      </c>
      <c r="Q178" s="14"/>
      <c r="R178" s="8"/>
    </row>
    <row r="179" spans="1:18" ht="12.75">
      <c r="A179" s="2" t="s">
        <v>142</v>
      </c>
      <c r="B179" s="6"/>
      <c r="C179" s="6">
        <f>SUM(C178)</f>
        <v>-1889400</v>
      </c>
      <c r="D179" s="6">
        <f aca="true" t="shared" si="28" ref="D179:O179">SUM(D178)</f>
        <v>-1889400</v>
      </c>
      <c r="E179" s="6">
        <f t="shared" si="28"/>
        <v>-1889400</v>
      </c>
      <c r="F179" s="6">
        <f t="shared" si="28"/>
        <v>-1889400</v>
      </c>
      <c r="G179" s="6">
        <f t="shared" si="28"/>
        <v>-1889400</v>
      </c>
      <c r="H179" s="6">
        <f t="shared" si="28"/>
        <v>-1889400</v>
      </c>
      <c r="I179" s="6">
        <f t="shared" si="28"/>
        <v>-1889400</v>
      </c>
      <c r="J179" s="6">
        <f t="shared" si="28"/>
        <v>-1889400</v>
      </c>
      <c r="K179" s="6">
        <f t="shared" si="28"/>
        <v>-1889400</v>
      </c>
      <c r="L179" s="6">
        <f t="shared" si="28"/>
        <v>-1889400</v>
      </c>
      <c r="M179" s="6">
        <f t="shared" si="28"/>
        <v>-1889400</v>
      </c>
      <c r="N179" s="6">
        <f t="shared" si="28"/>
        <v>-1889400</v>
      </c>
      <c r="O179" s="6">
        <f t="shared" si="28"/>
        <v>-1889400</v>
      </c>
      <c r="P179" s="41">
        <f>SUM(P178)</f>
        <v>-1889400</v>
      </c>
      <c r="Q179" s="14"/>
      <c r="R179" s="8"/>
    </row>
    <row r="180" spans="1:18" ht="12.75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11"/>
      <c r="Q180" s="14"/>
      <c r="R180" s="8"/>
    </row>
    <row r="181" spans="1:18" ht="12.75">
      <c r="A181" s="2" t="s">
        <v>143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11"/>
      <c r="Q181" s="14"/>
      <c r="R181" s="8"/>
    </row>
    <row r="182" spans="1:18" ht="12.75">
      <c r="A182" s="2" t="s">
        <v>144</v>
      </c>
      <c r="B182" s="6"/>
      <c r="C182" s="33">
        <v>-280250000</v>
      </c>
      <c r="D182" s="33">
        <v>-280250000</v>
      </c>
      <c r="E182" s="33">
        <v>-280250000</v>
      </c>
      <c r="F182" s="33">
        <v>-280250000</v>
      </c>
      <c r="G182" s="33">
        <v>-280250000</v>
      </c>
      <c r="H182" s="33">
        <v>-280250000</v>
      </c>
      <c r="I182" s="33">
        <v>-280250000</v>
      </c>
      <c r="J182" s="33">
        <v>-280250000</v>
      </c>
      <c r="K182" s="33">
        <v>-280250000</v>
      </c>
      <c r="L182" s="33">
        <v>-237750000</v>
      </c>
      <c r="M182" s="33">
        <v>-237750000</v>
      </c>
      <c r="N182" s="33">
        <v>-237750000</v>
      </c>
      <c r="O182" s="33">
        <v>-237750000</v>
      </c>
      <c r="P182" s="40">
        <f>ROUND(((C182+O182+SUM(D182:N182)*2))/24,1)</f>
        <v>-267854166.7</v>
      </c>
      <c r="Q182" s="14"/>
      <c r="R182" s="8"/>
    </row>
    <row r="183" spans="1:18" ht="12.75">
      <c r="A183" s="2" t="s">
        <v>145</v>
      </c>
      <c r="B183" s="6"/>
      <c r="C183" s="6">
        <f>SUM(C182)</f>
        <v>-280250000</v>
      </c>
      <c r="D183" s="6">
        <f aca="true" t="shared" si="29" ref="D183:O183">SUM(D182)</f>
        <v>-280250000</v>
      </c>
      <c r="E183" s="6">
        <f t="shared" si="29"/>
        <v>-280250000</v>
      </c>
      <c r="F183" s="6">
        <f t="shared" si="29"/>
        <v>-280250000</v>
      </c>
      <c r="G183" s="6">
        <f t="shared" si="29"/>
        <v>-280250000</v>
      </c>
      <c r="H183" s="6">
        <f t="shared" si="29"/>
        <v>-280250000</v>
      </c>
      <c r="I183" s="6">
        <f t="shared" si="29"/>
        <v>-280250000</v>
      </c>
      <c r="J183" s="6">
        <f t="shared" si="29"/>
        <v>-280250000</v>
      </c>
      <c r="K183" s="6">
        <f t="shared" si="29"/>
        <v>-280250000</v>
      </c>
      <c r="L183" s="6">
        <f t="shared" si="29"/>
        <v>-237750000</v>
      </c>
      <c r="M183" s="6">
        <f t="shared" si="29"/>
        <v>-237750000</v>
      </c>
      <c r="N183" s="6">
        <f t="shared" si="29"/>
        <v>-237750000</v>
      </c>
      <c r="O183" s="6">
        <f t="shared" si="29"/>
        <v>-237750000</v>
      </c>
      <c r="P183" s="41">
        <f>SUM(P182)</f>
        <v>-267854166.7</v>
      </c>
      <c r="Q183" s="14"/>
      <c r="R183" s="8"/>
    </row>
    <row r="184" spans="1:18" ht="12.75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11"/>
      <c r="Q184" s="14"/>
      <c r="R184" s="8"/>
    </row>
    <row r="185" spans="1:18" ht="12.75">
      <c r="A185" s="2" t="s">
        <v>146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11"/>
      <c r="Q185" s="14"/>
      <c r="R185" s="8"/>
    </row>
    <row r="186" spans="1:18" ht="12.75">
      <c r="A186" s="2" t="s">
        <v>147</v>
      </c>
      <c r="B186" s="6"/>
      <c r="C186" s="6">
        <v>-2146571122.39</v>
      </c>
      <c r="D186" s="6">
        <v>-2144975110.8</v>
      </c>
      <c r="E186" s="6">
        <v>-2145360000</v>
      </c>
      <c r="F186" s="6">
        <v>-2095360000</v>
      </c>
      <c r="G186" s="6">
        <v>-2095360000</v>
      </c>
      <c r="H186" s="6">
        <v>-2095360000</v>
      </c>
      <c r="I186" s="6">
        <v>-2095360000</v>
      </c>
      <c r="J186" s="6">
        <v>-2095360000</v>
      </c>
      <c r="K186" s="6">
        <v>-2145360000</v>
      </c>
      <c r="L186" s="6">
        <v>-2145360000</v>
      </c>
      <c r="M186" s="6">
        <v>-2145360000</v>
      </c>
      <c r="N186" s="6">
        <v>-2145360000</v>
      </c>
      <c r="O186" s="6">
        <v>-2114360000</v>
      </c>
      <c r="P186" s="39">
        <f>ROUND(((C186+O186+SUM(D186:N186)*2))/24,1)</f>
        <v>-2123253389.3</v>
      </c>
      <c r="Q186" s="14"/>
      <c r="R186" s="8"/>
    </row>
    <row r="187" spans="1:18" ht="12.75">
      <c r="A187" s="2" t="s">
        <v>148</v>
      </c>
      <c r="C187" s="33">
        <v>2415.29</v>
      </c>
      <c r="D187" s="33">
        <v>1207.62</v>
      </c>
      <c r="E187" s="33">
        <v>-0.05</v>
      </c>
      <c r="F187" s="33">
        <v>0</v>
      </c>
      <c r="G187" s="33"/>
      <c r="H187" s="33"/>
      <c r="I187" s="33"/>
      <c r="J187" s="33"/>
      <c r="K187" s="33"/>
      <c r="L187" s="33"/>
      <c r="M187" s="33"/>
      <c r="N187" s="33"/>
      <c r="O187" s="33"/>
      <c r="P187" s="40">
        <f>ROUND(((C187+O187+SUM(D187:N187)*2))/24,1)</f>
        <v>201.3</v>
      </c>
      <c r="Q187" s="14"/>
      <c r="R187" s="8"/>
    </row>
    <row r="188" spans="1:18" ht="12.75">
      <c r="A188" s="2" t="s">
        <v>149</v>
      </c>
      <c r="B188" s="6"/>
      <c r="C188" s="34">
        <f>SUM(C186:C187)</f>
        <v>-2146568707.1000001</v>
      </c>
      <c r="D188" s="34">
        <f aca="true" t="shared" si="30" ref="D188:O188">SUM(D186:D187)</f>
        <v>-2144973903.18</v>
      </c>
      <c r="E188" s="34">
        <f t="shared" si="30"/>
        <v>-2145360000.05</v>
      </c>
      <c r="F188" s="34">
        <f t="shared" si="30"/>
        <v>-2095360000</v>
      </c>
      <c r="G188" s="34">
        <f t="shared" si="30"/>
        <v>-2095360000</v>
      </c>
      <c r="H188" s="34">
        <f t="shared" si="30"/>
        <v>-2095360000</v>
      </c>
      <c r="I188" s="34">
        <f t="shared" si="30"/>
        <v>-2095360000</v>
      </c>
      <c r="J188" s="34">
        <f t="shared" si="30"/>
        <v>-2095360000</v>
      </c>
      <c r="K188" s="34">
        <f t="shared" si="30"/>
        <v>-2145360000</v>
      </c>
      <c r="L188" s="34">
        <f t="shared" si="30"/>
        <v>-2145360000</v>
      </c>
      <c r="M188" s="34">
        <f t="shared" si="30"/>
        <v>-2145360000</v>
      </c>
      <c r="N188" s="34">
        <f t="shared" si="30"/>
        <v>-2145360000</v>
      </c>
      <c r="O188" s="34">
        <f t="shared" si="30"/>
        <v>-2114360000</v>
      </c>
      <c r="P188" s="41">
        <f>SUM(P186:P187)</f>
        <v>-2123253188</v>
      </c>
      <c r="Q188" s="14"/>
      <c r="R188" s="8"/>
    </row>
    <row r="189" spans="1:18" ht="12.75">
      <c r="A189" s="2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11"/>
      <c r="Q189" s="14"/>
      <c r="R189" s="8"/>
    </row>
    <row r="190" spans="1:18" ht="12.75">
      <c r="A190" s="2" t="s">
        <v>150</v>
      </c>
      <c r="B190" s="6"/>
      <c r="C190" s="6">
        <v>-2146568707.1</v>
      </c>
      <c r="D190" s="6">
        <v>-2144973903.18</v>
      </c>
      <c r="E190" s="6">
        <v>-2145360000.05</v>
      </c>
      <c r="F190" s="6">
        <v>-2095360000</v>
      </c>
      <c r="G190" s="6">
        <v>-2095360000</v>
      </c>
      <c r="H190" s="6">
        <v>-2095360000</v>
      </c>
      <c r="I190" s="6">
        <v>-2095360000</v>
      </c>
      <c r="J190" s="6">
        <v>-2095360000</v>
      </c>
      <c r="K190" s="6">
        <v>-2145360000</v>
      </c>
      <c r="L190" s="6">
        <v>-2145360000</v>
      </c>
      <c r="M190" s="6">
        <v>-2145360000</v>
      </c>
      <c r="N190" s="6">
        <v>-2145360000</v>
      </c>
      <c r="O190" s="6">
        <v>-2114360000</v>
      </c>
      <c r="P190" s="41">
        <f>P188</f>
        <v>-2123253188</v>
      </c>
      <c r="Q190" s="14"/>
      <c r="R190" s="8"/>
    </row>
    <row r="191" spans="1:18" ht="12.75">
      <c r="A191" s="2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11"/>
      <c r="Q191" s="14"/>
      <c r="R191" s="8"/>
    </row>
    <row r="192" spans="1:18" ht="12.75">
      <c r="A192" s="2" t="s">
        <v>151</v>
      </c>
      <c r="B192" s="6"/>
      <c r="C192" s="6">
        <v>-2428708107.1</v>
      </c>
      <c r="D192" s="6">
        <v>-2427113303.18</v>
      </c>
      <c r="E192" s="6">
        <v>-2427499400.05</v>
      </c>
      <c r="F192" s="6">
        <v>-2377499400</v>
      </c>
      <c r="G192" s="6">
        <v>-2377499400</v>
      </c>
      <c r="H192" s="6">
        <v>-2377499400</v>
      </c>
      <c r="I192" s="6">
        <v>-2377499400</v>
      </c>
      <c r="J192" s="6">
        <v>-2377499400</v>
      </c>
      <c r="K192" s="6">
        <v>-2427499400</v>
      </c>
      <c r="L192" s="6">
        <v>-2384999400</v>
      </c>
      <c r="M192" s="6">
        <v>-2384999400</v>
      </c>
      <c r="N192" s="6">
        <v>-2384999400</v>
      </c>
      <c r="O192" s="6">
        <v>-2353999400</v>
      </c>
      <c r="P192" s="41">
        <f>P179+P183+P190</f>
        <v>-2392996754.7</v>
      </c>
      <c r="Q192" s="14"/>
      <c r="R192" s="8"/>
    </row>
    <row r="193" spans="1:18" ht="12.75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11"/>
      <c r="Q193" s="14"/>
      <c r="R193" s="8"/>
    </row>
    <row r="194" spans="1:18" ht="12.75">
      <c r="A194" s="2" t="s">
        <v>152</v>
      </c>
      <c r="B194" s="6"/>
      <c r="C194" s="6">
        <v>-3985377877.56</v>
      </c>
      <c r="D194" s="6">
        <v>-3994355269.97</v>
      </c>
      <c r="E194" s="6">
        <v>-3994394843.87</v>
      </c>
      <c r="F194" s="6">
        <v>-3969932217.01</v>
      </c>
      <c r="G194" s="6">
        <v>-4000396744.79</v>
      </c>
      <c r="H194" s="6">
        <v>-3998409457.53</v>
      </c>
      <c r="I194" s="6">
        <v>-4028240058.73</v>
      </c>
      <c r="J194" s="6">
        <v>-4039687329</v>
      </c>
      <c r="K194" s="6">
        <v>-4059362573.7</v>
      </c>
      <c r="L194" s="6">
        <v>-4015953846.08</v>
      </c>
      <c r="M194" s="6">
        <v>-4020637627.26</v>
      </c>
      <c r="N194" s="6">
        <v>-4000924626.35</v>
      </c>
      <c r="O194" s="6">
        <v>-3990774248.53</v>
      </c>
      <c r="P194" s="41">
        <f>P175+P192</f>
        <v>-4009197554.7999997</v>
      </c>
      <c r="Q194" s="14"/>
      <c r="R194" s="8"/>
    </row>
    <row r="195" spans="1:18" ht="12.75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11"/>
      <c r="Q195" s="14"/>
      <c r="R195" s="8"/>
    </row>
    <row r="196" spans="1:18" ht="13.5" thickBot="1">
      <c r="A196" s="2" t="s">
        <v>153</v>
      </c>
      <c r="B196" s="6"/>
      <c r="C196" s="9">
        <f aca="true" t="shared" si="31" ref="C196:H196">C128+C143+C157+C194</f>
        <v>-5275492958.23</v>
      </c>
      <c r="D196" s="9">
        <f t="shared" si="31"/>
        <v>-5386052432.889999</v>
      </c>
      <c r="E196" s="9">
        <f t="shared" si="31"/>
        <v>-5385742283.65</v>
      </c>
      <c r="F196" s="9">
        <f t="shared" si="31"/>
        <v>-5393684371.07</v>
      </c>
      <c r="G196" s="9">
        <f t="shared" si="31"/>
        <v>-5549389333.059999</v>
      </c>
      <c r="H196" s="9">
        <f t="shared" si="31"/>
        <v>-5537275797.24</v>
      </c>
      <c r="I196" s="9">
        <f aca="true" t="shared" si="32" ref="I196:O196">I128+I143+I157+I194</f>
        <v>-5602156294.88</v>
      </c>
      <c r="J196" s="9">
        <f t="shared" si="32"/>
        <v>-5575653323.77</v>
      </c>
      <c r="K196" s="9">
        <f t="shared" si="32"/>
        <v>-5505432635.08</v>
      </c>
      <c r="L196" s="9">
        <f t="shared" si="32"/>
        <v>-5566996566.61</v>
      </c>
      <c r="M196" s="9">
        <f t="shared" si="32"/>
        <v>-5607631631.040001</v>
      </c>
      <c r="N196" s="9">
        <f t="shared" si="32"/>
        <v>-5648436399.549999</v>
      </c>
      <c r="O196" s="9">
        <f t="shared" si="32"/>
        <v>-5672205418.290001</v>
      </c>
      <c r="P196" s="9">
        <f>P128+P143+P157+P194</f>
        <v>-5519358354.9</v>
      </c>
      <c r="Q196" s="14"/>
      <c r="R196" s="8"/>
    </row>
    <row r="197" spans="1:16" ht="13.5" thickTop="1">
      <c r="A197" s="2"/>
      <c r="D197" s="6"/>
      <c r="G197" s="42"/>
      <c r="H197" s="42"/>
      <c r="I197" s="42"/>
      <c r="J197" s="6"/>
      <c r="M197" s="6"/>
      <c r="P197" s="11"/>
    </row>
    <row r="198" spans="1:16" ht="12.75">
      <c r="A198" s="2"/>
      <c r="G198" s="31"/>
      <c r="H198" s="31"/>
      <c r="I198" s="31"/>
      <c r="J198" s="31"/>
      <c r="P198" s="11"/>
    </row>
    <row r="199" spans="1:16" ht="12.75">
      <c r="A199" s="2"/>
      <c r="C199" s="14">
        <f>C196+C111</f>
        <v>0</v>
      </c>
      <c r="D199" s="14">
        <f aca="true" t="shared" si="33" ref="D199:P199">D196+D111</f>
        <v>0</v>
      </c>
      <c r="E199" s="14">
        <f t="shared" si="33"/>
        <v>0</v>
      </c>
      <c r="F199" s="14">
        <f t="shared" si="33"/>
        <v>0</v>
      </c>
      <c r="G199" s="14">
        <f t="shared" si="33"/>
        <v>0</v>
      </c>
      <c r="H199" s="14">
        <f>H196+H111</f>
        <v>0</v>
      </c>
      <c r="I199" s="14">
        <f t="shared" si="33"/>
        <v>0</v>
      </c>
      <c r="J199" s="14">
        <f t="shared" si="33"/>
        <v>0</v>
      </c>
      <c r="K199" s="14">
        <f t="shared" si="33"/>
        <v>0</v>
      </c>
      <c r="L199" s="14">
        <f t="shared" si="33"/>
        <v>0</v>
      </c>
      <c r="M199" s="14">
        <f t="shared" si="33"/>
        <v>0</v>
      </c>
      <c r="N199" s="14">
        <f t="shared" si="33"/>
        <v>0</v>
      </c>
      <c r="O199" s="14">
        <f t="shared" si="33"/>
        <v>0</v>
      </c>
      <c r="P199" s="14">
        <f t="shared" si="33"/>
        <v>-0.2999992370605469</v>
      </c>
    </row>
    <row r="200" spans="1:16" ht="12.75">
      <c r="A200" s="2"/>
      <c r="P200" s="11"/>
    </row>
    <row r="201" spans="1:16" ht="12.75">
      <c r="A201" s="2"/>
      <c r="P201" s="11"/>
    </row>
    <row r="202" spans="1:16" ht="12.75">
      <c r="A202" s="2"/>
      <c r="P202" s="11"/>
    </row>
    <row r="203" spans="1:16" ht="12.75">
      <c r="A203" s="2"/>
      <c r="P203" s="11"/>
    </row>
    <row r="204" spans="1:16" ht="12.75">
      <c r="A204" s="2"/>
      <c r="P204" s="11"/>
    </row>
    <row r="205" ht="12.75">
      <c r="P205" s="11"/>
    </row>
    <row r="206" ht="12.75">
      <c r="P206" s="11"/>
    </row>
    <row r="207" ht="12.75">
      <c r="P207" s="11"/>
    </row>
    <row r="208" ht="12.75">
      <c r="P208" s="11"/>
    </row>
    <row r="209" ht="12.75">
      <c r="P209" s="11"/>
    </row>
    <row r="210" ht="12.75">
      <c r="P210" s="11"/>
    </row>
    <row r="211" ht="12.75">
      <c r="P211" s="11"/>
    </row>
    <row r="212" ht="12.75">
      <c r="P212" s="11"/>
    </row>
    <row r="213" ht="12.75">
      <c r="P213" s="11"/>
    </row>
    <row r="214" ht="12.75">
      <c r="P214" s="11"/>
    </row>
    <row r="215" ht="12.75">
      <c r="P215" s="11"/>
    </row>
    <row r="216" ht="12.75">
      <c r="P216" s="11"/>
    </row>
    <row r="217" ht="12.75">
      <c r="P217" s="11"/>
    </row>
    <row r="218" ht="12.75">
      <c r="P218" s="11"/>
    </row>
    <row r="219" ht="12.75">
      <c r="P219" s="11"/>
    </row>
    <row r="220" ht="12.75">
      <c r="P220" s="11"/>
    </row>
    <row r="221" ht="12.75">
      <c r="P221" s="11"/>
    </row>
    <row r="222" ht="12.75">
      <c r="P222" s="11"/>
    </row>
    <row r="223" ht="12.75">
      <c r="P223" s="11"/>
    </row>
    <row r="224" ht="12.75">
      <c r="P224" s="11"/>
    </row>
    <row r="225" ht="12.75">
      <c r="P225" s="11"/>
    </row>
    <row r="226" ht="12.75">
      <c r="P226" s="11"/>
    </row>
    <row r="227" ht="12.75">
      <c r="P227" s="11"/>
    </row>
    <row r="228" ht="12.75">
      <c r="P228" s="11"/>
    </row>
    <row r="229" ht="12.75">
      <c r="P229" s="11"/>
    </row>
    <row r="230" ht="12.75">
      <c r="P230" s="11"/>
    </row>
    <row r="231" ht="12.75">
      <c r="P231" s="11"/>
    </row>
    <row r="232" ht="12.75">
      <c r="P232" s="11"/>
    </row>
    <row r="233" ht="12.75">
      <c r="P233" s="11"/>
    </row>
    <row r="234" ht="12.75">
      <c r="P234" s="11"/>
    </row>
    <row r="235" ht="12.75">
      <c r="P235" s="11"/>
    </row>
    <row r="236" ht="12.75">
      <c r="P236" s="11"/>
    </row>
    <row r="237" ht="12.75">
      <c r="P237" s="11"/>
    </row>
    <row r="238" ht="12.75">
      <c r="P238" s="11"/>
    </row>
    <row r="239" ht="12.75">
      <c r="P239" s="11"/>
    </row>
    <row r="240" ht="12.75">
      <c r="P240" s="11"/>
    </row>
    <row r="241" ht="12.75">
      <c r="P241" s="11"/>
    </row>
    <row r="242" ht="12.75">
      <c r="P242" s="11"/>
    </row>
    <row r="243" ht="12.75">
      <c r="P243" s="11"/>
    </row>
    <row r="244" ht="12.75">
      <c r="P244" s="11"/>
    </row>
    <row r="245" ht="12.75">
      <c r="P245" s="11"/>
    </row>
    <row r="246" ht="12.75">
      <c r="P246" s="11"/>
    </row>
    <row r="247" ht="12.75">
      <c r="P247" s="11"/>
    </row>
    <row r="248" ht="12.75">
      <c r="P248" s="11"/>
    </row>
    <row r="249" ht="12.75">
      <c r="P249" s="11"/>
    </row>
    <row r="250" ht="12.75">
      <c r="P250" s="11"/>
    </row>
    <row r="251" ht="12.75">
      <c r="P251" s="11"/>
    </row>
    <row r="252" ht="12.75">
      <c r="P252" s="11"/>
    </row>
    <row r="253" ht="12.75">
      <c r="P253" s="11"/>
    </row>
    <row r="254" ht="12.75">
      <c r="P254" s="11"/>
    </row>
    <row r="255" ht="12.75">
      <c r="P255" s="11"/>
    </row>
    <row r="256" ht="12.75">
      <c r="P256" s="11"/>
    </row>
    <row r="257" ht="12.75">
      <c r="P257" s="11"/>
    </row>
    <row r="258" ht="12.75">
      <c r="P258" s="11"/>
    </row>
    <row r="259" ht="12.75">
      <c r="P259" s="11"/>
    </row>
    <row r="260" ht="12.75">
      <c r="P260" s="11"/>
    </row>
    <row r="261" ht="12.75">
      <c r="P261" s="11"/>
    </row>
    <row r="262" ht="12.75">
      <c r="P262" s="11"/>
    </row>
    <row r="263" ht="12.75">
      <c r="P263" s="11"/>
    </row>
    <row r="264" ht="12.75">
      <c r="P264" s="11"/>
    </row>
    <row r="265" ht="12.75">
      <c r="P265" s="11"/>
    </row>
    <row r="266" ht="12.75">
      <c r="P266" s="11"/>
    </row>
    <row r="267" ht="12.75">
      <c r="P267" s="11"/>
    </row>
    <row r="268" ht="12.75">
      <c r="P268" s="11"/>
    </row>
    <row r="269" ht="12.75">
      <c r="P269" s="11"/>
    </row>
    <row r="270" ht="12.75">
      <c r="P270" s="11"/>
    </row>
    <row r="271" ht="12.75">
      <c r="P271" s="11"/>
    </row>
    <row r="272" ht="12.75">
      <c r="P272" s="11"/>
    </row>
    <row r="273" ht="12.75">
      <c r="P273" s="11"/>
    </row>
    <row r="274" ht="12.75">
      <c r="P274" s="11"/>
    </row>
    <row r="275" ht="12.75">
      <c r="P275" s="11"/>
    </row>
    <row r="276" ht="12.75">
      <c r="P276" s="11"/>
    </row>
    <row r="277" ht="12.75">
      <c r="P277" s="11"/>
    </row>
    <row r="278" ht="12.75">
      <c r="P278" s="11"/>
    </row>
    <row r="279" ht="12.75">
      <c r="P279" s="11"/>
    </row>
    <row r="280" ht="12.75">
      <c r="P280" s="11"/>
    </row>
    <row r="281" ht="12.75">
      <c r="P281" s="11"/>
    </row>
    <row r="282" ht="12.75">
      <c r="P282" s="11"/>
    </row>
    <row r="283" ht="12.75">
      <c r="P283" s="11"/>
    </row>
    <row r="284" ht="12.75">
      <c r="P284" s="11"/>
    </row>
    <row r="285" ht="12.75">
      <c r="P285" s="11"/>
    </row>
    <row r="286" ht="12.75">
      <c r="P286" s="11"/>
    </row>
    <row r="287" ht="12.75">
      <c r="P287" s="11"/>
    </row>
    <row r="288" ht="12.75">
      <c r="P288" s="11"/>
    </row>
    <row r="289" ht="12.75">
      <c r="P289" s="11"/>
    </row>
    <row r="290" ht="12.75">
      <c r="P290" s="11"/>
    </row>
    <row r="291" ht="12.75">
      <c r="P291" s="11"/>
    </row>
    <row r="292" ht="12.75">
      <c r="P292" s="11"/>
    </row>
    <row r="293" ht="12.75">
      <c r="P293" s="11"/>
    </row>
    <row r="294" ht="12.75">
      <c r="P294" s="11"/>
    </row>
    <row r="295" ht="12.75">
      <c r="P295" s="11"/>
    </row>
    <row r="296" ht="12.75">
      <c r="P296" s="11"/>
    </row>
    <row r="297" ht="12.75">
      <c r="P297" s="11"/>
    </row>
    <row r="298" ht="12.75">
      <c r="P298" s="11"/>
    </row>
    <row r="299" ht="12.75">
      <c r="P299" s="11"/>
    </row>
    <row r="300" ht="12.75">
      <c r="P300" s="11"/>
    </row>
    <row r="301" ht="12.75">
      <c r="P301" s="11"/>
    </row>
    <row r="302" ht="12.75">
      <c r="P302" s="11"/>
    </row>
    <row r="303" ht="12.75">
      <c r="P303" s="11"/>
    </row>
    <row r="304" ht="12.75">
      <c r="P304" s="11"/>
    </row>
    <row r="305" ht="12.75">
      <c r="P305" s="11"/>
    </row>
    <row r="306" ht="12.75">
      <c r="P306" s="11"/>
    </row>
    <row r="307" ht="12.75">
      <c r="P307" s="11"/>
    </row>
    <row r="308" ht="12.75">
      <c r="P308" s="11"/>
    </row>
    <row r="309" ht="12.75">
      <c r="P309" s="11"/>
    </row>
    <row r="310" ht="12.75">
      <c r="P310" s="11"/>
    </row>
    <row r="311" ht="12.75">
      <c r="P311" s="11"/>
    </row>
    <row r="312" ht="12.75">
      <c r="P312" s="11"/>
    </row>
    <row r="313" ht="12.75">
      <c r="P313" s="11"/>
    </row>
    <row r="314" ht="12.75">
      <c r="P314" s="11"/>
    </row>
    <row r="315" ht="12.75">
      <c r="P315" s="11"/>
    </row>
    <row r="316" ht="12.75">
      <c r="P316" s="11"/>
    </row>
    <row r="317" ht="12.75">
      <c r="P317" s="11"/>
    </row>
    <row r="318" ht="12.75">
      <c r="P318" s="11"/>
    </row>
    <row r="319" ht="12.75">
      <c r="P319" s="11"/>
    </row>
    <row r="320" ht="12.75">
      <c r="P320" s="11"/>
    </row>
    <row r="321" ht="12.75">
      <c r="P321" s="11"/>
    </row>
    <row r="322" ht="12.75">
      <c r="P322" s="11"/>
    </row>
    <row r="323" ht="12.75">
      <c r="P323" s="11"/>
    </row>
    <row r="324" ht="12.75">
      <c r="P324" s="11"/>
    </row>
    <row r="325" ht="12.75">
      <c r="P325" s="11"/>
    </row>
    <row r="326" ht="12.75">
      <c r="P326" s="11"/>
    </row>
    <row r="327" ht="12.75">
      <c r="P327" s="11"/>
    </row>
    <row r="328" ht="12.75">
      <c r="P328" s="11"/>
    </row>
    <row r="329" ht="12.75">
      <c r="P329" s="11"/>
    </row>
    <row r="330" ht="12.75">
      <c r="P330" s="11"/>
    </row>
    <row r="331" ht="12.75">
      <c r="P331" s="11"/>
    </row>
    <row r="332" ht="12.75">
      <c r="P332" s="11"/>
    </row>
    <row r="333" ht="12.75">
      <c r="P333" s="11"/>
    </row>
    <row r="334" ht="12.75">
      <c r="P334" s="11"/>
    </row>
    <row r="335" ht="12.75">
      <c r="P335" s="11"/>
    </row>
    <row r="336" ht="12.75">
      <c r="P336" s="11"/>
    </row>
    <row r="337" ht="12.75">
      <c r="P337" s="11"/>
    </row>
    <row r="338" ht="12.75">
      <c r="P338" s="11"/>
    </row>
    <row r="339" ht="12.75">
      <c r="P339" s="11"/>
    </row>
    <row r="340" ht="12.75">
      <c r="P340" s="11"/>
    </row>
    <row r="341" ht="12.75">
      <c r="P341" s="11"/>
    </row>
    <row r="342" ht="12.75">
      <c r="P342" s="11"/>
    </row>
    <row r="343" ht="12.75">
      <c r="P343" s="11"/>
    </row>
    <row r="344" ht="12.75">
      <c r="P344" s="11"/>
    </row>
    <row r="345" ht="12.75">
      <c r="P345" s="11"/>
    </row>
    <row r="346" ht="12.75">
      <c r="P346" s="11"/>
    </row>
    <row r="347" ht="12.75">
      <c r="P347" s="11"/>
    </row>
    <row r="348" ht="12.75">
      <c r="P348" s="11"/>
    </row>
    <row r="349" ht="12.75">
      <c r="P349" s="11"/>
    </row>
    <row r="350" ht="12.75">
      <c r="P350" s="11"/>
    </row>
    <row r="351" ht="12.75">
      <c r="P351" s="11"/>
    </row>
    <row r="352" ht="12.75">
      <c r="P352" s="11"/>
    </row>
    <row r="353" ht="12.75">
      <c r="P353" s="11"/>
    </row>
    <row r="354" ht="12.75">
      <c r="P354" s="11"/>
    </row>
    <row r="355" ht="12.75">
      <c r="P355" s="11"/>
    </row>
    <row r="356" ht="12.75">
      <c r="P356" s="11"/>
    </row>
    <row r="357" ht="12.75">
      <c r="P357" s="11"/>
    </row>
    <row r="358" ht="12.75">
      <c r="P358" s="11"/>
    </row>
    <row r="359" ht="12.75">
      <c r="P359" s="11"/>
    </row>
    <row r="360" ht="12.75">
      <c r="P360" s="11"/>
    </row>
    <row r="361" ht="12.75">
      <c r="P361" s="11"/>
    </row>
    <row r="362" ht="12.75">
      <c r="P362" s="11"/>
    </row>
    <row r="363" ht="12.75">
      <c r="P363" s="11"/>
    </row>
    <row r="364" ht="12.75">
      <c r="P364" s="11"/>
    </row>
    <row r="365" ht="12.75">
      <c r="P365" s="11"/>
    </row>
    <row r="366" ht="12.75">
      <c r="P366" s="11"/>
    </row>
    <row r="367" ht="12.75">
      <c r="P367" s="11"/>
    </row>
    <row r="368" ht="12.75">
      <c r="P368" s="11"/>
    </row>
    <row r="369" ht="12.75">
      <c r="P369" s="11"/>
    </row>
    <row r="370" ht="12.75">
      <c r="P370" s="11"/>
    </row>
    <row r="371" ht="12.75">
      <c r="P371" s="11"/>
    </row>
    <row r="372" ht="12.75">
      <c r="P372" s="11"/>
    </row>
    <row r="373" ht="12.75">
      <c r="P373" s="11"/>
    </row>
    <row r="374" ht="12.75">
      <c r="P374" s="11"/>
    </row>
    <row r="375" ht="12.75">
      <c r="P375" s="11"/>
    </row>
    <row r="376" ht="12.75">
      <c r="P376" s="11"/>
    </row>
    <row r="377" ht="12.75">
      <c r="P377" s="11"/>
    </row>
    <row r="378" ht="12.75">
      <c r="P378" s="11"/>
    </row>
    <row r="379" ht="12.75">
      <c r="P379" s="11"/>
    </row>
    <row r="380" ht="12.75">
      <c r="P380" s="11"/>
    </row>
    <row r="381" ht="12.75">
      <c r="P381" s="11"/>
    </row>
    <row r="382" ht="12.75">
      <c r="P382" s="11"/>
    </row>
    <row r="383" ht="12.75">
      <c r="P383" s="11"/>
    </row>
    <row r="384" ht="12.75">
      <c r="P384" s="11"/>
    </row>
    <row r="385" ht="12.75">
      <c r="P385" s="11"/>
    </row>
    <row r="386" ht="12.75">
      <c r="P386" s="11"/>
    </row>
    <row r="387" ht="12.75">
      <c r="P387" s="11"/>
    </row>
    <row r="388" ht="12.75">
      <c r="P388" s="11"/>
    </row>
    <row r="389" ht="12.75">
      <c r="P389" s="11"/>
    </row>
    <row r="390" ht="12.75">
      <c r="P390" s="11"/>
    </row>
  </sheetData>
  <sheetProtection/>
  <printOptions horizontalCentered="1"/>
  <pageMargins left="0.55" right="0.55" top="1" bottom="1" header="0.5" footer="0.21"/>
  <pageSetup fitToHeight="3" horizontalDpi="600" verticalDpi="600" orientation="landscape" paperSize="5" scale="45" r:id="rId1"/>
  <headerFooter alignWithMargins="0">
    <oddHeader>&amp;C&amp;"Arial,Bold"&amp;12Puget Sound Energy 
Balance Sheet
September 2004 - September 2005</oddHeader>
    <oddFooter>&amp;LBS_12ME Sept 30, 2005&amp;R &amp;P/3</oddFooter>
  </headerFooter>
  <rowBreaks count="1" manualBreakCount="1">
    <brk id="1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jocarlson</cp:lastModifiedBy>
  <cp:lastPrinted>2007-11-26T20:32:08Z</cp:lastPrinted>
  <dcterms:created xsi:type="dcterms:W3CDTF">2007-02-27T00:09:04Z</dcterms:created>
  <dcterms:modified xsi:type="dcterms:W3CDTF">2008-03-17T17:25:17Z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2008-03-17T00:00:00Z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