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8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worksheets/sheet4.xml" ContentType="application/vnd.openxmlformats-officedocument.spreadsheetml.workshee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.xml" ContentType="application/vnd.openxmlformats-officedocument.drawing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5.xml" ContentType="application/vnd.openxmlformats-officedocument.drawingml.chart+xml"/>
  <Override PartName="/xl/styles.xml" ContentType="application/vnd.openxmlformats-officedocument.spreadsheetml.styles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7.xml" ContentType="application/vnd.openxmlformats-officedocument.spreadsheetml.worksheet+xml"/>
  <Override PartName="/xl/chartsheets/sheet3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comments1.xml" ContentType="application/vnd.openxmlformats-officedocument.spreadsheetml.comments+xml"/>
  <Override PartName="/xl/comments5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2.xml" ContentType="application/vnd.openxmlformats-officedocument.spreadsheetml.comments+xml"/>
  <Override PartName="/xl/pivotCache/pivotCacheDefinition1.xml" ContentType="application/vnd.openxmlformats-officedocument.spreadsheetml.pivotCacheDefinition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docProps/custom.xml" ContentType="application/vnd.openxmlformats-officedocument.custom-properties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Regulatory_Affairs\2018 Washington General Rate Case\Revenue Requirement\Workpapers\"/>
    </mc:Choice>
  </mc:AlternateContent>
  <bookViews>
    <workbookView xWindow="0" yWindow="0" windowWidth="23040" windowHeight="9105" activeTab="3"/>
  </bookViews>
  <sheets>
    <sheet name="Total" sheetId="1" r:id="rId1"/>
    <sheet name="Officers" sheetId="2" r:id="rId2"/>
    <sheet name="Non Bargaining" sheetId="3" r:id="rId3"/>
    <sheet name="Bargaining" sheetId="7" r:id="rId4"/>
    <sheet name="Statistics" sheetId="17" state="hidden" r:id="rId5"/>
    <sheet name="FTE Statistics" sheetId="18" r:id="rId6"/>
    <sheet name="PVT" sheetId="12" r:id="rId7"/>
    <sheet name="RPT DISTB" sheetId="8" r:id="rId8"/>
    <sheet name="read me" sheetId="6" state="hidden" r:id="rId9"/>
    <sheet name="Chart3_O&amp;M%" sheetId="15" state="hidden" r:id="rId10"/>
    <sheet name="Chart1_OM%" sheetId="13" state="hidden" r:id="rId11"/>
    <sheet name="Chart4" sheetId="16" state="hidden" r:id="rId12"/>
    <sheet name="Values History" sheetId="10" state="hidden" r:id="rId13"/>
    <sheet name="Summary" sheetId="11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AprActPR">'[1]PR GL Data'!$F$5:$F$1338</definedName>
    <definedName name="AT_DAY" localSheetId="5">#REF!</definedName>
    <definedName name="AT_DAY">#REF!</definedName>
    <definedName name="AT_NOW" localSheetId="5">#REF!</definedName>
    <definedName name="AT_NOW">#REF!</definedName>
    <definedName name="AugActPR">'[2]PR GL Data'!$F$5:$F$1328</definedName>
    <definedName name="AugBudPR">'[2]PR GL Data'!$G$5:$G$1328</definedName>
    <definedName name="BasePR">'[3]PR GL Data'!$E$5:$E$9,'[3]PR GL Data'!$E$11:$E$17</definedName>
    <definedName name="BITS_DEF_VAR" localSheetId="5">#REF!</definedName>
    <definedName name="BITS_DEF_VAR">#REF!</definedName>
    <definedName name="BITSDEFF" localSheetId="5">#REF!</definedName>
    <definedName name="BITSDEFF">#REF!</definedName>
    <definedName name="BUAllocate">Bargaining!$A$65:$L$244</definedName>
    <definedName name="BUDGET_C_F" localSheetId="5">#REF!</definedName>
    <definedName name="BUDGET_C_F">#REF!</definedName>
    <definedName name="BUsWages">Bargaining!$A$66:$K$244</definedName>
    <definedName name="calcsheet1">#N/A</definedName>
    <definedName name="calcsheet2">#N/A</definedName>
    <definedName name="calcsheet3">#N/A</definedName>
    <definedName name="CC_Apr" localSheetId="5">#REF!</definedName>
    <definedName name="CC_Apr">#REF!</definedName>
    <definedName name="CC_Apr15">'[4]NWN EE Listing 5-1-2015'!$F$2:$F$1099</definedName>
    <definedName name="CC_Apr30">'[5]All NWN EE Listing-05-01-14'!$F$2:$F$1095</definedName>
    <definedName name="CC_Apr30NGS">'[5]All NWNGS EE Listing-05-01-14'!$F$2:$F$20</definedName>
    <definedName name="CC_Aug" localSheetId="5">#REF!</definedName>
    <definedName name="CC_Aug">#REF!</definedName>
    <definedName name="CC_Aug15">'[4]EE Listing 9-1-2015'!$F$2:$F$1082</definedName>
    <definedName name="CC_Dec15" localSheetId="5">#REF!</definedName>
    <definedName name="CC_Dec15">#REF!</definedName>
    <definedName name="CC_Feb15">'[4]NWN EE Listing 3-1-2015'!$F$2:$F$1102</definedName>
    <definedName name="CC_Feb28">'[5]All EE Listing-03-03-14'!$F$2:$F$1089</definedName>
    <definedName name="CC_Feb28NGS">'[5]All NWNGS EE Listing-03-03-14'!$F$2:$F$20</definedName>
    <definedName name="CC_Forecast">'[5]2014 Forecast'!$B$4:$B$143</definedName>
    <definedName name="CC_Jan">'[5]All EE Listing-02-03-14'!$F$2:$F$1086</definedName>
    <definedName name="CC_Jan15">'[6]NWN EE Listing 2-1-2015'!$F$2:$F$1078</definedName>
    <definedName name="CC_Jan16">'[7]NWN EE Listing 02.01.2016'!$F$2:$F$1066</definedName>
    <definedName name="CC_JanGS">'[5]NNGS All EE Listing-02-03-14'!$F$2:$F$19</definedName>
    <definedName name="CC_July15" localSheetId="5">#REF!</definedName>
    <definedName name="CC_July15">#REF!</definedName>
    <definedName name="CC_July15F">'[4]July FTE''s &amp; Float Vacancies'!$J$4:$J$141</definedName>
    <definedName name="CC_July31" localSheetId="5">#REF!</definedName>
    <definedName name="CC_July31">#REF!</definedName>
    <definedName name="CC_June">'[8]NWN All EE Listing-06-28-13'!$F$2:$F$1091</definedName>
    <definedName name="CC_June15">'[4]NWN EE Listing 7-1-2015'!$F$2:$F$1095</definedName>
    <definedName name="CC_June30">'[5]NWN EE Listing 07-01-14'!$F$2:$F$1098</definedName>
    <definedName name="CC_June30NGS">'[5]NWNGS EE Listing-07-01-14'!$F$2:$F$20</definedName>
    <definedName name="CC_Mar15">'[4]NWN EE Listing 4-1-2015'!$F$2:$F$1092</definedName>
    <definedName name="CC_Mar31">'[5]All EE Listing-04-01-14'!$F$2:$F$1092</definedName>
    <definedName name="CC_Mar31NGS">'[5]All NWNGS EE Listing-04-01-14'!$F$2:$F$20</definedName>
    <definedName name="CC_May" localSheetId="5">#REF!</definedName>
    <definedName name="CC_May">#REF!</definedName>
    <definedName name="CC_May15">'[4]NWN EE Listing 6-1-2015'!$F$2:$F$1094</definedName>
    <definedName name="CC_May31">'[5]All NWN EE Listing-06-02-14'!$F$2:$F$1093</definedName>
    <definedName name="CC_May31NGS">'[5]All NWNGS EE Listing-06-02-14'!$F$2:$F$20</definedName>
    <definedName name="CC_Nov" localSheetId="5">#REF!</definedName>
    <definedName name="CC_Nov">#REF!</definedName>
    <definedName name="CC_Oct" localSheetId="5">#REF!</definedName>
    <definedName name="CC_Oct">#REF!</definedName>
    <definedName name="CC_Sep" localSheetId="5">#REF!</definedName>
    <definedName name="CC_Sep">#REF!</definedName>
    <definedName name="CMonth" localSheetId="5">#REF!</definedName>
    <definedName name="CMonth">#REF!</definedName>
    <definedName name="COMBINE" localSheetId="5">#REF!</definedName>
    <definedName name="COMBINE">#REF!</definedName>
    <definedName name="Current_Month" localSheetId="5">#REF!</definedName>
    <definedName name="Current_Month">#REF!</definedName>
    <definedName name="CYTD" localSheetId="5">#REF!</definedName>
    <definedName name="CYTD">#REF!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14" localSheetId="5">#REF!</definedName>
    <definedName name="DATA14">#REF!</definedName>
    <definedName name="DATA15" localSheetId="5">#REF!</definedName>
    <definedName name="DATA15">#REF!</definedName>
    <definedName name="DATA16" localSheetId="5">#REF!</definedName>
    <definedName name="DATA16">#REF!</definedName>
    <definedName name="DATA17" localSheetId="5">#REF!</definedName>
    <definedName name="DATA17">#REF!</definedName>
    <definedName name="DATA18" localSheetId="5">#REF!</definedName>
    <definedName name="DATA18">#REF!</definedName>
    <definedName name="DATA19" localSheetId="5">#REF!</definedName>
    <definedName name="DATA19">#REF!</definedName>
    <definedName name="DATA2" localSheetId="5">#REF!</definedName>
    <definedName name="DATA2">#REF!</definedName>
    <definedName name="DATA20" localSheetId="5">#REF!</definedName>
    <definedName name="DATA20">#REF!</definedName>
    <definedName name="DATA21" localSheetId="5">#REF!</definedName>
    <definedName name="DATA21">#REF!</definedName>
    <definedName name="DATA22" localSheetId="5">#REF!</definedName>
    <definedName name="DATA22">#REF!</definedName>
    <definedName name="DATA23" localSheetId="5">#REF!</definedName>
    <definedName name="DATA23">#REF!</definedName>
    <definedName name="DATA24" localSheetId="5">#REF!</definedName>
    <definedName name="DATA24">#REF!</definedName>
    <definedName name="DATA25" localSheetId="5">#REF!</definedName>
    <definedName name="DATA25">#REF!</definedName>
    <definedName name="DATA26" localSheetId="5">#REF!</definedName>
    <definedName name="DATA26">#REF!</definedName>
    <definedName name="DATA27" localSheetId="5">#REF!</definedName>
    <definedName name="DATA27">#REF!</definedName>
    <definedName name="DATA28" localSheetId="5">#REF!</definedName>
    <definedName name="DATA28">#REF!</definedName>
    <definedName name="DATA29" localSheetId="5">#REF!</definedName>
    <definedName name="DATA29">#REF!</definedName>
    <definedName name="DATA3" localSheetId="5">#REF!</definedName>
    <definedName name="DATA3">#REF!</definedName>
    <definedName name="DATA30" localSheetId="5">#REF!</definedName>
    <definedName name="DATA30">#REF!</definedName>
    <definedName name="DATA31" localSheetId="5">#REF!</definedName>
    <definedName name="DATA31">#REF!</definedName>
    <definedName name="DATA32" localSheetId="5">#REF!</definedName>
    <definedName name="DATA32">#REF!</definedName>
    <definedName name="DATA33" localSheetId="5">#REF!</definedName>
    <definedName name="DATA33">#REF!</definedName>
    <definedName name="DATA34" localSheetId="5">#REF!</definedName>
    <definedName name="DATA34">#REF!</definedName>
    <definedName name="DATA35" localSheetId="5">#REF!</definedName>
    <definedName name="DATA35">#REF!</definedName>
    <definedName name="DATA36" localSheetId="5">#REF!</definedName>
    <definedName name="DATA36">#REF!</definedName>
    <definedName name="DATA37" localSheetId="5">#REF!</definedName>
    <definedName name="DATA37">#REF!</definedName>
    <definedName name="DATA38" localSheetId="5">#REF!</definedName>
    <definedName name="DATA38">#REF!</definedName>
    <definedName name="DATA39" localSheetId="5">#REF!</definedName>
    <definedName name="DATA39">#REF!</definedName>
    <definedName name="DATA4" localSheetId="5">#REF!</definedName>
    <definedName name="DATA4">#REF!</definedName>
    <definedName name="DATA40" localSheetId="5">#REF!</definedName>
    <definedName name="DATA40">#REF!</definedName>
    <definedName name="DATA41" localSheetId="5">#REF!</definedName>
    <definedName name="DATA41">#REF!</definedName>
    <definedName name="DATA42" localSheetId="5">#REF!</definedName>
    <definedName name="DATA42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5">#REF!</definedName>
    <definedName name="DATA7">#REF!</definedName>
    <definedName name="DATA8" localSheetId="5">#REF!</definedName>
    <definedName name="DATA8">#REF!</definedName>
    <definedName name="DATA9" localSheetId="5">#REF!</definedName>
    <definedName name="DATA9">#REF!</definedName>
    <definedName name="DataSource">'[9]Non Capital'!$B$1:$M$69</definedName>
    <definedName name="DATE_TITLE" localSheetId="5">#REF!</definedName>
    <definedName name="DATE_TITLE">#REF!</definedName>
    <definedName name="DATE_WRITE" localSheetId="5">#REF!</definedName>
    <definedName name="DATE_WRITE">#REF!</definedName>
    <definedName name="DAY_CALC" localSheetId="5">#REF!</definedName>
    <definedName name="DAY_CALC">#REF!</definedName>
    <definedName name="DEMANDTRANS" localSheetId="5">#REF!</definedName>
    <definedName name="DEMANDTRANS">#REF!</definedName>
    <definedName name="Differences" localSheetId="5">#REF!</definedName>
    <definedName name="Differences">#REF!</definedName>
    <definedName name="DivM" localSheetId="5">#REF!</definedName>
    <definedName name="DivM">#REF!</definedName>
    <definedName name="DivY" localSheetId="5">#REF!</definedName>
    <definedName name="DivY">#REF!</definedName>
    <definedName name="EMonth" localSheetId="5">[10]Data!$G$4:$G$4,[10]Data!#REF!</definedName>
    <definedName name="EMonth">[10]Data!$G$4:$G$4,[10]Data!#REF!</definedName>
    <definedName name="ExecSalaries">Officers!$A$66:$K169</definedName>
    <definedName name="ExecutivesP">[9]Executives!$B$3:$Z$99</definedName>
    <definedName name="ExpM" localSheetId="5">#REF!</definedName>
    <definedName name="ExpM">#REF!</definedName>
    <definedName name="ExpY" localSheetId="5">#REF!</definedName>
    <definedName name="ExpY">#REF!</definedName>
    <definedName name="EYTD" localSheetId="5">[10]Data!#REF!,[10]Data!#REF!</definedName>
    <definedName name="EYTD">[10]Data!#REF!,[10]Data!#REF!</definedName>
    <definedName name="FebActPR">'[11]PR GL Data'!$F$5:$F$1338</definedName>
    <definedName name="FebBudPR">'[12]PR GL Data'!$G$5:$G$1350</definedName>
    <definedName name="FTE_Apr" localSheetId="5">#REF!</definedName>
    <definedName name="FTE_Apr">#REF!</definedName>
    <definedName name="FTE_Apr15">'[4]NWN EE Listing 5-1-2015'!$N$2:$N$1099</definedName>
    <definedName name="FTE_Apr30">'[5]All NWN EE Listing-05-01-14'!$Q$2:$Q$1095</definedName>
    <definedName name="FTE_Apr30NGS">'[5]All NWNGS EE Listing-05-01-14'!$O$2:$O$20</definedName>
    <definedName name="FTE_Aug" localSheetId="5">#REF!</definedName>
    <definedName name="FTE_Aug">#REF!</definedName>
    <definedName name="FTE_Aug2015">'[4]EE Listing 9-1-2015'!$N$2:$N$1082</definedName>
    <definedName name="FTE_Aug2015F">'[4]July FTE''s &amp; Float Vacancies'!$E$4:$E$141</definedName>
    <definedName name="FTE_Dec2015" localSheetId="5">#REF!</definedName>
    <definedName name="FTE_Dec2015">#REF!</definedName>
    <definedName name="FTE_Dec2015F">'[4]July FTE''s &amp; Float Vacancies'!$I$4:$I$141</definedName>
    <definedName name="FTE_Dec2016" localSheetId="5">'FTE Statistics'!$BD$2:$BD$1131</definedName>
    <definedName name="FTE_Dec2016">Statistics!$N$2:$N$1114</definedName>
    <definedName name="FTE_Feb15">'[4]NWN EE Listing 3-1-2015'!$N$2:$N$1102</definedName>
    <definedName name="FTE_Feb28">'[5]All EE Listing-03-03-14'!$Q$2:$Q$1089</definedName>
    <definedName name="FTE_Feb28NGS">'[5]All NWNGS EE Listing-03-03-14'!$O$2:$O$20</definedName>
    <definedName name="FTE_FJuly14">'[5]2014 Forecast'!$G$4:$G$143</definedName>
    <definedName name="FTE_Footprint">[6]Footprint!$B$3:$V$128</definedName>
    <definedName name="FTE_Jan15">'[6]NWN EE Listing 2-1-2015'!$N$2:$N$1078</definedName>
    <definedName name="FTE_Jan2016">'[7]NWN EE Listing 02.01.2016'!$N$2:$N$1066</definedName>
    <definedName name="FTE_JanGS">'[5]NNGS All EE Listing-02-03-14'!$O$2:$O$19</definedName>
    <definedName name="FTE_Janif">'[5]All EE Listing-02-03-14'!$Q$2:$Q$1086</definedName>
    <definedName name="FTE_July15" localSheetId="5">#REF!</definedName>
    <definedName name="FTE_July15">#REF!</definedName>
    <definedName name="FTE_July2015">'[4]NWN EE Listing 08-01-2015'!$M$2:$M$1088</definedName>
    <definedName name="FTE_July2015F">'[4]July FTE''s &amp; Float Vacancies'!$D$4:$D$141</definedName>
    <definedName name="FTE_July31" localSheetId="5">#REF!</definedName>
    <definedName name="FTE_July31">#REF!</definedName>
    <definedName name="FTE_June">'[8]NWN All EE Listing-06-28-13'!$P$2:$P$1091</definedName>
    <definedName name="FTE_June2015">'[4]NWN EE Listing 7-1-2015'!$N$2:$N$1095</definedName>
    <definedName name="FTE_June30">'[5]NWN EE Listing 07-01-14'!$R$2:$R$1098</definedName>
    <definedName name="FTE_June30NGS">'[5]NWNGS EE Listing-07-01-14'!$M$2:$M$20</definedName>
    <definedName name="FTE_Mar15">'[4]NWN EE Listing 4-1-2015'!$N$2:$N$1092</definedName>
    <definedName name="FTE_Mar31">'[5]All EE Listing-04-01-14'!$Q$2:$Q$1092</definedName>
    <definedName name="FTE_Mar31NGS">'[5]All NWNGS EE Listing-04-01-14'!$O$2:$O$20</definedName>
    <definedName name="FTE_May" localSheetId="5">#REF!</definedName>
    <definedName name="FTE_May">#REF!</definedName>
    <definedName name="FTE_May2015">'[4]NWN EE Listing 6-1-2015'!$N$2:$N$1094</definedName>
    <definedName name="FTE_May31">'[5]All NWN EE Listing-06-02-14'!$Q$2:$Q$1093</definedName>
    <definedName name="FTE_May31NGS">'[5]All NWNGS EE Listing-06-02-14'!$O$2:$O$20</definedName>
    <definedName name="FTE_Nov" localSheetId="5">#REF!</definedName>
    <definedName name="FTE_Nov">#REF!</definedName>
    <definedName name="FTE_Nov2015F">'[4]July FTE''s &amp; Float Vacancies'!$H$4:$H$141</definedName>
    <definedName name="FTE_Oct" localSheetId="5">#REF!</definedName>
    <definedName name="FTE_Oct">#REF!</definedName>
    <definedName name="FTE_Oct2015F">'[4]July FTE''s &amp; Float Vacancies'!$G$4:$G$141</definedName>
    <definedName name="FTE_Sep" localSheetId="5">#REF!</definedName>
    <definedName name="FTE_Sep">#REF!</definedName>
    <definedName name="FTE_Sep2015F">'[4]July FTE''s &amp; Float Vacancies'!$F$4:$F$141</definedName>
    <definedName name="FTE_summary" localSheetId="5">#REF!</definedName>
    <definedName name="FTE_summary">#REF!</definedName>
    <definedName name="FTEdatalist" localSheetId="5">#REF!</definedName>
    <definedName name="FTEdatalist">#REF!</definedName>
    <definedName name="FTEs" localSheetId="5">#REF!</definedName>
    <definedName name="FTEs">#REF!</definedName>
    <definedName name="GASCOSTTRANS" localSheetId="5">#REF!</definedName>
    <definedName name="GASCOSTTRANS">#REF!</definedName>
    <definedName name="JanBudPR">'[13]PR GL Data'!$G$5:$G$1350</definedName>
    <definedName name="JulActPR">'[14]PR GL Data'!$F$5:$F$1346</definedName>
    <definedName name="JulBudPR">'[14]PR GL Data'!$G$5:$G$1346</definedName>
    <definedName name="JunActPR">'[15]PR GL Data'!$F$5:$F$1338</definedName>
    <definedName name="MarActPR">'[16]PR GL Data'!$F$5:$F$1338</definedName>
    <definedName name="MARGINTRANS">#N/A</definedName>
    <definedName name="MARGTRANS">#N/A</definedName>
    <definedName name="MayActPR">'[17]PR GL Data'!$F$5:$F$1338</definedName>
    <definedName name="MnthActPR">'[12]PR GL Data'!$F$5:$F$1350</definedName>
    <definedName name="MnthBudPR">'[12]PR GL Data'!$G$5:$G$1350</definedName>
    <definedName name="MNTHDEGREE" localSheetId="5">#REF!</definedName>
    <definedName name="MNTHDEGREE">#REF!</definedName>
    <definedName name="MNTHDEL" localSheetId="5">#REF!</definedName>
    <definedName name="MNTHDEL">#REF!</definedName>
    <definedName name="MNTHTRANSPO" localSheetId="5">#REF!</definedName>
    <definedName name="MNTHTRANSPO">#REF!</definedName>
    <definedName name="Month" localSheetId="5">[18]TITLE!#REF!</definedName>
    <definedName name="Month">[18]TITLE!#REF!</definedName>
    <definedName name="MONTH_INPUT" localSheetId="5">#REF!</definedName>
    <definedName name="MONTH_INPUT">#REF!</definedName>
    <definedName name="MONTH_TITLE" localSheetId="5">#REF!</definedName>
    <definedName name="MONTH_TITLE">#REF!</definedName>
    <definedName name="NBUAllocate">'Non Bargaining'!$A$65:$K$245</definedName>
    <definedName name="NBUsalries">'Non Bargaining'!$A$66:$K$246</definedName>
    <definedName name="OctActPR">'[19]PR GL Data'!$F$5:$F$1344</definedName>
    <definedName name="OctBudPR">'[19]PR GL Data'!$G$5:$G$1344</definedName>
    <definedName name="officersallocate">Officers!$A$65:$K$243</definedName>
    <definedName name="PAGE1" localSheetId="5">#REF!</definedName>
    <definedName name="PAGE1">#REF!</definedName>
    <definedName name="PAGE2" localSheetId="5">#REF!</definedName>
    <definedName name="PAGE2">#REF!</definedName>
    <definedName name="PAGE3" localSheetId="5">#REF!</definedName>
    <definedName name="PAGE3">#REF!</definedName>
    <definedName name="PAGE4" localSheetId="5">#REF!</definedName>
    <definedName name="PAGE4">#REF!</definedName>
    <definedName name="PAGE5" localSheetId="5">#REF!</definedName>
    <definedName name="PAGE5">#REF!</definedName>
    <definedName name="PAGE6" localSheetId="5">#REF!</definedName>
    <definedName name="PAGE6">#REF!</definedName>
    <definedName name="PAGEA" localSheetId="5">#REF!</definedName>
    <definedName name="PAGEA">#REF!</definedName>
    <definedName name="PAGEAINSERT">#N/A</definedName>
    <definedName name="PAGEB" localSheetId="5">#REF!</definedName>
    <definedName name="PAGEB">#REF!</definedName>
    <definedName name="PAGEC" localSheetId="5">#REF!</definedName>
    <definedName name="PAGEC">#REF!</definedName>
    <definedName name="PAGED" localSheetId="5">#REF!</definedName>
    <definedName name="PAGED">#REF!</definedName>
    <definedName name="PAGEE" localSheetId="5">#REF!</definedName>
    <definedName name="PAGEE">#REF!</definedName>
    <definedName name="PAGEETRANS" localSheetId="5">#REF!</definedName>
    <definedName name="PAGEETRANS">#REF!</definedName>
    <definedName name="PayrollData">[9]Loaded!$A$6:$AA$59</definedName>
    <definedName name="PRINT" localSheetId="5">#REF!</definedName>
    <definedName name="PRINT">#REF!</definedName>
    <definedName name="_xlnm.Print_Area" localSheetId="3">Bargaining!$A$1:$K$55</definedName>
    <definedName name="_xlnm.Print_Area" localSheetId="5">'FTE Statistics'!$A$1:$AX$81</definedName>
    <definedName name="_xlnm.Print_Area" localSheetId="2">'Non Bargaining'!$A$1:$K$54</definedName>
    <definedName name="_xlnm.Print_Area" localSheetId="1">Officers!$A$1:$K$53</definedName>
    <definedName name="_xlnm.Print_Area" localSheetId="8">'read me'!$A$3:$B$16</definedName>
    <definedName name="_xlnm.Print_Area" localSheetId="7">'RPT DISTB'!$B$1:$E$18</definedName>
    <definedName name="_xlnm.Print_Area" localSheetId="4">Statistics!$A$1:$X$70</definedName>
    <definedName name="_xlnm.Print_Area" localSheetId="0">Total!$A$1:$K$60</definedName>
    <definedName name="_xlnm.Print_Titles" localSheetId="6">PVT!$1:$5</definedName>
    <definedName name="_xlnm.Print_Titles" localSheetId="8">'read me'!$1:$2</definedName>
    <definedName name="print55" localSheetId="5">#REF!</definedName>
    <definedName name="print55">#REF!</definedName>
    <definedName name="PRINTMONTH" localSheetId="5">#REF!</definedName>
    <definedName name="PRINTMONTH">#REF!</definedName>
    <definedName name="QTR">'[20]QTR TITLE'!$A$52</definedName>
    <definedName name="rangeE" localSheetId="7">#REF!</definedName>
    <definedName name="rangeE">'Non Bargaining'!$A$65:$K$258</definedName>
    <definedName name="rangeEAVG" localSheetId="7">#REF!</definedName>
    <definedName name="rangeEAVG">'Non Bargaining'!$A$443:$K$623</definedName>
    <definedName name="rangeEYTD" localSheetId="7">#REF!</definedName>
    <definedName name="rangeEYTD">'Non Bargaining'!$A$259:$K$444</definedName>
    <definedName name="rangeO" localSheetId="7">#REF!</definedName>
    <definedName name="rangeO">Officers!$A$66:$K$243</definedName>
    <definedName name="rangeOAVG">Officers!$A$436:$K$621</definedName>
    <definedName name="rangeOUAVG" localSheetId="3">Bargaining!$A$439:$K$618</definedName>
    <definedName name="rangeOUAVG" localSheetId="5">#REF!</definedName>
    <definedName name="rangeOUAVG">#REF!</definedName>
    <definedName name="rangeOUYTD" localSheetId="3">Bargaining!$A$254:$K$438</definedName>
    <definedName name="rangeOUYTD" localSheetId="5">#REF!</definedName>
    <definedName name="rangeOUYTD">#REF!</definedName>
    <definedName name="rangeOYTD">Officers!$A$249:$K$431</definedName>
    <definedName name="rangeUF" localSheetId="5">#REF!</definedName>
    <definedName name="rangeUF">#REF!</definedName>
    <definedName name="rangeUFAVG" localSheetId="5">#REF!</definedName>
    <definedName name="rangeUFAVG">#REF!</definedName>
    <definedName name="rangeUFYTD" localSheetId="5">#REF!</definedName>
    <definedName name="rangeUFYTD">#REF!</definedName>
    <definedName name="rangeUO" localSheetId="3">Bargaining!$A$65:$K$252</definedName>
    <definedName name="rangeUO" localSheetId="5">#REF!</definedName>
    <definedName name="rangeUO">#REF!</definedName>
    <definedName name="RevM" localSheetId="5">#REF!</definedName>
    <definedName name="RevM">#REF!</definedName>
    <definedName name="REVTRANS" localSheetId="5">#REF!</definedName>
    <definedName name="REVTRANS">#REF!</definedName>
    <definedName name="RevY" localSheetId="5">#REF!</definedName>
    <definedName name="RevY">#REF!</definedName>
    <definedName name="RptDate" localSheetId="5">#REF!</definedName>
    <definedName name="RptDate">#REF!</definedName>
    <definedName name="SepActPR">'[21]PR GL Data'!$F$5:$F$1338</definedName>
    <definedName name="SepBudPR">'[21]PR GL Data'!$G$5:$G$1338</definedName>
    <definedName name="STARTA" localSheetId="5">#REF!</definedName>
    <definedName name="STARTA">#REF!</definedName>
    <definedName name="STATE_PAGE_A_B" localSheetId="5">#REF!</definedName>
    <definedName name="STATE_PAGE_A_B">#REF!</definedName>
    <definedName name="STATE_UNBILLED" localSheetId="5">#REF!</definedName>
    <definedName name="STATE_UNBILLED">#REF!</definedName>
    <definedName name="STATS" localSheetId="5">#REF!</definedName>
    <definedName name="STATS">#REF!</definedName>
    <definedName name="TEST" localSheetId="5">#REF!</definedName>
    <definedName name="TEST">#REF!</definedName>
    <definedName name="TEST1" localSheetId="5">#REF!</definedName>
    <definedName name="TEST1">#REF!</definedName>
    <definedName name="TEST2" localSheetId="5">#REF!</definedName>
    <definedName name="TEST2">#REF!</definedName>
    <definedName name="TESTHKEY" localSheetId="5">#REF!</definedName>
    <definedName name="TESTHKEY">#REF!</definedName>
    <definedName name="TESTKEYS" localSheetId="5">#REF!</definedName>
    <definedName name="TESTKEYS">#REF!</definedName>
    <definedName name="TESTVKEY" localSheetId="5">#REF!</definedName>
    <definedName name="TESTVKEY">#REF!</definedName>
    <definedName name="title">[18]TITLE!$B$5</definedName>
    <definedName name="TRANS" localSheetId="5">#REF!</definedName>
    <definedName name="TRANS">#REF!</definedName>
    <definedName name="TRANSTOTAL" localSheetId="5">#REF!</definedName>
    <definedName name="TRANSTOTAL">#REF!</definedName>
    <definedName name="UPDATE" localSheetId="5">#REF!</definedName>
    <definedName name="UPDATE">#REF!</definedName>
    <definedName name="ValidGroups">[22]Groups!$E$1:$E$20</definedName>
    <definedName name="Version" localSheetId="5">#REF!</definedName>
    <definedName name="Version">#REF!</definedName>
    <definedName name="VOLCLASSTRANS" localSheetId="5">#REF!</definedName>
    <definedName name="VOLCLASSTRANS">#REF!</definedName>
    <definedName name="VOLSOURCETRANS" localSheetId="5">#REF!</definedName>
    <definedName name="VOLSOURCETRANS">#REF!</definedName>
    <definedName name="YEAR_INPUT" localSheetId="5">#REF!</definedName>
    <definedName name="YEAR_INPUT">#REF!</definedName>
    <definedName name="YTDDEGREE" localSheetId="5">#REF!</definedName>
    <definedName name="YTDDEGREE">#REF!</definedName>
    <definedName name="YTDDEL" localSheetId="5">#REF!</definedName>
    <definedName name="YTDDEL">#REF!</definedName>
    <definedName name="YTDTRANSPO" localSheetId="5">#REF!</definedName>
    <definedName name="YTDTRANSPO">#REF!</definedName>
  </definedNames>
  <calcPr calcId="152511"/>
  <pivotCaches>
    <pivotCache cacheId="4" r:id="rId37"/>
  </pivotCaches>
</workbook>
</file>

<file path=xl/calcChain.xml><?xml version="1.0" encoding="utf-8"?>
<calcChain xmlns="http://schemas.openxmlformats.org/spreadsheetml/2006/main">
  <c r="C79" i="18" l="1"/>
  <c r="C78" i="18"/>
  <c r="H79" i="18"/>
  <c r="G79" i="18"/>
  <c r="F79" i="18"/>
  <c r="E79" i="18"/>
  <c r="D79" i="18"/>
  <c r="H78" i="18" l="1"/>
  <c r="G78" i="18"/>
  <c r="F78" i="18"/>
  <c r="E78" i="18"/>
  <c r="D78" i="18"/>
  <c r="G77" i="18"/>
  <c r="F77" i="18"/>
  <c r="E77" i="18"/>
  <c r="D77" i="18"/>
  <c r="C77" i="18"/>
  <c r="H76" i="18"/>
  <c r="G76" i="18"/>
  <c r="F76" i="18"/>
  <c r="E76" i="18"/>
  <c r="D76" i="18"/>
  <c r="C76" i="18"/>
  <c r="H75" i="18"/>
  <c r="G75" i="18"/>
  <c r="F75" i="18"/>
  <c r="E75" i="18"/>
  <c r="D75" i="18"/>
  <c r="C75" i="18"/>
  <c r="B74" i="18" l="1"/>
  <c r="E74" i="18"/>
  <c r="G74" i="18"/>
  <c r="A616" i="7"/>
  <c r="C616" i="7"/>
  <c r="E616" i="7"/>
  <c r="G616" i="7"/>
  <c r="I616" i="7"/>
  <c r="A431" i="7"/>
  <c r="C431" i="7"/>
  <c r="E431" i="7"/>
  <c r="G431" i="7"/>
  <c r="I431" i="7"/>
  <c r="K242" i="7"/>
  <c r="D242" i="7" s="1"/>
  <c r="I74" i="18" s="1"/>
  <c r="A620" i="3"/>
  <c r="C620" i="3"/>
  <c r="E620" i="3"/>
  <c r="G620" i="3"/>
  <c r="I620" i="3"/>
  <c r="A436" i="3"/>
  <c r="C436" i="3"/>
  <c r="E436" i="3"/>
  <c r="G436" i="3"/>
  <c r="I436" i="3"/>
  <c r="K242" i="3"/>
  <c r="F242" i="3" s="1"/>
  <c r="Q74" i="18" s="1"/>
  <c r="C613" i="2"/>
  <c r="E613" i="2"/>
  <c r="G613" i="2"/>
  <c r="I613" i="2"/>
  <c r="C426" i="2"/>
  <c r="E426" i="2"/>
  <c r="G426" i="2"/>
  <c r="I426" i="2"/>
  <c r="K242" i="2"/>
  <c r="F242" i="2" s="1"/>
  <c r="W74" i="18" s="1"/>
  <c r="AO74" i="18" s="1"/>
  <c r="K616" i="7" l="1"/>
  <c r="H616" i="7" s="1"/>
  <c r="F616" i="7"/>
  <c r="D616" i="7"/>
  <c r="K431" i="7"/>
  <c r="F431" i="7" s="1"/>
  <c r="AY74" i="18"/>
  <c r="BE74" i="18" s="1"/>
  <c r="BM74" i="18" s="1"/>
  <c r="AZ74" i="18"/>
  <c r="K613" i="2"/>
  <c r="D613" i="2" s="1"/>
  <c r="K426" i="2"/>
  <c r="BB74" i="18"/>
  <c r="BH74" i="18" s="1"/>
  <c r="BI74" i="18" s="1"/>
  <c r="AI74" i="18"/>
  <c r="AA74" i="18"/>
  <c r="K436" i="3"/>
  <c r="F436" i="3" s="1"/>
  <c r="K620" i="3"/>
  <c r="F620" i="3" s="1"/>
  <c r="J242" i="7"/>
  <c r="M74" i="18" s="1"/>
  <c r="AE74" i="18" s="1"/>
  <c r="H242" i="7"/>
  <c r="J74" i="18" s="1"/>
  <c r="AB74" i="18" s="1"/>
  <c r="F242" i="7"/>
  <c r="K74" i="18" s="1"/>
  <c r="AC74" i="18" s="1"/>
  <c r="D242" i="3"/>
  <c r="O74" i="18" s="1"/>
  <c r="AG74" i="18" s="1"/>
  <c r="J242" i="3"/>
  <c r="S74" i="18" s="1"/>
  <c r="AK74" i="18" s="1"/>
  <c r="H242" i="3"/>
  <c r="P74" i="18" s="1"/>
  <c r="R74" i="18" s="1"/>
  <c r="J613" i="2"/>
  <c r="J426" i="2"/>
  <c r="D242" i="2"/>
  <c r="U74" i="18" s="1"/>
  <c r="J242" i="2"/>
  <c r="Y74" i="18" s="1"/>
  <c r="AQ74" i="18" s="1"/>
  <c r="H242" i="2"/>
  <c r="V74" i="18" s="1"/>
  <c r="G73" i="18"/>
  <c r="E73" i="18"/>
  <c r="A615" i="7"/>
  <c r="C615" i="7"/>
  <c r="D615" i="7"/>
  <c r="E615" i="7"/>
  <c r="G615" i="7"/>
  <c r="H615" i="7"/>
  <c r="I615" i="7"/>
  <c r="K615" i="7"/>
  <c r="F615" i="7" s="1"/>
  <c r="C430" i="7"/>
  <c r="D430" i="7"/>
  <c r="E430" i="7"/>
  <c r="F430" i="7" s="1"/>
  <c r="G430" i="7"/>
  <c r="H430" i="7"/>
  <c r="I430" i="7"/>
  <c r="J430" i="7" s="1"/>
  <c r="K430" i="7"/>
  <c r="K241" i="7"/>
  <c r="J241" i="7" s="1"/>
  <c r="A619" i="3"/>
  <c r="C619" i="3"/>
  <c r="D619" i="3" s="1"/>
  <c r="E619" i="3"/>
  <c r="G619" i="3"/>
  <c r="H619" i="3"/>
  <c r="I619" i="3"/>
  <c r="K619" i="3"/>
  <c r="F619" i="3" s="1"/>
  <c r="C435" i="3"/>
  <c r="E435" i="3"/>
  <c r="G435" i="3"/>
  <c r="I435" i="3"/>
  <c r="K241" i="3"/>
  <c r="J241" i="3" s="1"/>
  <c r="C612" i="2"/>
  <c r="E612" i="2"/>
  <c r="G612" i="2"/>
  <c r="I612" i="2"/>
  <c r="C425" i="2"/>
  <c r="E425" i="2"/>
  <c r="G425" i="2"/>
  <c r="I425" i="2"/>
  <c r="K241" i="2"/>
  <c r="J241" i="2" s="1"/>
  <c r="J616" i="7" l="1"/>
  <c r="J431" i="7"/>
  <c r="D431" i="7"/>
  <c r="L74" i="18"/>
  <c r="AD74" i="18" s="1"/>
  <c r="AF74" i="18" s="1"/>
  <c r="H431" i="7"/>
  <c r="T74" i="18"/>
  <c r="D436" i="3"/>
  <c r="BF74" i="18"/>
  <c r="BA74" i="18"/>
  <c r="D620" i="3"/>
  <c r="AW74" i="18"/>
  <c r="AH74" i="18"/>
  <c r="AJ74" i="18" s="1"/>
  <c r="AL74" i="18" s="1"/>
  <c r="AN74" i="18"/>
  <c r="X74" i="18"/>
  <c r="AP74" i="18" s="1"/>
  <c r="BJ74" i="18"/>
  <c r="BC74" i="18"/>
  <c r="BD74" i="18" s="1"/>
  <c r="BL74" i="18" s="1"/>
  <c r="F426" i="2"/>
  <c r="H426" i="2"/>
  <c r="F613" i="2"/>
  <c r="H613" i="2"/>
  <c r="AM74" i="18"/>
  <c r="D426" i="2"/>
  <c r="AS74" i="18"/>
  <c r="N74" i="18"/>
  <c r="AU74" i="18"/>
  <c r="J436" i="3"/>
  <c r="H436" i="3"/>
  <c r="J620" i="3"/>
  <c r="H620" i="3"/>
  <c r="J615" i="7"/>
  <c r="H241" i="7"/>
  <c r="F241" i="7"/>
  <c r="D241" i="7"/>
  <c r="J619" i="3"/>
  <c r="H241" i="3"/>
  <c r="F241" i="3"/>
  <c r="D241" i="3"/>
  <c r="H241" i="2"/>
  <c r="F241" i="2"/>
  <c r="D241" i="2"/>
  <c r="C434" i="3"/>
  <c r="AT74" i="18" l="1"/>
  <c r="AV74" i="18" s="1"/>
  <c r="AX74" i="18" s="1"/>
  <c r="AR74" i="18"/>
  <c r="Z74" i="18"/>
  <c r="E72" i="18"/>
  <c r="G72" i="18"/>
  <c r="A614" i="7" l="1"/>
  <c r="C614" i="7"/>
  <c r="E614" i="7"/>
  <c r="G614" i="7"/>
  <c r="I614" i="7"/>
  <c r="K614" i="7"/>
  <c r="F614" i="7" s="1"/>
  <c r="C429" i="7"/>
  <c r="D429" i="7"/>
  <c r="E429" i="7"/>
  <c r="F429" i="7" s="1"/>
  <c r="G429" i="7"/>
  <c r="H429" i="7"/>
  <c r="I429" i="7"/>
  <c r="J429" i="7" s="1"/>
  <c r="K429" i="7"/>
  <c r="K240" i="7"/>
  <c r="J240" i="7" s="1"/>
  <c r="E434" i="3"/>
  <c r="G434" i="3"/>
  <c r="I434" i="3"/>
  <c r="K240" i="3"/>
  <c r="C611" i="2"/>
  <c r="E611" i="2"/>
  <c r="G611" i="2"/>
  <c r="I611" i="2"/>
  <c r="C424" i="2"/>
  <c r="E424" i="2"/>
  <c r="G424" i="2"/>
  <c r="I424" i="2"/>
  <c r="K240" i="2"/>
  <c r="J240" i="2" s="1"/>
  <c r="H614" i="7" l="1"/>
  <c r="D614" i="7"/>
  <c r="H240" i="3"/>
  <c r="J614" i="7"/>
  <c r="H240" i="7"/>
  <c r="F240" i="7"/>
  <c r="D240" i="7"/>
  <c r="F240" i="3"/>
  <c r="D240" i="3"/>
  <c r="J240" i="3"/>
  <c r="H240" i="2"/>
  <c r="F240" i="2"/>
  <c r="D240" i="2"/>
  <c r="E71" i="18"/>
  <c r="G71" i="18"/>
  <c r="C428" i="7" l="1"/>
  <c r="E428" i="7"/>
  <c r="G428" i="7"/>
  <c r="I428" i="7"/>
  <c r="K239" i="7"/>
  <c r="D239" i="7" s="1"/>
  <c r="C433" i="3"/>
  <c r="E433" i="3"/>
  <c r="G433" i="3"/>
  <c r="I433" i="3"/>
  <c r="K239" i="3"/>
  <c r="C610" i="2"/>
  <c r="E610" i="2"/>
  <c r="G610" i="2"/>
  <c r="I610" i="2"/>
  <c r="C423" i="2"/>
  <c r="E423" i="2"/>
  <c r="I423" i="2"/>
  <c r="G423" i="2"/>
  <c r="K239" i="2"/>
  <c r="D239" i="2" s="1"/>
  <c r="D239" i="3" l="1"/>
  <c r="J239" i="7"/>
  <c r="H239" i="7"/>
  <c r="F239" i="7"/>
  <c r="J239" i="3"/>
  <c r="H239" i="3"/>
  <c r="F239" i="3"/>
  <c r="J239" i="2"/>
  <c r="H239" i="2"/>
  <c r="F239" i="2"/>
  <c r="E70" i="18" l="1"/>
  <c r="G70" i="18"/>
  <c r="C427" i="7" l="1"/>
  <c r="E427" i="7"/>
  <c r="G427" i="7"/>
  <c r="I427" i="7"/>
  <c r="K238" i="7"/>
  <c r="J238" i="7" s="1"/>
  <c r="C432" i="3"/>
  <c r="E432" i="3"/>
  <c r="G432" i="3"/>
  <c r="I432" i="3"/>
  <c r="K238" i="3"/>
  <c r="H238" i="3" s="1"/>
  <c r="C609" i="2"/>
  <c r="E609" i="2"/>
  <c r="G609" i="2"/>
  <c r="I609" i="2"/>
  <c r="C422" i="2"/>
  <c r="E422" i="2"/>
  <c r="G422" i="2"/>
  <c r="I422" i="2"/>
  <c r="K238" i="2"/>
  <c r="H238" i="2" s="1"/>
  <c r="H238" i="7" l="1"/>
  <c r="F238" i="7"/>
  <c r="D238" i="7"/>
  <c r="F238" i="3"/>
  <c r="D238" i="3"/>
  <c r="J238" i="3"/>
  <c r="F238" i="2"/>
  <c r="D238" i="2"/>
  <c r="J238" i="2"/>
  <c r="H77" i="18"/>
  <c r="G69" i="18"/>
  <c r="E69" i="18"/>
  <c r="C426" i="7" l="1"/>
  <c r="E426" i="7"/>
  <c r="G426" i="7"/>
  <c r="I426" i="7"/>
  <c r="K237" i="7"/>
  <c r="J237" i="7" s="1"/>
  <c r="C431" i="3"/>
  <c r="E431" i="3"/>
  <c r="G431" i="3"/>
  <c r="I431" i="3"/>
  <c r="K237" i="3"/>
  <c r="D237" i="3" s="1"/>
  <c r="C608" i="2"/>
  <c r="E608" i="2"/>
  <c r="G608" i="2"/>
  <c r="I608" i="2"/>
  <c r="C421" i="2"/>
  <c r="E421" i="2"/>
  <c r="G421" i="2"/>
  <c r="I421" i="2"/>
  <c r="K237" i="2"/>
  <c r="D237" i="2" s="1"/>
  <c r="H237" i="7" l="1"/>
  <c r="F237" i="7"/>
  <c r="D237" i="7"/>
  <c r="J237" i="3"/>
  <c r="H237" i="3"/>
  <c r="F237" i="3"/>
  <c r="J237" i="2"/>
  <c r="H237" i="2"/>
  <c r="F237" i="2"/>
  <c r="G68" i="18" l="1"/>
  <c r="E68" i="18"/>
  <c r="C425" i="7"/>
  <c r="E425" i="7"/>
  <c r="G425" i="7"/>
  <c r="I425" i="7"/>
  <c r="K236" i="7"/>
  <c r="F236" i="7" s="1"/>
  <c r="C430" i="3"/>
  <c r="E430" i="3"/>
  <c r="G430" i="3"/>
  <c r="I430" i="3"/>
  <c r="K236" i="3"/>
  <c r="D236" i="3" s="1"/>
  <c r="C607" i="2"/>
  <c r="E607" i="2"/>
  <c r="G607" i="2"/>
  <c r="I607" i="2"/>
  <c r="C420" i="2"/>
  <c r="E420" i="2"/>
  <c r="G420" i="2"/>
  <c r="I420" i="2"/>
  <c r="K236" i="2"/>
  <c r="J236" i="2" s="1"/>
  <c r="D236" i="7" l="1"/>
  <c r="J236" i="7"/>
  <c r="H236" i="7"/>
  <c r="J236" i="3"/>
  <c r="H236" i="3"/>
  <c r="F236" i="3"/>
  <c r="H236" i="2"/>
  <c r="F236" i="2"/>
  <c r="D236" i="2"/>
  <c r="E67" i="18" l="1"/>
  <c r="G67" i="18"/>
  <c r="C424" i="7"/>
  <c r="E424" i="7"/>
  <c r="G424" i="7"/>
  <c r="I424" i="7"/>
  <c r="K235" i="7"/>
  <c r="J235" i="7" s="1"/>
  <c r="C429" i="3"/>
  <c r="E429" i="3"/>
  <c r="G429" i="3"/>
  <c r="I429" i="3"/>
  <c r="K235" i="3"/>
  <c r="D235" i="3" s="1"/>
  <c r="C606" i="2"/>
  <c r="E606" i="2"/>
  <c r="G606" i="2"/>
  <c r="I606" i="2"/>
  <c r="C419" i="2"/>
  <c r="E419" i="2"/>
  <c r="G419" i="2"/>
  <c r="I419" i="2"/>
  <c r="K235" i="2"/>
  <c r="D235" i="2" s="1"/>
  <c r="H235" i="7" l="1"/>
  <c r="F235" i="7"/>
  <c r="D235" i="7"/>
  <c r="J235" i="3"/>
  <c r="H235" i="3"/>
  <c r="F235" i="3"/>
  <c r="J235" i="2"/>
  <c r="H235" i="2"/>
  <c r="F235" i="2"/>
  <c r="E66" i="18" l="1"/>
  <c r="G66" i="18"/>
  <c r="I423" i="7"/>
  <c r="G423" i="7"/>
  <c r="E423" i="7"/>
  <c r="C423" i="7"/>
  <c r="I428" i="3"/>
  <c r="G428" i="3"/>
  <c r="E428" i="3"/>
  <c r="C428" i="3"/>
  <c r="C605" i="2"/>
  <c r="E605" i="2"/>
  <c r="G605" i="2"/>
  <c r="I605" i="2"/>
  <c r="G604" i="2"/>
  <c r="I418" i="2"/>
  <c r="G418" i="2"/>
  <c r="E418" i="2"/>
  <c r="C418" i="2"/>
  <c r="K234" i="2"/>
  <c r="K424" i="2" l="1"/>
  <c r="H424" i="2" s="1"/>
  <c r="K425" i="2"/>
  <c r="D424" i="2"/>
  <c r="K422" i="2"/>
  <c r="H422" i="2" s="1"/>
  <c r="K423" i="2"/>
  <c r="J422" i="2"/>
  <c r="K420" i="2"/>
  <c r="J420" i="2" s="1"/>
  <c r="K421" i="2"/>
  <c r="H420" i="2"/>
  <c r="D420" i="2"/>
  <c r="H234" i="2"/>
  <c r="K419" i="2"/>
  <c r="K234" i="7"/>
  <c r="K234" i="3"/>
  <c r="K418" i="2"/>
  <c r="F234" i="2"/>
  <c r="J234" i="2"/>
  <c r="D234" i="2"/>
  <c r="E233" i="2"/>
  <c r="E604" i="2" s="1"/>
  <c r="I233" i="2"/>
  <c r="I604" i="2" s="1"/>
  <c r="C233" i="2"/>
  <c r="C604" i="2" s="1"/>
  <c r="I233" i="7"/>
  <c r="G233" i="7"/>
  <c r="E233" i="7"/>
  <c r="C233" i="7"/>
  <c r="I233" i="3"/>
  <c r="G233" i="3"/>
  <c r="E233" i="3"/>
  <c r="C233" i="3"/>
  <c r="J424" i="2" l="1"/>
  <c r="F424" i="2"/>
  <c r="F420" i="2"/>
  <c r="F422" i="2"/>
  <c r="D425" i="2"/>
  <c r="H425" i="2"/>
  <c r="J425" i="2"/>
  <c r="F425" i="2"/>
  <c r="C618" i="3"/>
  <c r="C617" i="3"/>
  <c r="C616" i="3"/>
  <c r="C615" i="3"/>
  <c r="C614" i="3"/>
  <c r="C613" i="3"/>
  <c r="C612" i="3"/>
  <c r="E618" i="3"/>
  <c r="E617" i="3"/>
  <c r="E616" i="3"/>
  <c r="E615" i="3"/>
  <c r="E614" i="3"/>
  <c r="E613" i="3"/>
  <c r="E612" i="3"/>
  <c r="G618" i="3"/>
  <c r="G617" i="3"/>
  <c r="G616" i="3"/>
  <c r="G615" i="3"/>
  <c r="G614" i="3"/>
  <c r="G613" i="3"/>
  <c r="G612" i="3"/>
  <c r="I618" i="3"/>
  <c r="I617" i="3"/>
  <c r="I616" i="3"/>
  <c r="I615" i="3"/>
  <c r="I614" i="3"/>
  <c r="I613" i="3"/>
  <c r="I612" i="3"/>
  <c r="K435" i="3"/>
  <c r="K434" i="3"/>
  <c r="K433" i="3"/>
  <c r="K432" i="3"/>
  <c r="K431" i="3"/>
  <c r="K430" i="3"/>
  <c r="K429" i="3"/>
  <c r="G613" i="7"/>
  <c r="G607" i="7"/>
  <c r="G611" i="7"/>
  <c r="G608" i="7"/>
  <c r="G610" i="7"/>
  <c r="G612" i="7"/>
  <c r="G609" i="7"/>
  <c r="C613" i="7"/>
  <c r="C609" i="7"/>
  <c r="C610" i="7"/>
  <c r="C611" i="7"/>
  <c r="C608" i="7"/>
  <c r="C612" i="7"/>
  <c r="C607" i="7"/>
  <c r="K428" i="7"/>
  <c r="K427" i="7"/>
  <c r="K426" i="7"/>
  <c r="K425" i="7"/>
  <c r="K424" i="7"/>
  <c r="E613" i="7"/>
  <c r="E610" i="7"/>
  <c r="E611" i="7"/>
  <c r="E608" i="7"/>
  <c r="E609" i="7"/>
  <c r="E607" i="7"/>
  <c r="E612" i="7"/>
  <c r="I613" i="7"/>
  <c r="I608" i="7"/>
  <c r="I612" i="7"/>
  <c r="I609" i="7"/>
  <c r="I610" i="7"/>
  <c r="I607" i="7"/>
  <c r="I611" i="7"/>
  <c r="D422" i="2"/>
  <c r="F423" i="2"/>
  <c r="H423" i="2"/>
  <c r="J423" i="2"/>
  <c r="D423" i="2"/>
  <c r="F421" i="2"/>
  <c r="H421" i="2"/>
  <c r="J421" i="2"/>
  <c r="D421" i="2"/>
  <c r="F419" i="2"/>
  <c r="J419" i="2"/>
  <c r="H419" i="2"/>
  <c r="D419" i="2"/>
  <c r="K423" i="7"/>
  <c r="H234" i="3"/>
  <c r="K428" i="3"/>
  <c r="D234" i="7"/>
  <c r="H234" i="7"/>
  <c r="J234" i="7"/>
  <c r="F234" i="7"/>
  <c r="D234" i="3"/>
  <c r="J234" i="3"/>
  <c r="F234" i="3"/>
  <c r="D418" i="2"/>
  <c r="F418" i="2"/>
  <c r="J418" i="2"/>
  <c r="H418" i="2"/>
  <c r="J432" i="3" l="1"/>
  <c r="F432" i="3"/>
  <c r="H432" i="3"/>
  <c r="D432" i="3"/>
  <c r="H429" i="3"/>
  <c r="F429" i="3"/>
  <c r="J429" i="3"/>
  <c r="D429" i="3"/>
  <c r="H433" i="3"/>
  <c r="F433" i="3"/>
  <c r="J433" i="3"/>
  <c r="D433" i="3"/>
  <c r="F430" i="3"/>
  <c r="D430" i="3"/>
  <c r="J430" i="3"/>
  <c r="H430" i="3"/>
  <c r="D434" i="3"/>
  <c r="J434" i="3"/>
  <c r="H434" i="3"/>
  <c r="F434" i="3"/>
  <c r="D431" i="3"/>
  <c r="J431" i="3"/>
  <c r="F431" i="3"/>
  <c r="H431" i="3"/>
  <c r="F435" i="3"/>
  <c r="H435" i="3"/>
  <c r="D435" i="3"/>
  <c r="J435" i="3"/>
  <c r="F428" i="7"/>
  <c r="J428" i="7"/>
  <c r="D428" i="7"/>
  <c r="H428" i="7"/>
  <c r="H425" i="7"/>
  <c r="F425" i="7"/>
  <c r="D425" i="7"/>
  <c r="J425" i="7"/>
  <c r="H427" i="7"/>
  <c r="F427" i="7"/>
  <c r="D427" i="7"/>
  <c r="J427" i="7"/>
  <c r="H424" i="7"/>
  <c r="F424" i="7"/>
  <c r="J424" i="7"/>
  <c r="D424" i="7"/>
  <c r="H426" i="7"/>
  <c r="F426" i="7"/>
  <c r="D426" i="7"/>
  <c r="J426" i="7"/>
  <c r="F423" i="7"/>
  <c r="H423" i="7"/>
  <c r="J423" i="7"/>
  <c r="D423" i="7"/>
  <c r="D428" i="3"/>
  <c r="F428" i="3"/>
  <c r="H428" i="3"/>
  <c r="J428" i="3"/>
  <c r="E65" i="18"/>
  <c r="G65" i="18"/>
  <c r="C422" i="7"/>
  <c r="E422" i="7"/>
  <c r="G422" i="7"/>
  <c r="I422" i="7"/>
  <c r="K233" i="7"/>
  <c r="J233" i="7" s="1"/>
  <c r="C611" i="3"/>
  <c r="E611" i="3"/>
  <c r="G611" i="3"/>
  <c r="I611" i="3"/>
  <c r="C427" i="3"/>
  <c r="E427" i="3"/>
  <c r="G427" i="3"/>
  <c r="I427" i="3"/>
  <c r="K233" i="3"/>
  <c r="J233" i="3" s="1"/>
  <c r="C417" i="2"/>
  <c r="E417" i="2"/>
  <c r="G417" i="2"/>
  <c r="I417" i="2"/>
  <c r="K233" i="2"/>
  <c r="J233" i="2" s="1"/>
  <c r="F233" i="7" l="1"/>
  <c r="H233" i="7"/>
  <c r="D233" i="7"/>
  <c r="H233" i="3"/>
  <c r="F233" i="3"/>
  <c r="D233" i="3"/>
  <c r="H233" i="2"/>
  <c r="F233" i="2"/>
  <c r="D233" i="2"/>
  <c r="G64" i="18"/>
  <c r="E64" i="18"/>
  <c r="I421" i="7" l="1"/>
  <c r="I420" i="7"/>
  <c r="I419" i="7"/>
  <c r="G421" i="7"/>
  <c r="G420" i="7"/>
  <c r="G419" i="7"/>
  <c r="C421" i="7"/>
  <c r="E421" i="7"/>
  <c r="E419" i="7"/>
  <c r="E420" i="7"/>
  <c r="C418" i="7"/>
  <c r="C420" i="7"/>
  <c r="C419" i="7"/>
  <c r="K232" i="7"/>
  <c r="J232" i="7" s="1"/>
  <c r="C426" i="3"/>
  <c r="E426" i="3"/>
  <c r="G426" i="3"/>
  <c r="I426" i="3"/>
  <c r="K232" i="3"/>
  <c r="D232" i="3" s="1"/>
  <c r="G603" i="2"/>
  <c r="C416" i="2"/>
  <c r="E416" i="2"/>
  <c r="G416" i="2"/>
  <c r="I416" i="2"/>
  <c r="K232" i="2"/>
  <c r="F232" i="2" s="1"/>
  <c r="H232" i="7" l="1"/>
  <c r="F232" i="7"/>
  <c r="D232" i="7"/>
  <c r="J232" i="3"/>
  <c r="H232" i="3"/>
  <c r="F232" i="3"/>
  <c r="D232" i="2"/>
  <c r="J232" i="2"/>
  <c r="H232" i="2"/>
  <c r="E63" i="18" l="1"/>
  <c r="G63" i="18"/>
  <c r="K231" i="7"/>
  <c r="J231" i="7" s="1"/>
  <c r="C425" i="3"/>
  <c r="E425" i="3"/>
  <c r="G425" i="3"/>
  <c r="I425" i="3"/>
  <c r="K231" i="3"/>
  <c r="J231" i="3" s="1"/>
  <c r="G602" i="2"/>
  <c r="C415" i="2"/>
  <c r="E415" i="2"/>
  <c r="G415" i="2"/>
  <c r="I415" i="2"/>
  <c r="K231" i="2"/>
  <c r="J231" i="2" s="1"/>
  <c r="H231" i="7" l="1"/>
  <c r="F231" i="7"/>
  <c r="D231" i="7"/>
  <c r="H231" i="3"/>
  <c r="F231" i="3"/>
  <c r="D231" i="3"/>
  <c r="F231" i="2"/>
  <c r="H231" i="2"/>
  <c r="D231" i="2"/>
  <c r="E62" i="18" l="1"/>
  <c r="G62" i="18"/>
  <c r="K230" i="7"/>
  <c r="J230" i="7" s="1"/>
  <c r="C424" i="3"/>
  <c r="E424" i="3"/>
  <c r="G424" i="3"/>
  <c r="I424" i="3"/>
  <c r="F230" i="7" l="1"/>
  <c r="H230" i="7"/>
  <c r="D230" i="7"/>
  <c r="K230" i="3"/>
  <c r="G601" i="2"/>
  <c r="C414" i="2"/>
  <c r="E414" i="2"/>
  <c r="G414" i="2"/>
  <c r="I414" i="2"/>
  <c r="K230" i="2"/>
  <c r="J230" i="2" l="1"/>
  <c r="K612" i="2"/>
  <c r="H230" i="3"/>
  <c r="F230" i="3"/>
  <c r="D230" i="3"/>
  <c r="J230" i="3"/>
  <c r="H230" i="2"/>
  <c r="F230" i="2"/>
  <c r="D230" i="2"/>
  <c r="K229" i="2"/>
  <c r="K611" i="2" s="1"/>
  <c r="D612" i="2" l="1"/>
  <c r="F612" i="2"/>
  <c r="J612" i="2"/>
  <c r="H612" i="2"/>
  <c r="H611" i="2"/>
  <c r="D611" i="2"/>
  <c r="J611" i="2"/>
  <c r="F611" i="2"/>
  <c r="K609" i="2"/>
  <c r="H609" i="2" s="1"/>
  <c r="K610" i="2"/>
  <c r="K607" i="2"/>
  <c r="J607" i="2" s="1"/>
  <c r="K608" i="2"/>
  <c r="K605" i="2"/>
  <c r="J605" i="2" s="1"/>
  <c r="K606" i="2"/>
  <c r="F609" i="2" l="1"/>
  <c r="D607" i="2"/>
  <c r="J609" i="2"/>
  <c r="H610" i="2"/>
  <c r="D610" i="2"/>
  <c r="F610" i="2"/>
  <c r="J610" i="2"/>
  <c r="D609" i="2"/>
  <c r="H607" i="2"/>
  <c r="F607" i="2"/>
  <c r="J608" i="2"/>
  <c r="D608" i="2"/>
  <c r="H608" i="2"/>
  <c r="F608" i="2"/>
  <c r="D605" i="2"/>
  <c r="H605" i="2"/>
  <c r="F605" i="2"/>
  <c r="F606" i="2"/>
  <c r="D606" i="2"/>
  <c r="J606" i="2"/>
  <c r="H606" i="2"/>
  <c r="E61" i="18"/>
  <c r="G61" i="18"/>
  <c r="E418" i="7"/>
  <c r="G418" i="7"/>
  <c r="I418" i="7"/>
  <c r="K229" i="7"/>
  <c r="J229" i="7" s="1"/>
  <c r="C423" i="3"/>
  <c r="E423" i="3"/>
  <c r="G423" i="3"/>
  <c r="I423" i="3"/>
  <c r="K229" i="3"/>
  <c r="G600" i="2"/>
  <c r="C413" i="2"/>
  <c r="E413" i="2"/>
  <c r="G413" i="2"/>
  <c r="I413" i="2"/>
  <c r="H229" i="2"/>
  <c r="J229" i="3" l="1"/>
  <c r="K618" i="3"/>
  <c r="H229" i="7"/>
  <c r="F229" i="7"/>
  <c r="D229" i="7"/>
  <c r="H229" i="3"/>
  <c r="F229" i="3"/>
  <c r="D229" i="3"/>
  <c r="F229" i="2"/>
  <c r="D229" i="2"/>
  <c r="J229" i="2"/>
  <c r="C227" i="1"/>
  <c r="E227" i="1"/>
  <c r="G227" i="1"/>
  <c r="I227" i="1"/>
  <c r="C228" i="1"/>
  <c r="E228" i="1"/>
  <c r="G228" i="1"/>
  <c r="I228" i="1"/>
  <c r="H618" i="3" l="1"/>
  <c r="J618" i="3"/>
  <c r="D618" i="3"/>
  <c r="F618" i="3"/>
  <c r="E60" i="18" l="1"/>
  <c r="G60" i="18"/>
  <c r="C417" i="7"/>
  <c r="E417" i="7"/>
  <c r="G417" i="7"/>
  <c r="I417" i="7"/>
  <c r="K228" i="7"/>
  <c r="C422" i="3"/>
  <c r="E422" i="3"/>
  <c r="G422" i="3"/>
  <c r="I422" i="3"/>
  <c r="K228" i="3"/>
  <c r="G599" i="2"/>
  <c r="C412" i="2"/>
  <c r="E412" i="2"/>
  <c r="G412" i="2"/>
  <c r="I412" i="2"/>
  <c r="K228" i="2"/>
  <c r="F228" i="3" l="1"/>
  <c r="K617" i="3"/>
  <c r="J228" i="7"/>
  <c r="K613" i="7"/>
  <c r="F228" i="2"/>
  <c r="K228" i="1"/>
  <c r="H228" i="7"/>
  <c r="F228" i="7"/>
  <c r="D228" i="7"/>
  <c r="D228" i="3"/>
  <c r="J228" i="3"/>
  <c r="H228" i="3"/>
  <c r="D228" i="2"/>
  <c r="J228" i="2"/>
  <c r="H228" i="2"/>
  <c r="E59" i="18"/>
  <c r="G59" i="18"/>
  <c r="C416" i="7"/>
  <c r="E416" i="7"/>
  <c r="G416" i="7"/>
  <c r="I416" i="7"/>
  <c r="K227" i="7"/>
  <c r="C421" i="3"/>
  <c r="E421" i="3"/>
  <c r="G421" i="3"/>
  <c r="I421" i="3"/>
  <c r="K227" i="3"/>
  <c r="G598" i="2"/>
  <c r="C411" i="2"/>
  <c r="E411" i="2"/>
  <c r="G411" i="2"/>
  <c r="I411" i="2"/>
  <c r="D617" i="3" l="1"/>
  <c r="H617" i="3"/>
  <c r="J617" i="3"/>
  <c r="F617" i="3"/>
  <c r="J227" i="3"/>
  <c r="K616" i="3"/>
  <c r="D227" i="7"/>
  <c r="K612" i="7"/>
  <c r="J613" i="7"/>
  <c r="H613" i="7"/>
  <c r="F613" i="7"/>
  <c r="D613" i="7"/>
  <c r="F228" i="1"/>
  <c r="D228" i="1"/>
  <c r="H228" i="1"/>
  <c r="J228" i="1"/>
  <c r="F227" i="7"/>
  <c r="J227" i="7"/>
  <c r="H227" i="7"/>
  <c r="D227" i="3"/>
  <c r="H227" i="3"/>
  <c r="F227" i="3"/>
  <c r="H616" i="3" l="1"/>
  <c r="J616" i="3"/>
  <c r="D616" i="3"/>
  <c r="F616" i="3"/>
  <c r="D612" i="7"/>
  <c r="F612" i="7"/>
  <c r="H612" i="7"/>
  <c r="J612" i="7"/>
  <c r="K227" i="2"/>
  <c r="K227" i="1" s="1"/>
  <c r="F227" i="1" l="1"/>
  <c r="J227" i="1"/>
  <c r="D227" i="1"/>
  <c r="H227" i="1"/>
  <c r="D227" i="2"/>
  <c r="J227" i="2"/>
  <c r="H227" i="2"/>
  <c r="F227" i="2"/>
  <c r="C61" i="17"/>
  <c r="H62" i="17"/>
  <c r="F62" i="17"/>
  <c r="D62" i="17"/>
  <c r="C62" i="17"/>
  <c r="H61" i="17"/>
  <c r="F61" i="17"/>
  <c r="D61" i="17"/>
  <c r="H60" i="17"/>
  <c r="F60" i="17"/>
  <c r="D60" i="17"/>
  <c r="C60" i="17"/>
  <c r="H59" i="17"/>
  <c r="F59" i="17"/>
  <c r="D59" i="17"/>
  <c r="C59" i="17"/>
  <c r="G58" i="18"/>
  <c r="E58" i="18"/>
  <c r="E58" i="17" l="1"/>
  <c r="G58" i="17"/>
  <c r="C226" i="1"/>
  <c r="E226" i="1"/>
  <c r="G226" i="1"/>
  <c r="I226" i="1"/>
  <c r="C415" i="7"/>
  <c r="E415" i="7"/>
  <c r="G415" i="7"/>
  <c r="I415" i="7"/>
  <c r="K226" i="7"/>
  <c r="C420" i="3"/>
  <c r="E420" i="3"/>
  <c r="G420" i="3"/>
  <c r="I420" i="3"/>
  <c r="K226" i="3"/>
  <c r="G597" i="2"/>
  <c r="C410" i="2"/>
  <c r="E410" i="2"/>
  <c r="G410" i="2"/>
  <c r="I410" i="2"/>
  <c r="K226" i="2"/>
  <c r="D226" i="2" s="1"/>
  <c r="D226" i="3" l="1"/>
  <c r="K615" i="3"/>
  <c r="D226" i="7"/>
  <c r="K611" i="7"/>
  <c r="K226" i="1"/>
  <c r="H226" i="7"/>
  <c r="F226" i="7"/>
  <c r="J226" i="7"/>
  <c r="H226" i="3"/>
  <c r="F226" i="3"/>
  <c r="J226" i="3"/>
  <c r="J226" i="2"/>
  <c r="H226" i="2"/>
  <c r="F226" i="2"/>
  <c r="B64" i="2"/>
  <c r="C64" i="2" s="1"/>
  <c r="D64" i="2" s="1"/>
  <c r="E64" i="2" s="1"/>
  <c r="F64" i="2" s="1"/>
  <c r="G64" i="2" s="1"/>
  <c r="H64" i="2" s="1"/>
  <c r="I64" i="2" s="1"/>
  <c r="J64" i="2" s="1"/>
  <c r="K64" i="2" s="1"/>
  <c r="B64" i="3"/>
  <c r="C64" i="3" s="1"/>
  <c r="D64" i="3" s="1"/>
  <c r="E64" i="3" s="1"/>
  <c r="F64" i="3" s="1"/>
  <c r="G64" i="3" s="1"/>
  <c r="H64" i="3" s="1"/>
  <c r="I64" i="3" s="1"/>
  <c r="J64" i="3" s="1"/>
  <c r="K64" i="3" s="1"/>
  <c r="B64" i="7"/>
  <c r="C64" i="7" s="1"/>
  <c r="D64" i="7" s="1"/>
  <c r="E64" i="7" s="1"/>
  <c r="F64" i="7" s="1"/>
  <c r="G64" i="7" s="1"/>
  <c r="H64" i="7" s="1"/>
  <c r="I64" i="7" s="1"/>
  <c r="J64" i="7" s="1"/>
  <c r="K64" i="7" s="1"/>
  <c r="G57" i="18"/>
  <c r="E57" i="18"/>
  <c r="G56" i="18"/>
  <c r="E56" i="18"/>
  <c r="G55" i="18"/>
  <c r="E55" i="18"/>
  <c r="G54" i="18"/>
  <c r="E54" i="18"/>
  <c r="G53" i="18"/>
  <c r="E53" i="18"/>
  <c r="G52" i="18"/>
  <c r="E52" i="18"/>
  <c r="G51" i="18"/>
  <c r="E51" i="18"/>
  <c r="G50" i="18"/>
  <c r="E50" i="18"/>
  <c r="G49" i="18"/>
  <c r="E49" i="18"/>
  <c r="G48" i="18"/>
  <c r="E48" i="18"/>
  <c r="G47" i="18"/>
  <c r="E47" i="18"/>
  <c r="G46" i="18"/>
  <c r="E46" i="18"/>
  <c r="G45" i="18"/>
  <c r="E45" i="18"/>
  <c r="G44" i="18"/>
  <c r="E44" i="18"/>
  <c r="G43" i="18"/>
  <c r="E43" i="18"/>
  <c r="G42" i="18"/>
  <c r="E42" i="18"/>
  <c r="G41" i="18"/>
  <c r="E41" i="18"/>
  <c r="G40" i="18"/>
  <c r="E40" i="18"/>
  <c r="G39" i="18"/>
  <c r="E39" i="18"/>
  <c r="G38" i="18"/>
  <c r="E38" i="18"/>
  <c r="G37" i="18"/>
  <c r="E37" i="18"/>
  <c r="G36" i="18"/>
  <c r="E36" i="18"/>
  <c r="G35" i="18"/>
  <c r="E35" i="18"/>
  <c r="G34" i="18"/>
  <c r="E34" i="18"/>
  <c r="G33" i="18"/>
  <c r="E33" i="18"/>
  <c r="G32" i="18"/>
  <c r="E32" i="18"/>
  <c r="G31" i="18"/>
  <c r="E31" i="18"/>
  <c r="G30" i="18"/>
  <c r="E30" i="18"/>
  <c r="G29" i="18"/>
  <c r="E29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B19" i="18"/>
  <c r="B20" i="18" s="1"/>
  <c r="G18" i="18"/>
  <c r="E18" i="18"/>
  <c r="E17" i="18"/>
  <c r="E16" i="18"/>
  <c r="B7" i="18"/>
  <c r="B8" i="18" s="1"/>
  <c r="B9" i="18" s="1"/>
  <c r="D615" i="3" l="1"/>
  <c r="F615" i="3"/>
  <c r="H615" i="3"/>
  <c r="J615" i="3"/>
  <c r="D611" i="7"/>
  <c r="J611" i="7"/>
  <c r="F611" i="7"/>
  <c r="H611" i="7"/>
  <c r="F226" i="1"/>
  <c r="H226" i="1"/>
  <c r="D226" i="1"/>
  <c r="J226" i="1"/>
  <c r="B10" i="18"/>
  <c r="B21" i="18"/>
  <c r="E57" i="17"/>
  <c r="G57" i="17"/>
  <c r="C225" i="1"/>
  <c r="E225" i="1"/>
  <c r="G225" i="1"/>
  <c r="I225" i="1"/>
  <c r="C414" i="7"/>
  <c r="E414" i="7"/>
  <c r="G414" i="7"/>
  <c r="I414" i="7"/>
  <c r="K225" i="7"/>
  <c r="C419" i="3"/>
  <c r="E419" i="3"/>
  <c r="G419" i="3"/>
  <c r="I419" i="3"/>
  <c r="K225" i="3"/>
  <c r="G596" i="2"/>
  <c r="C409" i="2"/>
  <c r="E409" i="2"/>
  <c r="G409" i="2"/>
  <c r="I409" i="2"/>
  <c r="K225" i="2"/>
  <c r="D225" i="2" s="1"/>
  <c r="J225" i="3" l="1"/>
  <c r="K614" i="3"/>
  <c r="J225" i="7"/>
  <c r="K610" i="7"/>
  <c r="B22" i="18"/>
  <c r="B11" i="18"/>
  <c r="K225" i="1"/>
  <c r="J225" i="1" s="1"/>
  <c r="F225" i="7"/>
  <c r="H225" i="7"/>
  <c r="D225" i="7"/>
  <c r="F225" i="3"/>
  <c r="H225" i="3"/>
  <c r="D225" i="3"/>
  <c r="J225" i="2"/>
  <c r="H225" i="2"/>
  <c r="F225" i="2"/>
  <c r="F614" i="3" l="1"/>
  <c r="D614" i="3"/>
  <c r="H614" i="3"/>
  <c r="J614" i="3"/>
  <c r="J610" i="7"/>
  <c r="D610" i="7"/>
  <c r="F610" i="7"/>
  <c r="H610" i="7"/>
  <c r="B12" i="18"/>
  <c r="B23" i="18"/>
  <c r="F225" i="1"/>
  <c r="H225" i="1"/>
  <c r="D225" i="1"/>
  <c r="E56" i="17"/>
  <c r="G56" i="17"/>
  <c r="C224" i="1"/>
  <c r="E224" i="1"/>
  <c r="G224" i="1"/>
  <c r="I224" i="1"/>
  <c r="C413" i="7"/>
  <c r="E413" i="7"/>
  <c r="G413" i="7"/>
  <c r="I413" i="7"/>
  <c r="K224" i="7"/>
  <c r="C418" i="3"/>
  <c r="E418" i="3"/>
  <c r="G418" i="3"/>
  <c r="I418" i="3"/>
  <c r="K224" i="3"/>
  <c r="G595" i="2"/>
  <c r="C408" i="2"/>
  <c r="E408" i="2"/>
  <c r="G408" i="2"/>
  <c r="I408" i="2"/>
  <c r="K224" i="2"/>
  <c r="J224" i="2" s="1"/>
  <c r="J224" i="3" l="1"/>
  <c r="K613" i="3"/>
  <c r="D224" i="7"/>
  <c r="K609" i="7"/>
  <c r="K224" i="1"/>
  <c r="J224" i="1" s="1"/>
  <c r="B24" i="18"/>
  <c r="B13" i="18"/>
  <c r="J224" i="7"/>
  <c r="H224" i="7"/>
  <c r="F224" i="7"/>
  <c r="H224" i="3"/>
  <c r="F224" i="3"/>
  <c r="D224" i="3"/>
  <c r="H224" i="2"/>
  <c r="F224" i="2"/>
  <c r="D224" i="2"/>
  <c r="G55" i="17"/>
  <c r="E55" i="17"/>
  <c r="H613" i="3" l="1"/>
  <c r="J613" i="3"/>
  <c r="F613" i="3"/>
  <c r="D613" i="3"/>
  <c r="F609" i="7"/>
  <c r="D609" i="7"/>
  <c r="J609" i="7"/>
  <c r="H609" i="7"/>
  <c r="D224" i="1"/>
  <c r="F224" i="1"/>
  <c r="H224" i="1"/>
  <c r="B14" i="18"/>
  <c r="B25" i="18"/>
  <c r="C223" i="1"/>
  <c r="E223" i="1"/>
  <c r="G223" i="1"/>
  <c r="I223" i="1"/>
  <c r="I412" i="7"/>
  <c r="G412" i="7"/>
  <c r="E412" i="7"/>
  <c r="C412" i="7"/>
  <c r="K223" i="7"/>
  <c r="I417" i="3"/>
  <c r="G417" i="3"/>
  <c r="E417" i="3"/>
  <c r="C417" i="3"/>
  <c r="K223" i="3"/>
  <c r="C407" i="2"/>
  <c r="E407" i="2"/>
  <c r="G407" i="2"/>
  <c r="I407" i="2"/>
  <c r="G594" i="2"/>
  <c r="K223" i="2"/>
  <c r="D223" i="2" s="1"/>
  <c r="D223" i="3" l="1"/>
  <c r="K612" i="3"/>
  <c r="D223" i="7"/>
  <c r="K608" i="7"/>
  <c r="K223" i="1"/>
  <c r="F223" i="1" s="1"/>
  <c r="B15" i="18"/>
  <c r="B26" i="18"/>
  <c r="J223" i="7"/>
  <c r="H223" i="7"/>
  <c r="F223" i="7"/>
  <c r="J223" i="3"/>
  <c r="H223" i="3"/>
  <c r="F223" i="3"/>
  <c r="J223" i="2"/>
  <c r="H223" i="2"/>
  <c r="F223" i="2"/>
  <c r="F612" i="3" l="1"/>
  <c r="J612" i="3"/>
  <c r="H612" i="3"/>
  <c r="D612" i="3"/>
  <c r="F608" i="7"/>
  <c r="H608" i="7"/>
  <c r="J608" i="7"/>
  <c r="D608" i="7"/>
  <c r="J223" i="1"/>
  <c r="D223" i="1"/>
  <c r="H223" i="1"/>
  <c r="B27" i="18"/>
  <c r="B16" i="18"/>
  <c r="I221" i="7"/>
  <c r="G221" i="7"/>
  <c r="E221" i="7"/>
  <c r="C221" i="7"/>
  <c r="I221" i="3"/>
  <c r="G221" i="3"/>
  <c r="E221" i="3"/>
  <c r="C221" i="3"/>
  <c r="I221" i="2"/>
  <c r="E221" i="2"/>
  <c r="C221" i="2"/>
  <c r="C587" i="2"/>
  <c r="E587" i="2"/>
  <c r="G587" i="2"/>
  <c r="I587" i="2"/>
  <c r="C588" i="2"/>
  <c r="E588" i="2"/>
  <c r="G588" i="2"/>
  <c r="I588" i="2"/>
  <c r="C589" i="2"/>
  <c r="E589" i="2"/>
  <c r="G589" i="2"/>
  <c r="I589" i="2"/>
  <c r="C590" i="2"/>
  <c r="E590" i="2"/>
  <c r="G590" i="2"/>
  <c r="I590" i="2"/>
  <c r="C591" i="2"/>
  <c r="E591" i="2"/>
  <c r="G591" i="2"/>
  <c r="I591" i="2"/>
  <c r="G592" i="2"/>
  <c r="G593" i="2"/>
  <c r="I593" i="2"/>
  <c r="C594" i="3"/>
  <c r="E594" i="3"/>
  <c r="G594" i="3"/>
  <c r="I594" i="3"/>
  <c r="C595" i="3"/>
  <c r="E595" i="3"/>
  <c r="G595" i="3"/>
  <c r="I595" i="3"/>
  <c r="C596" i="3"/>
  <c r="E596" i="3"/>
  <c r="G596" i="3"/>
  <c r="I596" i="3"/>
  <c r="C597" i="3"/>
  <c r="E597" i="3"/>
  <c r="G597" i="3"/>
  <c r="I597" i="3"/>
  <c r="C598" i="3"/>
  <c r="E598" i="3"/>
  <c r="G598" i="3"/>
  <c r="I598" i="3"/>
  <c r="C599" i="3"/>
  <c r="I599" i="3"/>
  <c r="C600" i="3"/>
  <c r="I600" i="3"/>
  <c r="C590" i="7"/>
  <c r="E590" i="7"/>
  <c r="G590" i="7"/>
  <c r="I590" i="7"/>
  <c r="C591" i="7"/>
  <c r="E591" i="7"/>
  <c r="G591" i="7"/>
  <c r="I591" i="7"/>
  <c r="C592" i="7"/>
  <c r="E592" i="7"/>
  <c r="G592" i="7"/>
  <c r="I592" i="7"/>
  <c r="C593" i="7"/>
  <c r="E593" i="7"/>
  <c r="G593" i="7"/>
  <c r="I593" i="7"/>
  <c r="C594" i="7"/>
  <c r="E594" i="7"/>
  <c r="G594" i="7"/>
  <c r="I594" i="7"/>
  <c r="C595" i="7"/>
  <c r="I595" i="7"/>
  <c r="C596" i="7"/>
  <c r="I596" i="7"/>
  <c r="E610" i="3" l="1"/>
  <c r="E609" i="3"/>
  <c r="E608" i="3"/>
  <c r="E607" i="3"/>
  <c r="E606" i="3"/>
  <c r="G610" i="3"/>
  <c r="G609" i="3"/>
  <c r="G608" i="3"/>
  <c r="G607" i="3"/>
  <c r="G606" i="3"/>
  <c r="I610" i="3"/>
  <c r="I609" i="3"/>
  <c r="I608" i="3"/>
  <c r="I607" i="3"/>
  <c r="I606" i="3"/>
  <c r="G599" i="3"/>
  <c r="C610" i="3"/>
  <c r="C609" i="3"/>
  <c r="C608" i="3"/>
  <c r="C607" i="3"/>
  <c r="C606" i="3"/>
  <c r="E606" i="7"/>
  <c r="E604" i="7"/>
  <c r="E605" i="7"/>
  <c r="E603" i="7"/>
  <c r="E602" i="7"/>
  <c r="G606" i="7"/>
  <c r="G604" i="7"/>
  <c r="G605" i="7"/>
  <c r="G603" i="7"/>
  <c r="G602" i="7"/>
  <c r="I604" i="7"/>
  <c r="I605" i="7"/>
  <c r="I606" i="7"/>
  <c r="I603" i="7"/>
  <c r="I602" i="7"/>
  <c r="C605" i="7"/>
  <c r="C604" i="7"/>
  <c r="C606" i="7"/>
  <c r="C603" i="7"/>
  <c r="C602" i="7"/>
  <c r="E603" i="2"/>
  <c r="E602" i="2"/>
  <c r="E601" i="2"/>
  <c r="E600" i="2"/>
  <c r="E599" i="2"/>
  <c r="I603" i="2"/>
  <c r="I602" i="2"/>
  <c r="I601" i="2"/>
  <c r="I600" i="2"/>
  <c r="I599" i="2"/>
  <c r="K221" i="2"/>
  <c r="H221" i="2" s="1"/>
  <c r="C603" i="2"/>
  <c r="C602" i="2"/>
  <c r="C601" i="2"/>
  <c r="C600" i="2"/>
  <c r="C599" i="2"/>
  <c r="E598" i="2"/>
  <c r="E597" i="2"/>
  <c r="E596" i="2"/>
  <c r="E595" i="2"/>
  <c r="E594" i="2"/>
  <c r="E605" i="3"/>
  <c r="E604" i="3"/>
  <c r="E603" i="3"/>
  <c r="E602" i="3"/>
  <c r="E601" i="3"/>
  <c r="E592" i="2"/>
  <c r="I598" i="2"/>
  <c r="I597" i="2"/>
  <c r="I596" i="2"/>
  <c r="I595" i="2"/>
  <c r="I594" i="2"/>
  <c r="G600" i="3"/>
  <c r="G605" i="3"/>
  <c r="G604" i="3"/>
  <c r="G603" i="3"/>
  <c r="G602" i="3"/>
  <c r="G601" i="3"/>
  <c r="G596" i="7"/>
  <c r="G601" i="7"/>
  <c r="G600" i="7"/>
  <c r="G599" i="7"/>
  <c r="G598" i="7"/>
  <c r="G597" i="7"/>
  <c r="G595" i="7"/>
  <c r="E600" i="3"/>
  <c r="E599" i="3"/>
  <c r="E593" i="2"/>
  <c r="C592" i="2"/>
  <c r="I605" i="3"/>
  <c r="I604" i="3"/>
  <c r="I603" i="3"/>
  <c r="I602" i="3"/>
  <c r="I601" i="3"/>
  <c r="I601" i="7"/>
  <c r="I600" i="7"/>
  <c r="I599" i="7"/>
  <c r="I598" i="7"/>
  <c r="I597" i="7"/>
  <c r="E601" i="7"/>
  <c r="E600" i="7"/>
  <c r="E599" i="7"/>
  <c r="E598" i="7"/>
  <c r="E597" i="7"/>
  <c r="E596" i="7"/>
  <c r="I592" i="2"/>
  <c r="C598" i="2"/>
  <c r="C597" i="2"/>
  <c r="C596" i="2"/>
  <c r="C595" i="2"/>
  <c r="C593" i="2"/>
  <c r="C594" i="2"/>
  <c r="K221" i="3"/>
  <c r="C605" i="3"/>
  <c r="C604" i="3"/>
  <c r="C603" i="3"/>
  <c r="C602" i="3"/>
  <c r="C601" i="3"/>
  <c r="K221" i="7"/>
  <c r="C601" i="7"/>
  <c r="C600" i="7"/>
  <c r="C599" i="7"/>
  <c r="C598" i="7"/>
  <c r="C597" i="7"/>
  <c r="B17" i="18"/>
  <c r="B28" i="18"/>
  <c r="E595" i="7"/>
  <c r="F221" i="2" l="1"/>
  <c r="D221" i="2"/>
  <c r="J221" i="2"/>
  <c r="J221" i="7"/>
  <c r="J221" i="3"/>
  <c r="D221" i="3"/>
  <c r="F221" i="7"/>
  <c r="D221" i="7"/>
  <c r="F221" i="3"/>
  <c r="H221" i="3"/>
  <c r="H221" i="7"/>
  <c r="B29" i="18"/>
  <c r="C222" i="1"/>
  <c r="E222" i="1"/>
  <c r="G222" i="1"/>
  <c r="I222" i="1"/>
  <c r="B30" i="18" l="1"/>
  <c r="E54" i="17"/>
  <c r="E62" i="17" s="1"/>
  <c r="G54" i="17"/>
  <c r="G62" i="17" s="1"/>
  <c r="I411" i="7"/>
  <c r="G411" i="7"/>
  <c r="E411" i="7"/>
  <c r="C411" i="7"/>
  <c r="K222" i="7"/>
  <c r="I416" i="3"/>
  <c r="G416" i="3"/>
  <c r="E416" i="3"/>
  <c r="C416" i="3"/>
  <c r="K222" i="3"/>
  <c r="K427" i="3" l="1"/>
  <c r="K611" i="3"/>
  <c r="K426" i="3"/>
  <c r="K425" i="3"/>
  <c r="K424" i="3"/>
  <c r="K423" i="3"/>
  <c r="K422" i="3"/>
  <c r="K610" i="3"/>
  <c r="K607" i="7"/>
  <c r="K422" i="7"/>
  <c r="K420" i="7"/>
  <c r="K419" i="7"/>
  <c r="K421" i="7"/>
  <c r="K418" i="7"/>
  <c r="K417" i="7"/>
  <c r="K606" i="7"/>
  <c r="K416" i="7"/>
  <c r="K415" i="7"/>
  <c r="K414" i="7"/>
  <c r="K413" i="7"/>
  <c r="K412" i="7"/>
  <c r="K421" i="3"/>
  <c r="K420" i="3"/>
  <c r="K419" i="3"/>
  <c r="K418" i="3"/>
  <c r="K417" i="3"/>
  <c r="K416" i="3"/>
  <c r="H416" i="3" s="1"/>
  <c r="B31" i="18"/>
  <c r="J222" i="7"/>
  <c r="K411" i="7"/>
  <c r="H411" i="7" s="1"/>
  <c r="J222" i="3"/>
  <c r="D222" i="7"/>
  <c r="H222" i="7"/>
  <c r="F222" i="7"/>
  <c r="F416" i="3"/>
  <c r="J416" i="3"/>
  <c r="H222" i="3"/>
  <c r="F222" i="3"/>
  <c r="D222" i="3"/>
  <c r="F610" i="3" l="1"/>
  <c r="H610" i="3"/>
  <c r="D610" i="3"/>
  <c r="J610" i="3"/>
  <c r="J425" i="3"/>
  <c r="H425" i="3"/>
  <c r="D425" i="3"/>
  <c r="F425" i="3"/>
  <c r="D422" i="3"/>
  <c r="H422" i="3"/>
  <c r="J422" i="3"/>
  <c r="F422" i="3"/>
  <c r="D426" i="3"/>
  <c r="H426" i="3"/>
  <c r="J426" i="3"/>
  <c r="F426" i="3"/>
  <c r="F423" i="3"/>
  <c r="H423" i="3"/>
  <c r="D423" i="3"/>
  <c r="J423" i="3"/>
  <c r="F611" i="3"/>
  <c r="J611" i="3"/>
  <c r="H611" i="3"/>
  <c r="D611" i="3"/>
  <c r="J424" i="3"/>
  <c r="H424" i="3"/>
  <c r="D424" i="3"/>
  <c r="F424" i="3"/>
  <c r="F427" i="3"/>
  <c r="J427" i="3"/>
  <c r="H427" i="3"/>
  <c r="D427" i="3"/>
  <c r="F606" i="7"/>
  <c r="D606" i="7"/>
  <c r="J606" i="7"/>
  <c r="H606" i="7"/>
  <c r="F419" i="7"/>
  <c r="D419" i="7"/>
  <c r="H419" i="7"/>
  <c r="J419" i="7"/>
  <c r="D417" i="7"/>
  <c r="H417" i="7"/>
  <c r="J417" i="7"/>
  <c r="F417" i="7"/>
  <c r="F420" i="7"/>
  <c r="J420" i="7"/>
  <c r="H420" i="7"/>
  <c r="D420" i="7"/>
  <c r="H418" i="7"/>
  <c r="J418" i="7"/>
  <c r="D418" i="7"/>
  <c r="F418" i="7"/>
  <c r="F422" i="7"/>
  <c r="H422" i="7"/>
  <c r="D422" i="7"/>
  <c r="J422" i="7"/>
  <c r="H421" i="7"/>
  <c r="F421" i="7"/>
  <c r="J421" i="7"/>
  <c r="D421" i="7"/>
  <c r="J607" i="7"/>
  <c r="F607" i="7"/>
  <c r="H607" i="7"/>
  <c r="D607" i="7"/>
  <c r="F418" i="3"/>
  <c r="D418" i="3"/>
  <c r="H418" i="3"/>
  <c r="J418" i="3"/>
  <c r="H412" i="7"/>
  <c r="D412" i="7"/>
  <c r="F412" i="7"/>
  <c r="J412" i="7"/>
  <c r="D416" i="7"/>
  <c r="H416" i="7"/>
  <c r="J416" i="7"/>
  <c r="F416" i="7"/>
  <c r="F419" i="3"/>
  <c r="D419" i="3"/>
  <c r="H419" i="3"/>
  <c r="J419" i="3"/>
  <c r="D413" i="7"/>
  <c r="H413" i="7"/>
  <c r="F413" i="7"/>
  <c r="J413" i="7"/>
  <c r="D416" i="3"/>
  <c r="J420" i="3"/>
  <c r="D420" i="3"/>
  <c r="F420" i="3"/>
  <c r="H420" i="3"/>
  <c r="H414" i="7"/>
  <c r="J414" i="7"/>
  <c r="F414" i="7"/>
  <c r="D414" i="7"/>
  <c r="F417" i="3"/>
  <c r="J417" i="3"/>
  <c r="D417" i="3"/>
  <c r="H417" i="3"/>
  <c r="H421" i="3"/>
  <c r="D421" i="3"/>
  <c r="J421" i="3"/>
  <c r="F421" i="3"/>
  <c r="H415" i="7"/>
  <c r="D415" i="7"/>
  <c r="J415" i="7"/>
  <c r="F415" i="7"/>
  <c r="D411" i="7"/>
  <c r="J411" i="7"/>
  <c r="F411" i="7"/>
  <c r="C221" i="1"/>
  <c r="E221" i="1"/>
  <c r="G221" i="1"/>
  <c r="I221" i="1"/>
  <c r="K221" i="1"/>
  <c r="F221" i="1" l="1"/>
  <c r="H221" i="1"/>
  <c r="D221" i="1"/>
  <c r="J221" i="1"/>
  <c r="G406" i="2"/>
  <c r="I406" i="2"/>
  <c r="E406" i="2"/>
  <c r="C406" i="2"/>
  <c r="K222" i="2" l="1"/>
  <c r="K604" i="2" s="1"/>
  <c r="H604" i="2" l="1"/>
  <c r="D604" i="2"/>
  <c r="J604" i="2"/>
  <c r="F604" i="2"/>
  <c r="K417" i="2"/>
  <c r="K416" i="2"/>
  <c r="K415" i="2"/>
  <c r="K414" i="2"/>
  <c r="K413" i="2"/>
  <c r="K412" i="2"/>
  <c r="K603" i="2"/>
  <c r="K411" i="2"/>
  <c r="K410" i="2"/>
  <c r="K409" i="2"/>
  <c r="K408" i="2"/>
  <c r="K407" i="2"/>
  <c r="K222" i="1"/>
  <c r="F222" i="2"/>
  <c r="D222" i="2"/>
  <c r="J222" i="2"/>
  <c r="K406" i="2"/>
  <c r="H222" i="2"/>
  <c r="G53" i="17"/>
  <c r="E53" i="17"/>
  <c r="D603" i="2" l="1"/>
  <c r="F603" i="2"/>
  <c r="J603" i="2"/>
  <c r="H603" i="2"/>
  <c r="F415" i="2"/>
  <c r="H415" i="2"/>
  <c r="D415" i="2"/>
  <c r="J415" i="2"/>
  <c r="F412" i="2"/>
  <c r="H412" i="2"/>
  <c r="D412" i="2"/>
  <c r="J412" i="2"/>
  <c r="D416" i="2"/>
  <c r="F416" i="2"/>
  <c r="J416" i="2"/>
  <c r="H416" i="2"/>
  <c r="H413" i="2"/>
  <c r="F413" i="2"/>
  <c r="D413" i="2"/>
  <c r="J413" i="2"/>
  <c r="F417" i="2"/>
  <c r="H417" i="2"/>
  <c r="J417" i="2"/>
  <c r="D417" i="2"/>
  <c r="J414" i="2"/>
  <c r="D414" i="2"/>
  <c r="H414" i="2"/>
  <c r="F414" i="2"/>
  <c r="J411" i="2"/>
  <c r="H411" i="2"/>
  <c r="D411" i="2"/>
  <c r="F411" i="2"/>
  <c r="F408" i="2"/>
  <c r="D408" i="2"/>
  <c r="H408" i="2"/>
  <c r="J408" i="2"/>
  <c r="H409" i="2"/>
  <c r="F409" i="2"/>
  <c r="J409" i="2"/>
  <c r="D409" i="2"/>
  <c r="J407" i="2"/>
  <c r="F407" i="2"/>
  <c r="H407" i="2"/>
  <c r="D407" i="2"/>
  <c r="F410" i="2"/>
  <c r="H410" i="2"/>
  <c r="J410" i="2"/>
  <c r="D410" i="2"/>
  <c r="F222" i="1"/>
  <c r="D222" i="1"/>
  <c r="H222" i="1"/>
  <c r="J222" i="1"/>
  <c r="G415" i="3"/>
  <c r="C410" i="7" l="1"/>
  <c r="E410" i="7"/>
  <c r="G410" i="7"/>
  <c r="I410" i="7"/>
  <c r="I405" i="2"/>
  <c r="G405" i="2"/>
  <c r="E405" i="2"/>
  <c r="C405" i="2"/>
  <c r="C415" i="3"/>
  <c r="E415" i="3"/>
  <c r="I415" i="3"/>
  <c r="C219" i="1" l="1"/>
  <c r="E219" i="1"/>
  <c r="G219" i="1"/>
  <c r="I219" i="1"/>
  <c r="C220" i="1"/>
  <c r="E220" i="1"/>
  <c r="G220" i="1"/>
  <c r="I220" i="1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B19" i="17"/>
  <c r="B20" i="17" s="1"/>
  <c r="B21" i="17" s="1"/>
  <c r="B22" i="17" s="1"/>
  <c r="B23" i="17" s="1"/>
  <c r="B24" i="17" s="1"/>
  <c r="B25" i="17" s="1"/>
  <c r="B7" i="17"/>
  <c r="B8" i="17" s="1"/>
  <c r="B9" i="17" s="1"/>
  <c r="B10" i="17" s="1"/>
  <c r="B11" i="17" s="1"/>
  <c r="B12" i="17" s="1"/>
  <c r="B13" i="17" s="1"/>
  <c r="B14" i="17" s="1"/>
  <c r="B15" i="17" s="1"/>
  <c r="B16" i="17" s="1"/>
  <c r="B17" i="17" s="1"/>
  <c r="A550" i="7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I589" i="7"/>
  <c r="G589" i="7"/>
  <c r="E589" i="7"/>
  <c r="C589" i="7"/>
  <c r="I588" i="7"/>
  <c r="G588" i="7"/>
  <c r="E588" i="7"/>
  <c r="C588" i="7"/>
  <c r="I587" i="7"/>
  <c r="G587" i="7"/>
  <c r="E587" i="7"/>
  <c r="C587" i="7"/>
  <c r="I586" i="7"/>
  <c r="G586" i="7"/>
  <c r="E586" i="7"/>
  <c r="C586" i="7"/>
  <c r="I585" i="7"/>
  <c r="G585" i="7"/>
  <c r="E585" i="7"/>
  <c r="C585" i="7"/>
  <c r="I584" i="7"/>
  <c r="G584" i="7"/>
  <c r="E584" i="7"/>
  <c r="C584" i="7"/>
  <c r="I583" i="7"/>
  <c r="G583" i="7"/>
  <c r="E583" i="7"/>
  <c r="C583" i="7"/>
  <c r="C570" i="7"/>
  <c r="I546" i="7"/>
  <c r="G546" i="7"/>
  <c r="E546" i="7"/>
  <c r="C546" i="7"/>
  <c r="I545" i="7"/>
  <c r="G545" i="7"/>
  <c r="E545" i="7"/>
  <c r="C545" i="7"/>
  <c r="I544" i="7"/>
  <c r="G544" i="7"/>
  <c r="E544" i="7"/>
  <c r="C544" i="7"/>
  <c r="I543" i="7"/>
  <c r="G543" i="7"/>
  <c r="E543" i="7"/>
  <c r="C543" i="7"/>
  <c r="I542" i="7"/>
  <c r="G542" i="7"/>
  <c r="E542" i="7"/>
  <c r="C542" i="7"/>
  <c r="I541" i="7"/>
  <c r="G541" i="7"/>
  <c r="E541" i="7"/>
  <c r="C541" i="7"/>
  <c r="I540" i="7"/>
  <c r="G540" i="7"/>
  <c r="E540" i="7"/>
  <c r="C540" i="7"/>
  <c r="I539" i="7"/>
  <c r="G539" i="7"/>
  <c r="E539" i="7"/>
  <c r="C539" i="7"/>
  <c r="I538" i="7"/>
  <c r="G538" i="7"/>
  <c r="E538" i="7"/>
  <c r="C538" i="7"/>
  <c r="I537" i="7"/>
  <c r="G537" i="7"/>
  <c r="E537" i="7"/>
  <c r="C537" i="7"/>
  <c r="I536" i="7"/>
  <c r="G536" i="7"/>
  <c r="E536" i="7"/>
  <c r="C536" i="7"/>
  <c r="I535" i="7"/>
  <c r="G535" i="7"/>
  <c r="E535" i="7"/>
  <c r="C535" i="7"/>
  <c r="I534" i="7"/>
  <c r="G534" i="7"/>
  <c r="E534" i="7"/>
  <c r="C534" i="7"/>
  <c r="I533" i="7"/>
  <c r="G533" i="7"/>
  <c r="E533" i="7"/>
  <c r="C533" i="7"/>
  <c r="I532" i="7"/>
  <c r="G532" i="7"/>
  <c r="E532" i="7"/>
  <c r="C532" i="7"/>
  <c r="I531" i="7"/>
  <c r="G531" i="7"/>
  <c r="E531" i="7"/>
  <c r="C531" i="7"/>
  <c r="I530" i="7"/>
  <c r="G530" i="7"/>
  <c r="E530" i="7"/>
  <c r="C530" i="7"/>
  <c r="I529" i="7"/>
  <c r="G529" i="7"/>
  <c r="E529" i="7"/>
  <c r="C529" i="7"/>
  <c r="I528" i="7"/>
  <c r="G528" i="7"/>
  <c r="E528" i="7"/>
  <c r="C528" i="7"/>
  <c r="I527" i="7"/>
  <c r="G527" i="7"/>
  <c r="E527" i="7"/>
  <c r="C527" i="7"/>
  <c r="I526" i="7"/>
  <c r="G526" i="7"/>
  <c r="E526" i="7"/>
  <c r="C526" i="7"/>
  <c r="I525" i="7"/>
  <c r="G525" i="7"/>
  <c r="E525" i="7"/>
  <c r="C525" i="7"/>
  <c r="I524" i="7"/>
  <c r="G524" i="7"/>
  <c r="E524" i="7"/>
  <c r="C524" i="7"/>
  <c r="I523" i="7"/>
  <c r="G523" i="7"/>
  <c r="E523" i="7"/>
  <c r="C523" i="7"/>
  <c r="I522" i="7"/>
  <c r="G522" i="7"/>
  <c r="E522" i="7"/>
  <c r="C522" i="7"/>
  <c r="I521" i="7"/>
  <c r="G521" i="7"/>
  <c r="E521" i="7"/>
  <c r="C521" i="7"/>
  <c r="I520" i="7"/>
  <c r="G520" i="7"/>
  <c r="E520" i="7"/>
  <c r="C520" i="7"/>
  <c r="I519" i="7"/>
  <c r="G519" i="7"/>
  <c r="E519" i="7"/>
  <c r="C519" i="7"/>
  <c r="I518" i="7"/>
  <c r="G518" i="7"/>
  <c r="E518" i="7"/>
  <c r="C518" i="7"/>
  <c r="I517" i="7"/>
  <c r="G517" i="7"/>
  <c r="E517" i="7"/>
  <c r="C517" i="7"/>
  <c r="I516" i="7"/>
  <c r="G516" i="7"/>
  <c r="E516" i="7"/>
  <c r="C516" i="7"/>
  <c r="I515" i="7"/>
  <c r="G515" i="7"/>
  <c r="E515" i="7"/>
  <c r="C515" i="7"/>
  <c r="I514" i="7"/>
  <c r="G514" i="7"/>
  <c r="E514" i="7"/>
  <c r="C514" i="7"/>
  <c r="I513" i="7"/>
  <c r="G513" i="7"/>
  <c r="E513" i="7"/>
  <c r="C513" i="7"/>
  <c r="I512" i="7"/>
  <c r="G512" i="7"/>
  <c r="E512" i="7"/>
  <c r="C512" i="7"/>
  <c r="I511" i="7"/>
  <c r="G511" i="7"/>
  <c r="E511" i="7"/>
  <c r="C511" i="7"/>
  <c r="I510" i="7"/>
  <c r="G510" i="7"/>
  <c r="E510" i="7"/>
  <c r="C510" i="7"/>
  <c r="I509" i="7"/>
  <c r="G509" i="7"/>
  <c r="E509" i="7"/>
  <c r="C509" i="7"/>
  <c r="I508" i="7"/>
  <c r="G508" i="7"/>
  <c r="E508" i="7"/>
  <c r="C508" i="7"/>
  <c r="I507" i="7"/>
  <c r="G507" i="7"/>
  <c r="E507" i="7"/>
  <c r="C507" i="7"/>
  <c r="I506" i="7"/>
  <c r="G506" i="7"/>
  <c r="E506" i="7"/>
  <c r="C506" i="7"/>
  <c r="I505" i="7"/>
  <c r="G505" i="7"/>
  <c r="E505" i="7"/>
  <c r="C505" i="7"/>
  <c r="I504" i="7"/>
  <c r="G504" i="7"/>
  <c r="E504" i="7"/>
  <c r="C504" i="7"/>
  <c r="I503" i="7"/>
  <c r="G503" i="7"/>
  <c r="E503" i="7"/>
  <c r="C503" i="7"/>
  <c r="I502" i="7"/>
  <c r="G502" i="7"/>
  <c r="E502" i="7"/>
  <c r="C502" i="7"/>
  <c r="I501" i="7"/>
  <c r="G501" i="7"/>
  <c r="E501" i="7"/>
  <c r="C501" i="7"/>
  <c r="I500" i="7"/>
  <c r="G500" i="7"/>
  <c r="E500" i="7"/>
  <c r="C500" i="7"/>
  <c r="I499" i="7"/>
  <c r="G499" i="7"/>
  <c r="E499" i="7"/>
  <c r="C499" i="7"/>
  <c r="I498" i="7"/>
  <c r="G498" i="7"/>
  <c r="E498" i="7"/>
  <c r="C498" i="7"/>
  <c r="I497" i="7"/>
  <c r="G497" i="7"/>
  <c r="E497" i="7"/>
  <c r="C497" i="7"/>
  <c r="I496" i="7"/>
  <c r="G496" i="7"/>
  <c r="E496" i="7"/>
  <c r="C496" i="7"/>
  <c r="I495" i="7"/>
  <c r="G495" i="7"/>
  <c r="E495" i="7"/>
  <c r="C495" i="7"/>
  <c r="I494" i="7"/>
  <c r="G494" i="7"/>
  <c r="E494" i="7"/>
  <c r="C494" i="7"/>
  <c r="I493" i="7"/>
  <c r="G493" i="7"/>
  <c r="E493" i="7"/>
  <c r="C493" i="7"/>
  <c r="I492" i="7"/>
  <c r="G492" i="7"/>
  <c r="E492" i="7"/>
  <c r="C492" i="7"/>
  <c r="I491" i="7"/>
  <c r="G491" i="7"/>
  <c r="E491" i="7"/>
  <c r="C491" i="7"/>
  <c r="I490" i="7"/>
  <c r="G490" i="7"/>
  <c r="E490" i="7"/>
  <c r="C490" i="7"/>
  <c r="I489" i="7"/>
  <c r="G489" i="7"/>
  <c r="E489" i="7"/>
  <c r="C489" i="7"/>
  <c r="I488" i="7"/>
  <c r="G488" i="7"/>
  <c r="E488" i="7"/>
  <c r="C488" i="7"/>
  <c r="I487" i="7"/>
  <c r="G487" i="7"/>
  <c r="E487" i="7"/>
  <c r="C487" i="7"/>
  <c r="I486" i="7"/>
  <c r="G486" i="7"/>
  <c r="E486" i="7"/>
  <c r="C486" i="7"/>
  <c r="I485" i="7"/>
  <c r="G485" i="7"/>
  <c r="E485" i="7"/>
  <c r="C485" i="7"/>
  <c r="I484" i="7"/>
  <c r="G484" i="7"/>
  <c r="E484" i="7"/>
  <c r="C484" i="7"/>
  <c r="I483" i="7"/>
  <c r="G483" i="7"/>
  <c r="E483" i="7"/>
  <c r="C483" i="7"/>
  <c r="I482" i="7"/>
  <c r="G482" i="7"/>
  <c r="E482" i="7"/>
  <c r="C482" i="7"/>
  <c r="I481" i="7"/>
  <c r="G481" i="7"/>
  <c r="E481" i="7"/>
  <c r="C481" i="7"/>
  <c r="I480" i="7"/>
  <c r="G480" i="7"/>
  <c r="E480" i="7"/>
  <c r="C480" i="7"/>
  <c r="I479" i="7"/>
  <c r="G479" i="7"/>
  <c r="E479" i="7"/>
  <c r="C479" i="7"/>
  <c r="I478" i="7"/>
  <c r="G478" i="7"/>
  <c r="E478" i="7"/>
  <c r="C478" i="7"/>
  <c r="I477" i="7"/>
  <c r="G477" i="7"/>
  <c r="E477" i="7"/>
  <c r="C477" i="7"/>
  <c r="I476" i="7"/>
  <c r="G476" i="7"/>
  <c r="E476" i="7"/>
  <c r="C476" i="7"/>
  <c r="I475" i="7"/>
  <c r="G475" i="7"/>
  <c r="E475" i="7"/>
  <c r="C475" i="7"/>
  <c r="I474" i="7"/>
  <c r="G474" i="7"/>
  <c r="E474" i="7"/>
  <c r="C474" i="7"/>
  <c r="I473" i="7"/>
  <c r="G473" i="7"/>
  <c r="E473" i="7"/>
  <c r="C473" i="7"/>
  <c r="I472" i="7"/>
  <c r="G472" i="7"/>
  <c r="E472" i="7"/>
  <c r="C472" i="7"/>
  <c r="I471" i="7"/>
  <c r="G471" i="7"/>
  <c r="E471" i="7"/>
  <c r="C471" i="7"/>
  <c r="I470" i="7"/>
  <c r="G470" i="7"/>
  <c r="E470" i="7"/>
  <c r="C470" i="7"/>
  <c r="I469" i="7"/>
  <c r="G469" i="7"/>
  <c r="E469" i="7"/>
  <c r="C469" i="7"/>
  <c r="I468" i="7"/>
  <c r="G468" i="7"/>
  <c r="E468" i="7"/>
  <c r="C468" i="7"/>
  <c r="I467" i="7"/>
  <c r="G467" i="7"/>
  <c r="E467" i="7"/>
  <c r="C467" i="7"/>
  <c r="I466" i="7"/>
  <c r="G466" i="7"/>
  <c r="E466" i="7"/>
  <c r="C466" i="7"/>
  <c r="I465" i="7"/>
  <c r="G465" i="7"/>
  <c r="E465" i="7"/>
  <c r="C465" i="7"/>
  <c r="I464" i="7"/>
  <c r="G464" i="7"/>
  <c r="E464" i="7"/>
  <c r="C464" i="7"/>
  <c r="I463" i="7"/>
  <c r="G463" i="7"/>
  <c r="E463" i="7"/>
  <c r="C463" i="7"/>
  <c r="I462" i="7"/>
  <c r="G462" i="7"/>
  <c r="E462" i="7"/>
  <c r="C462" i="7"/>
  <c r="I461" i="7"/>
  <c r="G461" i="7"/>
  <c r="E461" i="7"/>
  <c r="C461" i="7"/>
  <c r="I460" i="7"/>
  <c r="G460" i="7"/>
  <c r="E460" i="7"/>
  <c r="C460" i="7"/>
  <c r="I459" i="7"/>
  <c r="G459" i="7"/>
  <c r="E459" i="7"/>
  <c r="C459" i="7"/>
  <c r="I458" i="7"/>
  <c r="G458" i="7"/>
  <c r="E458" i="7"/>
  <c r="C458" i="7"/>
  <c r="I457" i="7"/>
  <c r="G457" i="7"/>
  <c r="E457" i="7"/>
  <c r="C457" i="7"/>
  <c r="I456" i="7"/>
  <c r="G456" i="7"/>
  <c r="E456" i="7"/>
  <c r="C456" i="7"/>
  <c r="I455" i="7"/>
  <c r="G455" i="7"/>
  <c r="E455" i="7"/>
  <c r="C455" i="7"/>
  <c r="I454" i="7"/>
  <c r="G454" i="7"/>
  <c r="E454" i="7"/>
  <c r="C454" i="7"/>
  <c r="I453" i="7"/>
  <c r="G453" i="7"/>
  <c r="E453" i="7"/>
  <c r="C453" i="7"/>
  <c r="I452" i="7"/>
  <c r="G452" i="7"/>
  <c r="E452" i="7"/>
  <c r="C452" i="7"/>
  <c r="I451" i="7"/>
  <c r="G451" i="7"/>
  <c r="E451" i="7"/>
  <c r="C451" i="7"/>
  <c r="A365" i="7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I409" i="7"/>
  <c r="G409" i="7"/>
  <c r="E409" i="7"/>
  <c r="C409" i="7"/>
  <c r="I408" i="7"/>
  <c r="G408" i="7"/>
  <c r="E408" i="7"/>
  <c r="C408" i="7"/>
  <c r="I407" i="7"/>
  <c r="G407" i="7"/>
  <c r="E407" i="7"/>
  <c r="C407" i="7"/>
  <c r="I406" i="7"/>
  <c r="G406" i="7"/>
  <c r="E406" i="7"/>
  <c r="C406" i="7"/>
  <c r="I405" i="7"/>
  <c r="G405" i="7"/>
  <c r="E405" i="7"/>
  <c r="C405" i="7"/>
  <c r="I404" i="7"/>
  <c r="G404" i="7"/>
  <c r="E404" i="7"/>
  <c r="C404" i="7"/>
  <c r="I403" i="7"/>
  <c r="G403" i="7"/>
  <c r="E403" i="7"/>
  <c r="C403" i="7"/>
  <c r="I402" i="7"/>
  <c r="G402" i="7"/>
  <c r="E402" i="7"/>
  <c r="C402" i="7"/>
  <c r="I401" i="7"/>
  <c r="G401" i="7"/>
  <c r="E401" i="7"/>
  <c r="C401" i="7"/>
  <c r="I400" i="7"/>
  <c r="G400" i="7"/>
  <c r="E400" i="7"/>
  <c r="C400" i="7"/>
  <c r="I399" i="7"/>
  <c r="G399" i="7"/>
  <c r="E399" i="7"/>
  <c r="C399" i="7"/>
  <c r="I398" i="7"/>
  <c r="G398" i="7"/>
  <c r="E398" i="7"/>
  <c r="C398" i="7"/>
  <c r="I397" i="7"/>
  <c r="G397" i="7"/>
  <c r="E397" i="7"/>
  <c r="C397" i="7"/>
  <c r="I396" i="7"/>
  <c r="G396" i="7"/>
  <c r="E396" i="7"/>
  <c r="C396" i="7"/>
  <c r="I395" i="7"/>
  <c r="G395" i="7"/>
  <c r="E395" i="7"/>
  <c r="C395" i="7"/>
  <c r="I394" i="7"/>
  <c r="G394" i="7"/>
  <c r="E394" i="7"/>
  <c r="C394" i="7"/>
  <c r="I393" i="7"/>
  <c r="G393" i="7"/>
  <c r="E393" i="7"/>
  <c r="C393" i="7"/>
  <c r="I392" i="7"/>
  <c r="G392" i="7"/>
  <c r="E392" i="7"/>
  <c r="C392" i="7"/>
  <c r="I391" i="7"/>
  <c r="G391" i="7"/>
  <c r="E391" i="7"/>
  <c r="C391" i="7"/>
  <c r="I390" i="7"/>
  <c r="G390" i="7"/>
  <c r="E390" i="7"/>
  <c r="C390" i="7"/>
  <c r="I389" i="7"/>
  <c r="G389" i="7"/>
  <c r="E389" i="7"/>
  <c r="C389" i="7"/>
  <c r="I388" i="7"/>
  <c r="G388" i="7"/>
  <c r="E388" i="7"/>
  <c r="C388" i="7"/>
  <c r="I387" i="7"/>
  <c r="G387" i="7"/>
  <c r="E387" i="7"/>
  <c r="C387" i="7"/>
  <c r="I377" i="7"/>
  <c r="G377" i="7"/>
  <c r="E377" i="7"/>
  <c r="C377" i="7"/>
  <c r="I376" i="7"/>
  <c r="G376" i="7"/>
  <c r="E376" i="7"/>
  <c r="C376" i="7"/>
  <c r="I375" i="7"/>
  <c r="G375" i="7"/>
  <c r="E375" i="7"/>
  <c r="C375" i="7"/>
  <c r="I369" i="7"/>
  <c r="G369" i="7"/>
  <c r="E369" i="7"/>
  <c r="C369" i="7"/>
  <c r="I368" i="7"/>
  <c r="G368" i="7"/>
  <c r="E368" i="7"/>
  <c r="C368" i="7"/>
  <c r="I367" i="7"/>
  <c r="G367" i="7"/>
  <c r="E367" i="7"/>
  <c r="C367" i="7"/>
  <c r="I366" i="7"/>
  <c r="G366" i="7"/>
  <c r="E366" i="7"/>
  <c r="C366" i="7"/>
  <c r="I365" i="7"/>
  <c r="G365" i="7"/>
  <c r="E365" i="7"/>
  <c r="C365" i="7"/>
  <c r="I364" i="7"/>
  <c r="G364" i="7"/>
  <c r="E364" i="7"/>
  <c r="C364" i="7"/>
  <c r="I363" i="7"/>
  <c r="G363" i="7"/>
  <c r="E363" i="7"/>
  <c r="C363" i="7"/>
  <c r="I361" i="7"/>
  <c r="G361" i="7"/>
  <c r="E361" i="7"/>
  <c r="C361" i="7"/>
  <c r="I360" i="7"/>
  <c r="G360" i="7"/>
  <c r="E360" i="7"/>
  <c r="C360" i="7"/>
  <c r="I359" i="7"/>
  <c r="G359" i="7"/>
  <c r="E359" i="7"/>
  <c r="C359" i="7"/>
  <c r="I358" i="7"/>
  <c r="G358" i="7"/>
  <c r="E358" i="7"/>
  <c r="C358" i="7"/>
  <c r="I357" i="7"/>
  <c r="G357" i="7"/>
  <c r="E357" i="7"/>
  <c r="C357" i="7"/>
  <c r="I356" i="7"/>
  <c r="G356" i="7"/>
  <c r="E356" i="7"/>
  <c r="C356" i="7"/>
  <c r="I355" i="7"/>
  <c r="G355" i="7"/>
  <c r="E355" i="7"/>
  <c r="C355" i="7"/>
  <c r="I354" i="7"/>
  <c r="G354" i="7"/>
  <c r="E354" i="7"/>
  <c r="C354" i="7"/>
  <c r="I353" i="7"/>
  <c r="G353" i="7"/>
  <c r="E353" i="7"/>
  <c r="C353" i="7"/>
  <c r="I352" i="7"/>
  <c r="G352" i="7"/>
  <c r="E352" i="7"/>
  <c r="C352" i="7"/>
  <c r="I351" i="7"/>
  <c r="G351" i="7"/>
  <c r="E351" i="7"/>
  <c r="C351" i="7"/>
  <c r="I350" i="7"/>
  <c r="G350" i="7"/>
  <c r="E350" i="7"/>
  <c r="C350" i="7"/>
  <c r="I349" i="7"/>
  <c r="G349" i="7"/>
  <c r="E349" i="7"/>
  <c r="C349" i="7"/>
  <c r="I348" i="7"/>
  <c r="G348" i="7"/>
  <c r="E348" i="7"/>
  <c r="C348" i="7"/>
  <c r="I347" i="7"/>
  <c r="G347" i="7"/>
  <c r="E347" i="7"/>
  <c r="C347" i="7"/>
  <c r="I346" i="7"/>
  <c r="G346" i="7"/>
  <c r="E346" i="7"/>
  <c r="C346" i="7"/>
  <c r="I345" i="7"/>
  <c r="G345" i="7"/>
  <c r="E345" i="7"/>
  <c r="C345" i="7"/>
  <c r="I344" i="7"/>
  <c r="G344" i="7"/>
  <c r="E344" i="7"/>
  <c r="C344" i="7"/>
  <c r="I343" i="7"/>
  <c r="G343" i="7"/>
  <c r="E343" i="7"/>
  <c r="C343" i="7"/>
  <c r="I342" i="7"/>
  <c r="G342" i="7"/>
  <c r="E342" i="7"/>
  <c r="C342" i="7"/>
  <c r="I341" i="7"/>
  <c r="G341" i="7"/>
  <c r="E341" i="7"/>
  <c r="C341" i="7"/>
  <c r="I340" i="7"/>
  <c r="G340" i="7"/>
  <c r="E340" i="7"/>
  <c r="C340" i="7"/>
  <c r="I339" i="7"/>
  <c r="G339" i="7"/>
  <c r="E339" i="7"/>
  <c r="C339" i="7"/>
  <c r="I338" i="7"/>
  <c r="G338" i="7"/>
  <c r="E338" i="7"/>
  <c r="C338" i="7"/>
  <c r="I337" i="7"/>
  <c r="G337" i="7"/>
  <c r="E337" i="7"/>
  <c r="C337" i="7"/>
  <c r="I336" i="7"/>
  <c r="G336" i="7"/>
  <c r="E336" i="7"/>
  <c r="C336" i="7"/>
  <c r="I335" i="7"/>
  <c r="G335" i="7"/>
  <c r="E335" i="7"/>
  <c r="C335" i="7"/>
  <c r="I334" i="7"/>
  <c r="G334" i="7"/>
  <c r="E334" i="7"/>
  <c r="C334" i="7"/>
  <c r="I333" i="7"/>
  <c r="G333" i="7"/>
  <c r="E333" i="7"/>
  <c r="C333" i="7"/>
  <c r="I332" i="7"/>
  <c r="G332" i="7"/>
  <c r="E332" i="7"/>
  <c r="C332" i="7"/>
  <c r="I331" i="7"/>
  <c r="G331" i="7"/>
  <c r="E331" i="7"/>
  <c r="C331" i="7"/>
  <c r="I330" i="7"/>
  <c r="G330" i="7"/>
  <c r="E330" i="7"/>
  <c r="C330" i="7"/>
  <c r="I329" i="7"/>
  <c r="G329" i="7"/>
  <c r="E329" i="7"/>
  <c r="C329" i="7"/>
  <c r="I328" i="7"/>
  <c r="G328" i="7"/>
  <c r="E328" i="7"/>
  <c r="C328" i="7"/>
  <c r="I327" i="7"/>
  <c r="G327" i="7"/>
  <c r="E327" i="7"/>
  <c r="C327" i="7"/>
  <c r="I326" i="7"/>
  <c r="G326" i="7"/>
  <c r="E326" i="7"/>
  <c r="C326" i="7"/>
  <c r="I325" i="7"/>
  <c r="G325" i="7"/>
  <c r="E325" i="7"/>
  <c r="C325" i="7"/>
  <c r="I324" i="7"/>
  <c r="G324" i="7"/>
  <c r="E324" i="7"/>
  <c r="C324" i="7"/>
  <c r="I323" i="7"/>
  <c r="G323" i="7"/>
  <c r="E323" i="7"/>
  <c r="C323" i="7"/>
  <c r="I322" i="7"/>
  <c r="G322" i="7"/>
  <c r="E322" i="7"/>
  <c r="C322" i="7"/>
  <c r="I321" i="7"/>
  <c r="G321" i="7"/>
  <c r="E321" i="7"/>
  <c r="C321" i="7"/>
  <c r="I320" i="7"/>
  <c r="G320" i="7"/>
  <c r="E320" i="7"/>
  <c r="C320" i="7"/>
  <c r="I319" i="7"/>
  <c r="G319" i="7"/>
  <c r="E319" i="7"/>
  <c r="C319" i="7"/>
  <c r="I318" i="7"/>
  <c r="G318" i="7"/>
  <c r="E318" i="7"/>
  <c r="C318" i="7"/>
  <c r="I317" i="7"/>
  <c r="G317" i="7"/>
  <c r="E317" i="7"/>
  <c r="C317" i="7"/>
  <c r="I316" i="7"/>
  <c r="G316" i="7"/>
  <c r="E316" i="7"/>
  <c r="C316" i="7"/>
  <c r="I315" i="7"/>
  <c r="G315" i="7"/>
  <c r="E315" i="7"/>
  <c r="C315" i="7"/>
  <c r="I314" i="7"/>
  <c r="G314" i="7"/>
  <c r="E314" i="7"/>
  <c r="C314" i="7"/>
  <c r="I313" i="7"/>
  <c r="G313" i="7"/>
  <c r="E313" i="7"/>
  <c r="C313" i="7"/>
  <c r="I312" i="7"/>
  <c r="G312" i="7"/>
  <c r="E312" i="7"/>
  <c r="C312" i="7"/>
  <c r="I311" i="7"/>
  <c r="G311" i="7"/>
  <c r="E311" i="7"/>
  <c r="C311" i="7"/>
  <c r="I310" i="7"/>
  <c r="G310" i="7"/>
  <c r="E310" i="7"/>
  <c r="C310" i="7"/>
  <c r="I309" i="7"/>
  <c r="G309" i="7"/>
  <c r="E309" i="7"/>
  <c r="C309" i="7"/>
  <c r="I308" i="7"/>
  <c r="G308" i="7"/>
  <c r="E308" i="7"/>
  <c r="C308" i="7"/>
  <c r="I307" i="7"/>
  <c r="G307" i="7"/>
  <c r="E307" i="7"/>
  <c r="C307" i="7"/>
  <c r="I306" i="7"/>
  <c r="G306" i="7"/>
  <c r="E306" i="7"/>
  <c r="C306" i="7"/>
  <c r="I305" i="7"/>
  <c r="G305" i="7"/>
  <c r="E305" i="7"/>
  <c r="C305" i="7"/>
  <c r="I304" i="7"/>
  <c r="G304" i="7"/>
  <c r="E304" i="7"/>
  <c r="C304" i="7"/>
  <c r="I303" i="7"/>
  <c r="G303" i="7"/>
  <c r="E303" i="7"/>
  <c r="C303" i="7"/>
  <c r="I302" i="7"/>
  <c r="G302" i="7"/>
  <c r="E302" i="7"/>
  <c r="C302" i="7"/>
  <c r="I301" i="7"/>
  <c r="G301" i="7"/>
  <c r="E301" i="7"/>
  <c r="C301" i="7"/>
  <c r="I300" i="7"/>
  <c r="G300" i="7"/>
  <c r="E300" i="7"/>
  <c r="C300" i="7"/>
  <c r="I299" i="7"/>
  <c r="G299" i="7"/>
  <c r="E299" i="7"/>
  <c r="C299" i="7"/>
  <c r="I298" i="7"/>
  <c r="G298" i="7"/>
  <c r="E298" i="7"/>
  <c r="C298" i="7"/>
  <c r="I297" i="7"/>
  <c r="G297" i="7"/>
  <c r="E297" i="7"/>
  <c r="C297" i="7"/>
  <c r="I296" i="7"/>
  <c r="G296" i="7"/>
  <c r="E296" i="7"/>
  <c r="C296" i="7"/>
  <c r="I295" i="7"/>
  <c r="G295" i="7"/>
  <c r="E295" i="7"/>
  <c r="C295" i="7"/>
  <c r="I294" i="7"/>
  <c r="G294" i="7"/>
  <c r="E294" i="7"/>
  <c r="C294" i="7"/>
  <c r="I293" i="7"/>
  <c r="G293" i="7"/>
  <c r="E293" i="7"/>
  <c r="C293" i="7"/>
  <c r="I292" i="7"/>
  <c r="G292" i="7"/>
  <c r="E292" i="7"/>
  <c r="C292" i="7"/>
  <c r="I291" i="7"/>
  <c r="G291" i="7"/>
  <c r="E291" i="7"/>
  <c r="C291" i="7"/>
  <c r="I290" i="7"/>
  <c r="G290" i="7"/>
  <c r="E290" i="7"/>
  <c r="C290" i="7"/>
  <c r="I289" i="7"/>
  <c r="G289" i="7"/>
  <c r="E289" i="7"/>
  <c r="C289" i="7"/>
  <c r="I288" i="7"/>
  <c r="G288" i="7"/>
  <c r="E288" i="7"/>
  <c r="C288" i="7"/>
  <c r="I287" i="7"/>
  <c r="G287" i="7"/>
  <c r="E287" i="7"/>
  <c r="C287" i="7"/>
  <c r="I286" i="7"/>
  <c r="G286" i="7"/>
  <c r="E286" i="7"/>
  <c r="C286" i="7"/>
  <c r="I285" i="7"/>
  <c r="G285" i="7"/>
  <c r="E285" i="7"/>
  <c r="C285" i="7"/>
  <c r="I284" i="7"/>
  <c r="G284" i="7"/>
  <c r="E284" i="7"/>
  <c r="C284" i="7"/>
  <c r="I283" i="7"/>
  <c r="G283" i="7"/>
  <c r="E283" i="7"/>
  <c r="C283" i="7"/>
  <c r="I282" i="7"/>
  <c r="G282" i="7"/>
  <c r="E282" i="7"/>
  <c r="C282" i="7"/>
  <c r="I281" i="7"/>
  <c r="G281" i="7"/>
  <c r="E281" i="7"/>
  <c r="C281" i="7"/>
  <c r="I280" i="7"/>
  <c r="G280" i="7"/>
  <c r="E280" i="7"/>
  <c r="C280" i="7"/>
  <c r="I279" i="7"/>
  <c r="G279" i="7"/>
  <c r="E279" i="7"/>
  <c r="C279" i="7"/>
  <c r="I278" i="7"/>
  <c r="G278" i="7"/>
  <c r="E278" i="7"/>
  <c r="C278" i="7"/>
  <c r="I277" i="7"/>
  <c r="G277" i="7"/>
  <c r="E277" i="7"/>
  <c r="C277" i="7"/>
  <c r="I276" i="7"/>
  <c r="G276" i="7"/>
  <c r="E276" i="7"/>
  <c r="C276" i="7"/>
  <c r="I275" i="7"/>
  <c r="G275" i="7"/>
  <c r="E275" i="7"/>
  <c r="C275" i="7"/>
  <c r="I274" i="7"/>
  <c r="G274" i="7"/>
  <c r="E274" i="7"/>
  <c r="C274" i="7"/>
  <c r="I273" i="7"/>
  <c r="G273" i="7"/>
  <c r="E273" i="7"/>
  <c r="C273" i="7"/>
  <c r="I272" i="7"/>
  <c r="G272" i="7"/>
  <c r="E272" i="7"/>
  <c r="C272" i="7"/>
  <c r="I271" i="7"/>
  <c r="G271" i="7"/>
  <c r="E271" i="7"/>
  <c r="C271" i="7"/>
  <c r="I270" i="7"/>
  <c r="G270" i="7"/>
  <c r="E270" i="7"/>
  <c r="C270" i="7"/>
  <c r="I269" i="7"/>
  <c r="G269" i="7"/>
  <c r="E269" i="7"/>
  <c r="C269" i="7"/>
  <c r="I268" i="7"/>
  <c r="G268" i="7"/>
  <c r="E268" i="7"/>
  <c r="C268" i="7"/>
  <c r="I267" i="7"/>
  <c r="G267" i="7"/>
  <c r="E267" i="7"/>
  <c r="C267" i="7"/>
  <c r="I266" i="7"/>
  <c r="G266" i="7"/>
  <c r="E266" i="7"/>
  <c r="C266" i="7"/>
  <c r="I265" i="7"/>
  <c r="G265" i="7"/>
  <c r="E265" i="7"/>
  <c r="C265" i="7"/>
  <c r="I264" i="7"/>
  <c r="G264" i="7"/>
  <c r="E264" i="7"/>
  <c r="C264" i="7"/>
  <c r="I263" i="7"/>
  <c r="G263" i="7"/>
  <c r="E263" i="7"/>
  <c r="C263" i="7"/>
  <c r="I262" i="7"/>
  <c r="G262" i="7"/>
  <c r="E262" i="7"/>
  <c r="C262" i="7"/>
  <c r="I261" i="7"/>
  <c r="G261" i="7"/>
  <c r="E261" i="7"/>
  <c r="C261" i="7"/>
  <c r="I260" i="7"/>
  <c r="G260" i="7"/>
  <c r="E260" i="7"/>
  <c r="C260" i="7"/>
  <c r="I259" i="7"/>
  <c r="G259" i="7"/>
  <c r="E259" i="7"/>
  <c r="C259" i="7"/>
  <c r="I258" i="7"/>
  <c r="G258" i="7"/>
  <c r="E258" i="7"/>
  <c r="C258" i="7"/>
  <c r="I257" i="7"/>
  <c r="G257" i="7"/>
  <c r="E257" i="7"/>
  <c r="C257" i="7"/>
  <c r="I256" i="7"/>
  <c r="G256" i="7"/>
  <c r="E256" i="7"/>
  <c r="C256" i="7"/>
  <c r="I255" i="7"/>
  <c r="G255" i="7"/>
  <c r="E255" i="7"/>
  <c r="C255" i="7"/>
  <c r="F185" i="7"/>
  <c r="D171" i="7"/>
  <c r="D163" i="7"/>
  <c r="A67" i="7"/>
  <c r="I189" i="7"/>
  <c r="G189" i="7"/>
  <c r="G380" i="7" s="1"/>
  <c r="E189" i="7"/>
  <c r="C189" i="7"/>
  <c r="I181" i="7"/>
  <c r="G181" i="7"/>
  <c r="G374" i="7" s="1"/>
  <c r="E181" i="7"/>
  <c r="C181" i="7"/>
  <c r="I173" i="7"/>
  <c r="G173" i="7"/>
  <c r="E173" i="7"/>
  <c r="C173" i="7"/>
  <c r="K220" i="7"/>
  <c r="K219" i="7"/>
  <c r="F219" i="7" s="1"/>
  <c r="K218" i="7"/>
  <c r="H218" i="7" s="1"/>
  <c r="K217" i="7"/>
  <c r="K216" i="7"/>
  <c r="K215" i="7"/>
  <c r="K214" i="7"/>
  <c r="K213" i="7"/>
  <c r="K212" i="7"/>
  <c r="F212" i="7" s="1"/>
  <c r="K211" i="7"/>
  <c r="F211" i="7" s="1"/>
  <c r="J211" i="7"/>
  <c r="K210" i="7"/>
  <c r="F210" i="7" s="1"/>
  <c r="K209" i="7"/>
  <c r="K208" i="7"/>
  <c r="K207" i="7"/>
  <c r="K206" i="7"/>
  <c r="K205" i="7"/>
  <c r="J205" i="7" s="1"/>
  <c r="K204" i="7"/>
  <c r="K203" i="7"/>
  <c r="D203" i="7" s="1"/>
  <c r="K202" i="7"/>
  <c r="K201" i="7"/>
  <c r="K200" i="7"/>
  <c r="D200" i="7" s="1"/>
  <c r="K199" i="7"/>
  <c r="J199" i="7" s="1"/>
  <c r="K198" i="7"/>
  <c r="K196" i="7"/>
  <c r="K195" i="7"/>
  <c r="H195" i="7" s="1"/>
  <c r="K194" i="7"/>
  <c r="K193" i="7"/>
  <c r="K192" i="7"/>
  <c r="K191" i="7"/>
  <c r="D191" i="7" s="1"/>
  <c r="J191" i="7"/>
  <c r="K190" i="7"/>
  <c r="F190" i="7" s="1"/>
  <c r="K188" i="7"/>
  <c r="K187" i="7"/>
  <c r="H187" i="7" s="1"/>
  <c r="J187" i="7"/>
  <c r="K186" i="7"/>
  <c r="H186" i="7" s="1"/>
  <c r="K185" i="7"/>
  <c r="K184" i="7"/>
  <c r="K183" i="7"/>
  <c r="K182" i="7"/>
  <c r="K180" i="7"/>
  <c r="F180" i="7" s="1"/>
  <c r="K179" i="7"/>
  <c r="K178" i="7"/>
  <c r="F178" i="7" s="1"/>
  <c r="K177" i="7"/>
  <c r="K176" i="7"/>
  <c r="K175" i="7"/>
  <c r="K174" i="7"/>
  <c r="F174" i="7" s="1"/>
  <c r="K172" i="7"/>
  <c r="K171" i="7"/>
  <c r="K170" i="7"/>
  <c r="K169" i="7"/>
  <c r="K168" i="7"/>
  <c r="F168" i="7" s="1"/>
  <c r="K167" i="7"/>
  <c r="J167" i="7" s="1"/>
  <c r="K166" i="7"/>
  <c r="K165" i="7"/>
  <c r="J165" i="7" s="1"/>
  <c r="K164" i="7"/>
  <c r="K163" i="7"/>
  <c r="H163" i="7" s="1"/>
  <c r="J163" i="7"/>
  <c r="K162" i="7"/>
  <c r="H162" i="7" s="1"/>
  <c r="K161" i="7"/>
  <c r="K160" i="7"/>
  <c r="K159" i="7"/>
  <c r="J159" i="7" s="1"/>
  <c r="K158" i="7"/>
  <c r="F158" i="7" s="1"/>
  <c r="K157" i="7"/>
  <c r="F157" i="7" s="1"/>
  <c r="K156" i="7"/>
  <c r="K155" i="7"/>
  <c r="K154" i="7"/>
  <c r="K153" i="7"/>
  <c r="F153" i="7" s="1"/>
  <c r="K152" i="7"/>
  <c r="K151" i="7"/>
  <c r="H151" i="7" s="1"/>
  <c r="K150" i="7"/>
  <c r="K149" i="7"/>
  <c r="K148" i="7"/>
  <c r="F148" i="7" s="1"/>
  <c r="K147" i="7"/>
  <c r="D147" i="7" s="1"/>
  <c r="K146" i="7"/>
  <c r="F146" i="7" s="1"/>
  <c r="K145" i="7"/>
  <c r="K144" i="7"/>
  <c r="J144" i="7" s="1"/>
  <c r="K143" i="7"/>
  <c r="D143" i="7" s="1"/>
  <c r="K142" i="7"/>
  <c r="H142" i="7" s="1"/>
  <c r="K141" i="7"/>
  <c r="K140" i="7"/>
  <c r="K139" i="7"/>
  <c r="K138" i="7"/>
  <c r="K137" i="7"/>
  <c r="F137" i="7" s="1"/>
  <c r="K136" i="7"/>
  <c r="J136" i="7" s="1"/>
  <c r="K135" i="7"/>
  <c r="K134" i="7"/>
  <c r="J134" i="7" s="1"/>
  <c r="K133" i="7"/>
  <c r="K132" i="7"/>
  <c r="D132" i="7" s="1"/>
  <c r="K131" i="7"/>
  <c r="D131" i="7" s="1"/>
  <c r="K130" i="7"/>
  <c r="K129" i="7"/>
  <c r="K128" i="7"/>
  <c r="J128" i="7" s="1"/>
  <c r="K127" i="7"/>
  <c r="K126" i="7"/>
  <c r="F126" i="7" s="1"/>
  <c r="K125" i="7"/>
  <c r="F125" i="7" s="1"/>
  <c r="K124" i="7"/>
  <c r="K123" i="7"/>
  <c r="K122" i="7"/>
  <c r="K121" i="7"/>
  <c r="H121" i="7" s="1"/>
  <c r="K120" i="7"/>
  <c r="J120" i="7" s="1"/>
  <c r="K119" i="7"/>
  <c r="H119" i="7" s="1"/>
  <c r="K118" i="7"/>
  <c r="K117" i="7"/>
  <c r="K116" i="7"/>
  <c r="K115" i="7"/>
  <c r="H115" i="7" s="1"/>
  <c r="K114" i="7"/>
  <c r="K113" i="7"/>
  <c r="K112" i="7"/>
  <c r="J112" i="7" s="1"/>
  <c r="K111" i="7"/>
  <c r="D111" i="7" s="1"/>
  <c r="K110" i="7"/>
  <c r="H110" i="7" s="1"/>
  <c r="K109" i="7"/>
  <c r="K108" i="7"/>
  <c r="K107" i="7"/>
  <c r="K106" i="7"/>
  <c r="K105" i="7"/>
  <c r="F105" i="7" s="1"/>
  <c r="K104" i="7"/>
  <c r="J104" i="7" s="1"/>
  <c r="K103" i="7"/>
  <c r="K102" i="7"/>
  <c r="J102" i="7" s="1"/>
  <c r="K101" i="7"/>
  <c r="K100" i="7"/>
  <c r="D100" i="7" s="1"/>
  <c r="K99" i="7"/>
  <c r="D99" i="7" s="1"/>
  <c r="K98" i="7"/>
  <c r="K97" i="7"/>
  <c r="K96" i="7"/>
  <c r="J96" i="7" s="1"/>
  <c r="K95" i="7"/>
  <c r="K94" i="7"/>
  <c r="F94" i="7" s="1"/>
  <c r="K93" i="7"/>
  <c r="K92" i="7"/>
  <c r="K91" i="7"/>
  <c r="K90" i="7"/>
  <c r="K89" i="7"/>
  <c r="H89" i="7" s="1"/>
  <c r="K88" i="7"/>
  <c r="J88" i="7" s="1"/>
  <c r="K87" i="7"/>
  <c r="H87" i="7" s="1"/>
  <c r="K86" i="7"/>
  <c r="K85" i="7"/>
  <c r="K84" i="7"/>
  <c r="K83" i="7"/>
  <c r="H83" i="7" s="1"/>
  <c r="K82" i="7"/>
  <c r="K81" i="7"/>
  <c r="K80" i="7"/>
  <c r="J80" i="7" s="1"/>
  <c r="K79" i="7"/>
  <c r="D79" i="7" s="1"/>
  <c r="K78" i="7"/>
  <c r="F78" i="7" s="1"/>
  <c r="K77" i="7"/>
  <c r="K76" i="7"/>
  <c r="K75" i="7"/>
  <c r="K74" i="7"/>
  <c r="K73" i="7"/>
  <c r="F73" i="7" s="1"/>
  <c r="K72" i="7"/>
  <c r="J72" i="7" s="1"/>
  <c r="K71" i="7"/>
  <c r="K70" i="7"/>
  <c r="J70" i="7" s="1"/>
  <c r="K69" i="7"/>
  <c r="K68" i="7"/>
  <c r="D68" i="7" s="1"/>
  <c r="K67" i="7"/>
  <c r="D67" i="7" s="1"/>
  <c r="K66" i="7"/>
  <c r="A528" i="3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I593" i="3"/>
  <c r="G593" i="3"/>
  <c r="E593" i="3"/>
  <c r="C593" i="3"/>
  <c r="I592" i="3"/>
  <c r="G592" i="3"/>
  <c r="E592" i="3"/>
  <c r="C592" i="3"/>
  <c r="I591" i="3"/>
  <c r="G591" i="3"/>
  <c r="E591" i="3"/>
  <c r="C591" i="3"/>
  <c r="I590" i="3"/>
  <c r="G590" i="3"/>
  <c r="E590" i="3"/>
  <c r="C590" i="3"/>
  <c r="I589" i="3"/>
  <c r="G589" i="3"/>
  <c r="E589" i="3"/>
  <c r="C589" i="3"/>
  <c r="I588" i="3"/>
  <c r="G588" i="3"/>
  <c r="E588" i="3"/>
  <c r="C588" i="3"/>
  <c r="I587" i="3"/>
  <c r="G587" i="3"/>
  <c r="E587" i="3"/>
  <c r="C587" i="3"/>
  <c r="I550" i="3"/>
  <c r="G550" i="3"/>
  <c r="E550" i="3"/>
  <c r="C550" i="3"/>
  <c r="I549" i="3"/>
  <c r="G549" i="3"/>
  <c r="E549" i="3"/>
  <c r="C549" i="3"/>
  <c r="I548" i="3"/>
  <c r="G548" i="3"/>
  <c r="E548" i="3"/>
  <c r="C548" i="3"/>
  <c r="I547" i="3"/>
  <c r="G547" i="3"/>
  <c r="E547" i="3"/>
  <c r="C547" i="3"/>
  <c r="I546" i="3"/>
  <c r="G546" i="3"/>
  <c r="E546" i="3"/>
  <c r="C546" i="3"/>
  <c r="I545" i="3"/>
  <c r="G545" i="3"/>
  <c r="E545" i="3"/>
  <c r="C545" i="3"/>
  <c r="I544" i="3"/>
  <c r="G544" i="3"/>
  <c r="E544" i="3"/>
  <c r="C544" i="3"/>
  <c r="I543" i="3"/>
  <c r="G543" i="3"/>
  <c r="E543" i="3"/>
  <c r="C543" i="3"/>
  <c r="I542" i="3"/>
  <c r="G542" i="3"/>
  <c r="E542" i="3"/>
  <c r="C542" i="3"/>
  <c r="I541" i="3"/>
  <c r="G541" i="3"/>
  <c r="E541" i="3"/>
  <c r="C541" i="3"/>
  <c r="I540" i="3"/>
  <c r="G540" i="3"/>
  <c r="E540" i="3"/>
  <c r="C540" i="3"/>
  <c r="I539" i="3"/>
  <c r="G539" i="3"/>
  <c r="E539" i="3"/>
  <c r="C539" i="3"/>
  <c r="I538" i="3"/>
  <c r="G538" i="3"/>
  <c r="E538" i="3"/>
  <c r="C538" i="3"/>
  <c r="I537" i="3"/>
  <c r="G537" i="3"/>
  <c r="E537" i="3"/>
  <c r="C537" i="3"/>
  <c r="I536" i="3"/>
  <c r="G536" i="3"/>
  <c r="E536" i="3"/>
  <c r="C536" i="3"/>
  <c r="I535" i="3"/>
  <c r="G535" i="3"/>
  <c r="E535" i="3"/>
  <c r="C535" i="3"/>
  <c r="I534" i="3"/>
  <c r="G534" i="3"/>
  <c r="E534" i="3"/>
  <c r="C534" i="3"/>
  <c r="I533" i="3"/>
  <c r="G533" i="3"/>
  <c r="E533" i="3"/>
  <c r="C533" i="3"/>
  <c r="I532" i="3"/>
  <c r="G532" i="3"/>
  <c r="E532" i="3"/>
  <c r="C532" i="3"/>
  <c r="I531" i="3"/>
  <c r="G531" i="3"/>
  <c r="E531" i="3"/>
  <c r="C531" i="3"/>
  <c r="I530" i="3"/>
  <c r="G530" i="3"/>
  <c r="E530" i="3"/>
  <c r="C530" i="3"/>
  <c r="I529" i="3"/>
  <c r="G529" i="3"/>
  <c r="E529" i="3"/>
  <c r="C529" i="3"/>
  <c r="I528" i="3"/>
  <c r="G528" i="3"/>
  <c r="E528" i="3"/>
  <c r="C528" i="3"/>
  <c r="I527" i="3"/>
  <c r="G527" i="3"/>
  <c r="E527" i="3"/>
  <c r="C527" i="3"/>
  <c r="I526" i="3"/>
  <c r="G526" i="3"/>
  <c r="E526" i="3"/>
  <c r="C526" i="3"/>
  <c r="I525" i="3"/>
  <c r="G525" i="3"/>
  <c r="E525" i="3"/>
  <c r="C525" i="3"/>
  <c r="I524" i="3"/>
  <c r="G524" i="3"/>
  <c r="E524" i="3"/>
  <c r="C524" i="3"/>
  <c r="I523" i="3"/>
  <c r="G523" i="3"/>
  <c r="E523" i="3"/>
  <c r="C523" i="3"/>
  <c r="I522" i="3"/>
  <c r="G522" i="3"/>
  <c r="E522" i="3"/>
  <c r="C522" i="3"/>
  <c r="I521" i="3"/>
  <c r="G521" i="3"/>
  <c r="E521" i="3"/>
  <c r="C521" i="3"/>
  <c r="I520" i="3"/>
  <c r="G520" i="3"/>
  <c r="E520" i="3"/>
  <c r="C520" i="3"/>
  <c r="I519" i="3"/>
  <c r="G519" i="3"/>
  <c r="E519" i="3"/>
  <c r="C519" i="3"/>
  <c r="I518" i="3"/>
  <c r="G518" i="3"/>
  <c r="E518" i="3"/>
  <c r="C518" i="3"/>
  <c r="I517" i="3"/>
  <c r="G517" i="3"/>
  <c r="E517" i="3"/>
  <c r="C517" i="3"/>
  <c r="I516" i="3"/>
  <c r="G516" i="3"/>
  <c r="E516" i="3"/>
  <c r="C516" i="3"/>
  <c r="I515" i="3"/>
  <c r="G515" i="3"/>
  <c r="E515" i="3"/>
  <c r="C515" i="3"/>
  <c r="I514" i="3"/>
  <c r="G514" i="3"/>
  <c r="E514" i="3"/>
  <c r="C514" i="3"/>
  <c r="I513" i="3"/>
  <c r="G513" i="3"/>
  <c r="E513" i="3"/>
  <c r="C513" i="3"/>
  <c r="I512" i="3"/>
  <c r="G512" i="3"/>
  <c r="E512" i="3"/>
  <c r="C512" i="3"/>
  <c r="I511" i="3"/>
  <c r="G511" i="3"/>
  <c r="E511" i="3"/>
  <c r="C511" i="3"/>
  <c r="I510" i="3"/>
  <c r="G510" i="3"/>
  <c r="E510" i="3"/>
  <c r="C510" i="3"/>
  <c r="I509" i="3"/>
  <c r="G509" i="3"/>
  <c r="E509" i="3"/>
  <c r="C509" i="3"/>
  <c r="I508" i="3"/>
  <c r="G508" i="3"/>
  <c r="E508" i="3"/>
  <c r="C508" i="3"/>
  <c r="I507" i="3"/>
  <c r="G507" i="3"/>
  <c r="E507" i="3"/>
  <c r="C507" i="3"/>
  <c r="I506" i="3"/>
  <c r="G506" i="3"/>
  <c r="E506" i="3"/>
  <c r="C506" i="3"/>
  <c r="I505" i="3"/>
  <c r="G505" i="3"/>
  <c r="E505" i="3"/>
  <c r="C505" i="3"/>
  <c r="I504" i="3"/>
  <c r="G504" i="3"/>
  <c r="E504" i="3"/>
  <c r="C504" i="3"/>
  <c r="I503" i="3"/>
  <c r="G503" i="3"/>
  <c r="E503" i="3"/>
  <c r="C503" i="3"/>
  <c r="I502" i="3"/>
  <c r="G502" i="3"/>
  <c r="E502" i="3"/>
  <c r="C502" i="3"/>
  <c r="I501" i="3"/>
  <c r="G501" i="3"/>
  <c r="E501" i="3"/>
  <c r="C501" i="3"/>
  <c r="I500" i="3"/>
  <c r="G500" i="3"/>
  <c r="E500" i="3"/>
  <c r="C500" i="3"/>
  <c r="I499" i="3"/>
  <c r="G499" i="3"/>
  <c r="E499" i="3"/>
  <c r="C499" i="3"/>
  <c r="I498" i="3"/>
  <c r="G498" i="3"/>
  <c r="E498" i="3"/>
  <c r="C498" i="3"/>
  <c r="I497" i="3"/>
  <c r="G497" i="3"/>
  <c r="E497" i="3"/>
  <c r="C497" i="3"/>
  <c r="I496" i="3"/>
  <c r="G496" i="3"/>
  <c r="E496" i="3"/>
  <c r="C496" i="3"/>
  <c r="I495" i="3"/>
  <c r="G495" i="3"/>
  <c r="E495" i="3"/>
  <c r="C495" i="3"/>
  <c r="I494" i="3"/>
  <c r="G494" i="3"/>
  <c r="E494" i="3"/>
  <c r="C494" i="3"/>
  <c r="I493" i="3"/>
  <c r="G493" i="3"/>
  <c r="E493" i="3"/>
  <c r="C493" i="3"/>
  <c r="I492" i="3"/>
  <c r="G492" i="3"/>
  <c r="E492" i="3"/>
  <c r="C492" i="3"/>
  <c r="I491" i="3"/>
  <c r="G491" i="3"/>
  <c r="E491" i="3"/>
  <c r="C491" i="3"/>
  <c r="I490" i="3"/>
  <c r="G490" i="3"/>
  <c r="E490" i="3"/>
  <c r="C490" i="3"/>
  <c r="I489" i="3"/>
  <c r="G489" i="3"/>
  <c r="E489" i="3"/>
  <c r="C489" i="3"/>
  <c r="I488" i="3"/>
  <c r="G488" i="3"/>
  <c r="E488" i="3"/>
  <c r="C488" i="3"/>
  <c r="I487" i="3"/>
  <c r="G487" i="3"/>
  <c r="E487" i="3"/>
  <c r="C487" i="3"/>
  <c r="I486" i="3"/>
  <c r="G486" i="3"/>
  <c r="E486" i="3"/>
  <c r="C486" i="3"/>
  <c r="I485" i="3"/>
  <c r="G485" i="3"/>
  <c r="E485" i="3"/>
  <c r="C485" i="3"/>
  <c r="I484" i="3"/>
  <c r="G484" i="3"/>
  <c r="E484" i="3"/>
  <c r="C484" i="3"/>
  <c r="I483" i="3"/>
  <c r="G483" i="3"/>
  <c r="E483" i="3"/>
  <c r="C483" i="3"/>
  <c r="I482" i="3"/>
  <c r="G482" i="3"/>
  <c r="E482" i="3"/>
  <c r="C482" i="3"/>
  <c r="I481" i="3"/>
  <c r="G481" i="3"/>
  <c r="E481" i="3"/>
  <c r="C481" i="3"/>
  <c r="I480" i="3"/>
  <c r="G480" i="3"/>
  <c r="E480" i="3"/>
  <c r="C480" i="3"/>
  <c r="I479" i="3"/>
  <c r="G479" i="3"/>
  <c r="E479" i="3"/>
  <c r="C479" i="3"/>
  <c r="I478" i="3"/>
  <c r="G478" i="3"/>
  <c r="E478" i="3"/>
  <c r="C478" i="3"/>
  <c r="I477" i="3"/>
  <c r="G477" i="3"/>
  <c r="E477" i="3"/>
  <c r="C477" i="3"/>
  <c r="I476" i="3"/>
  <c r="G476" i="3"/>
  <c r="E476" i="3"/>
  <c r="C476" i="3"/>
  <c r="I475" i="3"/>
  <c r="G475" i="3"/>
  <c r="E475" i="3"/>
  <c r="C475" i="3"/>
  <c r="I474" i="3"/>
  <c r="G474" i="3"/>
  <c r="E474" i="3"/>
  <c r="C474" i="3"/>
  <c r="I473" i="3"/>
  <c r="G473" i="3"/>
  <c r="E473" i="3"/>
  <c r="C473" i="3"/>
  <c r="I472" i="3"/>
  <c r="G472" i="3"/>
  <c r="E472" i="3"/>
  <c r="C472" i="3"/>
  <c r="I471" i="3"/>
  <c r="G471" i="3"/>
  <c r="E471" i="3"/>
  <c r="C471" i="3"/>
  <c r="I470" i="3"/>
  <c r="G470" i="3"/>
  <c r="E470" i="3"/>
  <c r="C470" i="3"/>
  <c r="I469" i="3"/>
  <c r="G469" i="3"/>
  <c r="E469" i="3"/>
  <c r="C469" i="3"/>
  <c r="I468" i="3"/>
  <c r="G468" i="3"/>
  <c r="E468" i="3"/>
  <c r="C468" i="3"/>
  <c r="I467" i="3"/>
  <c r="G467" i="3"/>
  <c r="E467" i="3"/>
  <c r="C467" i="3"/>
  <c r="I466" i="3"/>
  <c r="G466" i="3"/>
  <c r="E466" i="3"/>
  <c r="C466" i="3"/>
  <c r="I465" i="3"/>
  <c r="G465" i="3"/>
  <c r="E465" i="3"/>
  <c r="C465" i="3"/>
  <c r="I464" i="3"/>
  <c r="G464" i="3"/>
  <c r="E464" i="3"/>
  <c r="C464" i="3"/>
  <c r="I463" i="3"/>
  <c r="G463" i="3"/>
  <c r="E463" i="3"/>
  <c r="C463" i="3"/>
  <c r="I462" i="3"/>
  <c r="G462" i="3"/>
  <c r="E462" i="3"/>
  <c r="C462" i="3"/>
  <c r="I461" i="3"/>
  <c r="G461" i="3"/>
  <c r="E461" i="3"/>
  <c r="C461" i="3"/>
  <c r="I460" i="3"/>
  <c r="G460" i="3"/>
  <c r="E460" i="3"/>
  <c r="C460" i="3"/>
  <c r="I459" i="3"/>
  <c r="G459" i="3"/>
  <c r="E459" i="3"/>
  <c r="C459" i="3"/>
  <c r="I458" i="3"/>
  <c r="G458" i="3"/>
  <c r="E458" i="3"/>
  <c r="C458" i="3"/>
  <c r="I457" i="3"/>
  <c r="G457" i="3"/>
  <c r="E457" i="3"/>
  <c r="C457" i="3"/>
  <c r="I456" i="3"/>
  <c r="G456" i="3"/>
  <c r="E456" i="3"/>
  <c r="C456" i="3"/>
  <c r="I455" i="3"/>
  <c r="G455" i="3"/>
  <c r="E455" i="3"/>
  <c r="C455" i="3"/>
  <c r="A370" i="3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I414" i="3"/>
  <c r="G414" i="3"/>
  <c r="E414" i="3"/>
  <c r="C414" i="3"/>
  <c r="I413" i="3"/>
  <c r="G413" i="3"/>
  <c r="E413" i="3"/>
  <c r="C413" i="3"/>
  <c r="I412" i="3"/>
  <c r="G412" i="3"/>
  <c r="E412" i="3"/>
  <c r="C412" i="3"/>
  <c r="I411" i="3"/>
  <c r="G411" i="3"/>
  <c r="E411" i="3"/>
  <c r="C411" i="3"/>
  <c r="I410" i="3"/>
  <c r="G410" i="3"/>
  <c r="E410" i="3"/>
  <c r="C410" i="3"/>
  <c r="I409" i="3"/>
  <c r="G409" i="3"/>
  <c r="E409" i="3"/>
  <c r="C409" i="3"/>
  <c r="I408" i="3"/>
  <c r="G408" i="3"/>
  <c r="E408" i="3"/>
  <c r="C408" i="3"/>
  <c r="I407" i="3"/>
  <c r="G407" i="3"/>
  <c r="E407" i="3"/>
  <c r="C407" i="3"/>
  <c r="I406" i="3"/>
  <c r="G406" i="3"/>
  <c r="E406" i="3"/>
  <c r="C406" i="3"/>
  <c r="I405" i="3"/>
  <c r="G405" i="3"/>
  <c r="E405" i="3"/>
  <c r="C405" i="3"/>
  <c r="I404" i="3"/>
  <c r="G404" i="3"/>
  <c r="E404" i="3"/>
  <c r="C404" i="3"/>
  <c r="I403" i="3"/>
  <c r="G403" i="3"/>
  <c r="E403" i="3"/>
  <c r="C403" i="3"/>
  <c r="I402" i="3"/>
  <c r="G402" i="3"/>
  <c r="E402" i="3"/>
  <c r="C402" i="3"/>
  <c r="I401" i="3"/>
  <c r="G401" i="3"/>
  <c r="E401" i="3"/>
  <c r="C401" i="3"/>
  <c r="I400" i="3"/>
  <c r="G400" i="3"/>
  <c r="E400" i="3"/>
  <c r="C400" i="3"/>
  <c r="I399" i="3"/>
  <c r="G399" i="3"/>
  <c r="E399" i="3"/>
  <c r="C399" i="3"/>
  <c r="I398" i="3"/>
  <c r="G398" i="3"/>
  <c r="E398" i="3"/>
  <c r="C398" i="3"/>
  <c r="I397" i="3"/>
  <c r="G397" i="3"/>
  <c r="E397" i="3"/>
  <c r="C397" i="3"/>
  <c r="I396" i="3"/>
  <c r="G396" i="3"/>
  <c r="E396" i="3"/>
  <c r="C396" i="3"/>
  <c r="I395" i="3"/>
  <c r="G395" i="3"/>
  <c r="E395" i="3"/>
  <c r="C395" i="3"/>
  <c r="I394" i="3"/>
  <c r="G394" i="3"/>
  <c r="E394" i="3"/>
  <c r="C394" i="3"/>
  <c r="I393" i="3"/>
  <c r="G393" i="3"/>
  <c r="E393" i="3"/>
  <c r="C393" i="3"/>
  <c r="I392" i="3"/>
  <c r="G392" i="3"/>
  <c r="E392" i="3"/>
  <c r="C392" i="3"/>
  <c r="I382" i="3"/>
  <c r="G382" i="3"/>
  <c r="E382" i="3"/>
  <c r="C382" i="3"/>
  <c r="I381" i="3"/>
  <c r="G381" i="3"/>
  <c r="E381" i="3"/>
  <c r="C381" i="3"/>
  <c r="I380" i="3"/>
  <c r="G380" i="3"/>
  <c r="E380" i="3"/>
  <c r="C380" i="3"/>
  <c r="I374" i="3"/>
  <c r="G374" i="3"/>
  <c r="E374" i="3"/>
  <c r="C374" i="3"/>
  <c r="I373" i="3"/>
  <c r="G373" i="3"/>
  <c r="E373" i="3"/>
  <c r="C373" i="3"/>
  <c r="I372" i="3"/>
  <c r="G372" i="3"/>
  <c r="E372" i="3"/>
  <c r="C372" i="3"/>
  <c r="I371" i="3"/>
  <c r="G371" i="3"/>
  <c r="E371" i="3"/>
  <c r="C371" i="3"/>
  <c r="I370" i="3"/>
  <c r="G370" i="3"/>
  <c r="E370" i="3"/>
  <c r="C370" i="3"/>
  <c r="I369" i="3"/>
  <c r="G369" i="3"/>
  <c r="E369" i="3"/>
  <c r="C369" i="3"/>
  <c r="I368" i="3"/>
  <c r="G368" i="3"/>
  <c r="E368" i="3"/>
  <c r="C368" i="3"/>
  <c r="I366" i="3"/>
  <c r="G366" i="3"/>
  <c r="E366" i="3"/>
  <c r="C366" i="3"/>
  <c r="I365" i="3"/>
  <c r="G365" i="3"/>
  <c r="E365" i="3"/>
  <c r="C365" i="3"/>
  <c r="I364" i="3"/>
  <c r="G364" i="3"/>
  <c r="E364" i="3"/>
  <c r="C364" i="3"/>
  <c r="I363" i="3"/>
  <c r="G363" i="3"/>
  <c r="E363" i="3"/>
  <c r="C363" i="3"/>
  <c r="I362" i="3"/>
  <c r="G362" i="3"/>
  <c r="E362" i="3"/>
  <c r="C362" i="3"/>
  <c r="I361" i="3"/>
  <c r="G361" i="3"/>
  <c r="E361" i="3"/>
  <c r="C361" i="3"/>
  <c r="I360" i="3"/>
  <c r="G360" i="3"/>
  <c r="E360" i="3"/>
  <c r="C360" i="3"/>
  <c r="I359" i="3"/>
  <c r="G359" i="3"/>
  <c r="E359" i="3"/>
  <c r="C359" i="3"/>
  <c r="I358" i="3"/>
  <c r="G358" i="3"/>
  <c r="E358" i="3"/>
  <c r="C358" i="3"/>
  <c r="I357" i="3"/>
  <c r="G357" i="3"/>
  <c r="E357" i="3"/>
  <c r="C357" i="3"/>
  <c r="I356" i="3"/>
  <c r="G356" i="3"/>
  <c r="E356" i="3"/>
  <c r="C356" i="3"/>
  <c r="I355" i="3"/>
  <c r="G355" i="3"/>
  <c r="E355" i="3"/>
  <c r="C355" i="3"/>
  <c r="I354" i="3"/>
  <c r="G354" i="3"/>
  <c r="E354" i="3"/>
  <c r="C354" i="3"/>
  <c r="I353" i="3"/>
  <c r="G353" i="3"/>
  <c r="E353" i="3"/>
  <c r="C353" i="3"/>
  <c r="I352" i="3"/>
  <c r="G352" i="3"/>
  <c r="E352" i="3"/>
  <c r="C352" i="3"/>
  <c r="I351" i="3"/>
  <c r="G351" i="3"/>
  <c r="E351" i="3"/>
  <c r="C351" i="3"/>
  <c r="I350" i="3"/>
  <c r="G350" i="3"/>
  <c r="E350" i="3"/>
  <c r="C350" i="3"/>
  <c r="I349" i="3"/>
  <c r="G349" i="3"/>
  <c r="E349" i="3"/>
  <c r="C349" i="3"/>
  <c r="I348" i="3"/>
  <c r="G348" i="3"/>
  <c r="E348" i="3"/>
  <c r="C348" i="3"/>
  <c r="I347" i="3"/>
  <c r="G347" i="3"/>
  <c r="E347" i="3"/>
  <c r="C347" i="3"/>
  <c r="I346" i="3"/>
  <c r="G346" i="3"/>
  <c r="E346" i="3"/>
  <c r="C346" i="3"/>
  <c r="I345" i="3"/>
  <c r="G345" i="3"/>
  <c r="E345" i="3"/>
  <c r="C345" i="3"/>
  <c r="I344" i="3"/>
  <c r="G344" i="3"/>
  <c r="E344" i="3"/>
  <c r="C344" i="3"/>
  <c r="I343" i="3"/>
  <c r="G343" i="3"/>
  <c r="E343" i="3"/>
  <c r="C343" i="3"/>
  <c r="I342" i="3"/>
  <c r="G342" i="3"/>
  <c r="E342" i="3"/>
  <c r="C342" i="3"/>
  <c r="I341" i="3"/>
  <c r="G341" i="3"/>
  <c r="E341" i="3"/>
  <c r="C341" i="3"/>
  <c r="I340" i="3"/>
  <c r="G340" i="3"/>
  <c r="E340" i="3"/>
  <c r="C340" i="3"/>
  <c r="I339" i="3"/>
  <c r="G339" i="3"/>
  <c r="E339" i="3"/>
  <c r="C339" i="3"/>
  <c r="I338" i="3"/>
  <c r="G338" i="3"/>
  <c r="E338" i="3"/>
  <c r="C338" i="3"/>
  <c r="I337" i="3"/>
  <c r="G337" i="3"/>
  <c r="E337" i="3"/>
  <c r="C337" i="3"/>
  <c r="I336" i="3"/>
  <c r="G336" i="3"/>
  <c r="E336" i="3"/>
  <c r="C336" i="3"/>
  <c r="I335" i="3"/>
  <c r="G335" i="3"/>
  <c r="E335" i="3"/>
  <c r="C335" i="3"/>
  <c r="I334" i="3"/>
  <c r="G334" i="3"/>
  <c r="E334" i="3"/>
  <c r="C334" i="3"/>
  <c r="I333" i="3"/>
  <c r="G333" i="3"/>
  <c r="E333" i="3"/>
  <c r="C333" i="3"/>
  <c r="I332" i="3"/>
  <c r="G332" i="3"/>
  <c r="E332" i="3"/>
  <c r="C332" i="3"/>
  <c r="I331" i="3"/>
  <c r="G331" i="3"/>
  <c r="E331" i="3"/>
  <c r="C331" i="3"/>
  <c r="I330" i="3"/>
  <c r="G330" i="3"/>
  <c r="E330" i="3"/>
  <c r="C330" i="3"/>
  <c r="I329" i="3"/>
  <c r="G329" i="3"/>
  <c r="E329" i="3"/>
  <c r="C329" i="3"/>
  <c r="I328" i="3"/>
  <c r="G328" i="3"/>
  <c r="E328" i="3"/>
  <c r="C328" i="3"/>
  <c r="I327" i="3"/>
  <c r="G327" i="3"/>
  <c r="E327" i="3"/>
  <c r="C327" i="3"/>
  <c r="I326" i="3"/>
  <c r="G326" i="3"/>
  <c r="E326" i="3"/>
  <c r="C326" i="3"/>
  <c r="I325" i="3"/>
  <c r="G325" i="3"/>
  <c r="E325" i="3"/>
  <c r="C325" i="3"/>
  <c r="I324" i="3"/>
  <c r="G324" i="3"/>
  <c r="E324" i="3"/>
  <c r="C324" i="3"/>
  <c r="I323" i="3"/>
  <c r="G323" i="3"/>
  <c r="E323" i="3"/>
  <c r="C323" i="3"/>
  <c r="I322" i="3"/>
  <c r="G322" i="3"/>
  <c r="E322" i="3"/>
  <c r="C322" i="3"/>
  <c r="I321" i="3"/>
  <c r="G321" i="3"/>
  <c r="E321" i="3"/>
  <c r="C321" i="3"/>
  <c r="I320" i="3"/>
  <c r="G320" i="3"/>
  <c r="E320" i="3"/>
  <c r="C320" i="3"/>
  <c r="I319" i="3"/>
  <c r="G319" i="3"/>
  <c r="E319" i="3"/>
  <c r="C319" i="3"/>
  <c r="I318" i="3"/>
  <c r="G318" i="3"/>
  <c r="E318" i="3"/>
  <c r="C318" i="3"/>
  <c r="I317" i="3"/>
  <c r="G317" i="3"/>
  <c r="E317" i="3"/>
  <c r="C317" i="3"/>
  <c r="I316" i="3"/>
  <c r="G316" i="3"/>
  <c r="E316" i="3"/>
  <c r="C316" i="3"/>
  <c r="I315" i="3"/>
  <c r="G315" i="3"/>
  <c r="E315" i="3"/>
  <c r="C315" i="3"/>
  <c r="I314" i="3"/>
  <c r="G314" i="3"/>
  <c r="E314" i="3"/>
  <c r="C314" i="3"/>
  <c r="I313" i="3"/>
  <c r="G313" i="3"/>
  <c r="E313" i="3"/>
  <c r="C313" i="3"/>
  <c r="I312" i="3"/>
  <c r="G312" i="3"/>
  <c r="E312" i="3"/>
  <c r="C312" i="3"/>
  <c r="I311" i="3"/>
  <c r="G311" i="3"/>
  <c r="E311" i="3"/>
  <c r="C311" i="3"/>
  <c r="I310" i="3"/>
  <c r="G310" i="3"/>
  <c r="E310" i="3"/>
  <c r="C310" i="3"/>
  <c r="I309" i="3"/>
  <c r="G309" i="3"/>
  <c r="E309" i="3"/>
  <c r="C309" i="3"/>
  <c r="I308" i="3"/>
  <c r="G308" i="3"/>
  <c r="E308" i="3"/>
  <c r="C308" i="3"/>
  <c r="I307" i="3"/>
  <c r="G307" i="3"/>
  <c r="E307" i="3"/>
  <c r="C307" i="3"/>
  <c r="I306" i="3"/>
  <c r="G306" i="3"/>
  <c r="E306" i="3"/>
  <c r="C306" i="3"/>
  <c r="I305" i="3"/>
  <c r="G305" i="3"/>
  <c r="E305" i="3"/>
  <c r="C305" i="3"/>
  <c r="I304" i="3"/>
  <c r="G304" i="3"/>
  <c r="E304" i="3"/>
  <c r="C304" i="3"/>
  <c r="I303" i="3"/>
  <c r="G303" i="3"/>
  <c r="E303" i="3"/>
  <c r="C303" i="3"/>
  <c r="I302" i="3"/>
  <c r="G302" i="3"/>
  <c r="E302" i="3"/>
  <c r="C302" i="3"/>
  <c r="I301" i="3"/>
  <c r="G301" i="3"/>
  <c r="E301" i="3"/>
  <c r="C301" i="3"/>
  <c r="I300" i="3"/>
  <c r="G300" i="3"/>
  <c r="E300" i="3"/>
  <c r="C300" i="3"/>
  <c r="I299" i="3"/>
  <c r="G299" i="3"/>
  <c r="E299" i="3"/>
  <c r="C299" i="3"/>
  <c r="I298" i="3"/>
  <c r="G298" i="3"/>
  <c r="E298" i="3"/>
  <c r="C298" i="3"/>
  <c r="I297" i="3"/>
  <c r="G297" i="3"/>
  <c r="E297" i="3"/>
  <c r="C297" i="3"/>
  <c r="I296" i="3"/>
  <c r="G296" i="3"/>
  <c r="E296" i="3"/>
  <c r="C296" i="3"/>
  <c r="I295" i="3"/>
  <c r="G295" i="3"/>
  <c r="E295" i="3"/>
  <c r="C295" i="3"/>
  <c r="I294" i="3"/>
  <c r="G294" i="3"/>
  <c r="E294" i="3"/>
  <c r="C294" i="3"/>
  <c r="I293" i="3"/>
  <c r="G293" i="3"/>
  <c r="E293" i="3"/>
  <c r="C293" i="3"/>
  <c r="I292" i="3"/>
  <c r="G292" i="3"/>
  <c r="E292" i="3"/>
  <c r="C292" i="3"/>
  <c r="I291" i="3"/>
  <c r="G291" i="3"/>
  <c r="E291" i="3"/>
  <c r="C291" i="3"/>
  <c r="I290" i="3"/>
  <c r="G290" i="3"/>
  <c r="E290" i="3"/>
  <c r="C290" i="3"/>
  <c r="I289" i="3"/>
  <c r="G289" i="3"/>
  <c r="E289" i="3"/>
  <c r="C289" i="3"/>
  <c r="I288" i="3"/>
  <c r="G288" i="3"/>
  <c r="E288" i="3"/>
  <c r="C288" i="3"/>
  <c r="I287" i="3"/>
  <c r="G287" i="3"/>
  <c r="E287" i="3"/>
  <c r="C287" i="3"/>
  <c r="I286" i="3"/>
  <c r="G286" i="3"/>
  <c r="E286" i="3"/>
  <c r="C286" i="3"/>
  <c r="I285" i="3"/>
  <c r="G285" i="3"/>
  <c r="E285" i="3"/>
  <c r="C285" i="3"/>
  <c r="I284" i="3"/>
  <c r="G284" i="3"/>
  <c r="E284" i="3"/>
  <c r="C284" i="3"/>
  <c r="I283" i="3"/>
  <c r="G283" i="3"/>
  <c r="E283" i="3"/>
  <c r="C283" i="3"/>
  <c r="I282" i="3"/>
  <c r="G282" i="3"/>
  <c r="E282" i="3"/>
  <c r="C282" i="3"/>
  <c r="I281" i="3"/>
  <c r="G281" i="3"/>
  <c r="E281" i="3"/>
  <c r="C281" i="3"/>
  <c r="I280" i="3"/>
  <c r="G280" i="3"/>
  <c r="E280" i="3"/>
  <c r="C280" i="3"/>
  <c r="I279" i="3"/>
  <c r="G279" i="3"/>
  <c r="E279" i="3"/>
  <c r="C279" i="3"/>
  <c r="I278" i="3"/>
  <c r="G278" i="3"/>
  <c r="E278" i="3"/>
  <c r="C278" i="3"/>
  <c r="I277" i="3"/>
  <c r="G277" i="3"/>
  <c r="E277" i="3"/>
  <c r="C277" i="3"/>
  <c r="I276" i="3"/>
  <c r="G276" i="3"/>
  <c r="E276" i="3"/>
  <c r="C276" i="3"/>
  <c r="I275" i="3"/>
  <c r="G275" i="3"/>
  <c r="E275" i="3"/>
  <c r="C275" i="3"/>
  <c r="I274" i="3"/>
  <c r="G274" i="3"/>
  <c r="E274" i="3"/>
  <c r="C274" i="3"/>
  <c r="I273" i="3"/>
  <c r="G273" i="3"/>
  <c r="E273" i="3"/>
  <c r="C273" i="3"/>
  <c r="I272" i="3"/>
  <c r="G272" i="3"/>
  <c r="E272" i="3"/>
  <c r="C272" i="3"/>
  <c r="I271" i="3"/>
  <c r="G271" i="3"/>
  <c r="E271" i="3"/>
  <c r="C271" i="3"/>
  <c r="I270" i="3"/>
  <c r="G270" i="3"/>
  <c r="E270" i="3"/>
  <c r="C270" i="3"/>
  <c r="I269" i="3"/>
  <c r="G269" i="3"/>
  <c r="E269" i="3"/>
  <c r="C269" i="3"/>
  <c r="I268" i="3"/>
  <c r="G268" i="3"/>
  <c r="E268" i="3"/>
  <c r="C268" i="3"/>
  <c r="I267" i="3"/>
  <c r="G267" i="3"/>
  <c r="E267" i="3"/>
  <c r="C267" i="3"/>
  <c r="I266" i="3"/>
  <c r="G266" i="3"/>
  <c r="E266" i="3"/>
  <c r="C266" i="3"/>
  <c r="I265" i="3"/>
  <c r="G265" i="3"/>
  <c r="E265" i="3"/>
  <c r="C265" i="3"/>
  <c r="I264" i="3"/>
  <c r="G264" i="3"/>
  <c r="E264" i="3"/>
  <c r="C264" i="3"/>
  <c r="I263" i="3"/>
  <c r="G263" i="3"/>
  <c r="E263" i="3"/>
  <c r="C263" i="3"/>
  <c r="I262" i="3"/>
  <c r="G262" i="3"/>
  <c r="E262" i="3"/>
  <c r="C262" i="3"/>
  <c r="I261" i="3"/>
  <c r="G261" i="3"/>
  <c r="E261" i="3"/>
  <c r="C261" i="3"/>
  <c r="I260" i="3"/>
  <c r="G260" i="3"/>
  <c r="E260" i="3"/>
  <c r="C260" i="3"/>
  <c r="H215" i="3"/>
  <c r="H201" i="3"/>
  <c r="H151" i="3"/>
  <c r="D215" i="3"/>
  <c r="D201" i="3"/>
  <c r="D185" i="3"/>
  <c r="D183" i="3"/>
  <c r="A67" i="3"/>
  <c r="I189" i="3"/>
  <c r="G189" i="3"/>
  <c r="E189" i="3"/>
  <c r="C189" i="3"/>
  <c r="I181" i="3"/>
  <c r="G181" i="3"/>
  <c r="G376" i="3" s="1"/>
  <c r="E181" i="3"/>
  <c r="E378" i="3" s="1"/>
  <c r="C181" i="3"/>
  <c r="I173" i="3"/>
  <c r="G173" i="3"/>
  <c r="E173" i="3"/>
  <c r="C173" i="3"/>
  <c r="K220" i="3"/>
  <c r="K219" i="3"/>
  <c r="F219" i="3" s="1"/>
  <c r="J219" i="3"/>
  <c r="K218" i="3"/>
  <c r="K217" i="3"/>
  <c r="F217" i="3" s="1"/>
  <c r="K216" i="3"/>
  <c r="K215" i="3"/>
  <c r="K214" i="3"/>
  <c r="K213" i="3"/>
  <c r="H213" i="3" s="1"/>
  <c r="K212" i="3"/>
  <c r="K211" i="3"/>
  <c r="F211" i="3" s="1"/>
  <c r="J211" i="3"/>
  <c r="K210" i="3"/>
  <c r="H210" i="3" s="1"/>
  <c r="K209" i="3"/>
  <c r="H209" i="3" s="1"/>
  <c r="J209" i="3"/>
  <c r="K208" i="3"/>
  <c r="K597" i="3" s="1"/>
  <c r="K207" i="3"/>
  <c r="K206" i="3"/>
  <c r="K205" i="3"/>
  <c r="J205" i="3"/>
  <c r="K204" i="3"/>
  <c r="K203" i="3"/>
  <c r="H203" i="3" s="1"/>
  <c r="J203" i="3"/>
  <c r="K202" i="3"/>
  <c r="K201" i="3"/>
  <c r="F201" i="3" s="1"/>
  <c r="J201" i="3"/>
  <c r="K200" i="3"/>
  <c r="K199" i="3"/>
  <c r="K198" i="3"/>
  <c r="K196" i="3"/>
  <c r="K195" i="3"/>
  <c r="K194" i="3"/>
  <c r="F194" i="3" s="1"/>
  <c r="K193" i="3"/>
  <c r="J193" i="3" s="1"/>
  <c r="K192" i="3"/>
  <c r="K191" i="3"/>
  <c r="D191" i="3" s="1"/>
  <c r="J191" i="3"/>
  <c r="K190" i="3"/>
  <c r="K188" i="3"/>
  <c r="K187" i="3"/>
  <c r="H187" i="3" s="1"/>
  <c r="J187" i="3"/>
  <c r="K186" i="3"/>
  <c r="K185" i="3"/>
  <c r="H185" i="3" s="1"/>
  <c r="J185" i="3"/>
  <c r="K184" i="3"/>
  <c r="K183" i="3"/>
  <c r="K182" i="3"/>
  <c r="K180" i="3"/>
  <c r="K179" i="3"/>
  <c r="K178" i="3"/>
  <c r="H178" i="3" s="1"/>
  <c r="K177" i="3"/>
  <c r="J177" i="3"/>
  <c r="K176" i="3"/>
  <c r="K175" i="3"/>
  <c r="D175" i="3" s="1"/>
  <c r="J175" i="3"/>
  <c r="K174" i="3"/>
  <c r="K172" i="3"/>
  <c r="K171" i="3"/>
  <c r="H171" i="3" s="1"/>
  <c r="J171" i="3"/>
  <c r="K170" i="3"/>
  <c r="K169" i="3"/>
  <c r="D169" i="3" s="1"/>
  <c r="K168" i="3"/>
  <c r="K167" i="3"/>
  <c r="K166" i="3"/>
  <c r="K165" i="3"/>
  <c r="J165" i="3"/>
  <c r="K164" i="3"/>
  <c r="K163" i="3"/>
  <c r="H163" i="3" s="1"/>
  <c r="K162" i="3"/>
  <c r="K161" i="3"/>
  <c r="H161" i="3" s="1"/>
  <c r="J161" i="3"/>
  <c r="K160" i="3"/>
  <c r="K159" i="3"/>
  <c r="K158" i="3"/>
  <c r="K157" i="3"/>
  <c r="J157" i="3" s="1"/>
  <c r="K156" i="3"/>
  <c r="K155" i="3"/>
  <c r="K154" i="3"/>
  <c r="K153" i="3"/>
  <c r="D153" i="3" s="1"/>
  <c r="K152" i="3"/>
  <c r="D152" i="3" s="1"/>
  <c r="K151" i="3"/>
  <c r="D151" i="3" s="1"/>
  <c r="J151" i="3"/>
  <c r="K150" i="3"/>
  <c r="K149" i="3"/>
  <c r="J149" i="3" s="1"/>
  <c r="K148" i="3"/>
  <c r="D148" i="3" s="1"/>
  <c r="K147" i="3"/>
  <c r="J147" i="3" s="1"/>
  <c r="K146" i="3"/>
  <c r="H146" i="3" s="1"/>
  <c r="K145" i="3"/>
  <c r="H145" i="3" s="1"/>
  <c r="K144" i="3"/>
  <c r="K143" i="3"/>
  <c r="D143" i="3" s="1"/>
  <c r="K142" i="3"/>
  <c r="K141" i="3"/>
  <c r="K140" i="3"/>
  <c r="K139" i="3"/>
  <c r="H139" i="3" s="1"/>
  <c r="K138" i="3"/>
  <c r="K137" i="3"/>
  <c r="H137" i="3" s="1"/>
  <c r="K136" i="3"/>
  <c r="F136" i="3" s="1"/>
  <c r="K135" i="3"/>
  <c r="K134" i="3"/>
  <c r="K133" i="3"/>
  <c r="J133" i="3" s="1"/>
  <c r="K132" i="3"/>
  <c r="D132" i="3" s="1"/>
  <c r="K131" i="3"/>
  <c r="H131" i="3" s="1"/>
  <c r="K130" i="3"/>
  <c r="F130" i="3" s="1"/>
  <c r="K129" i="3"/>
  <c r="H129" i="3" s="1"/>
  <c r="K128" i="3"/>
  <c r="K127" i="3"/>
  <c r="J127" i="3" s="1"/>
  <c r="K126" i="3"/>
  <c r="K125" i="3"/>
  <c r="K124" i="3"/>
  <c r="K123" i="3"/>
  <c r="H123" i="3" s="1"/>
  <c r="K122" i="3"/>
  <c r="K121" i="3"/>
  <c r="F121" i="3" s="1"/>
  <c r="K120" i="3"/>
  <c r="K119" i="3"/>
  <c r="K118" i="3"/>
  <c r="K117" i="3"/>
  <c r="J117" i="3" s="1"/>
  <c r="K116" i="3"/>
  <c r="D116" i="3" s="1"/>
  <c r="K115" i="3"/>
  <c r="H115" i="3" s="1"/>
  <c r="K114" i="3"/>
  <c r="K113" i="3"/>
  <c r="H113" i="3" s="1"/>
  <c r="K112" i="3"/>
  <c r="K111" i="3"/>
  <c r="K110" i="3"/>
  <c r="K109" i="3"/>
  <c r="K108" i="3"/>
  <c r="K107" i="3"/>
  <c r="H107" i="3" s="1"/>
  <c r="K106" i="3"/>
  <c r="K105" i="3"/>
  <c r="H105" i="3" s="1"/>
  <c r="K104" i="3"/>
  <c r="K103" i="3"/>
  <c r="K102" i="3"/>
  <c r="K101" i="3"/>
  <c r="J101" i="3" s="1"/>
  <c r="K100" i="3"/>
  <c r="K99" i="3"/>
  <c r="D99" i="3" s="1"/>
  <c r="K98" i="3"/>
  <c r="K97" i="3"/>
  <c r="H97" i="3" s="1"/>
  <c r="K96" i="3"/>
  <c r="K95" i="3"/>
  <c r="K94" i="3"/>
  <c r="K93" i="3"/>
  <c r="K92" i="3"/>
  <c r="K91" i="3"/>
  <c r="H91" i="3" s="1"/>
  <c r="K90" i="3"/>
  <c r="K89" i="3"/>
  <c r="J89" i="3" s="1"/>
  <c r="K88" i="3"/>
  <c r="K87" i="3"/>
  <c r="H87" i="3" s="1"/>
  <c r="K86" i="3"/>
  <c r="K85" i="3"/>
  <c r="J85" i="3" s="1"/>
  <c r="K84" i="3"/>
  <c r="D84" i="3" s="1"/>
  <c r="K83" i="3"/>
  <c r="H83" i="3" s="1"/>
  <c r="K82" i="3"/>
  <c r="H82" i="3" s="1"/>
  <c r="K81" i="3"/>
  <c r="H81" i="3" s="1"/>
  <c r="K80" i="3"/>
  <c r="K79" i="3"/>
  <c r="K78" i="3"/>
  <c r="K77" i="3"/>
  <c r="K76" i="3"/>
  <c r="K75" i="3"/>
  <c r="H75" i="3" s="1"/>
  <c r="K74" i="3"/>
  <c r="K73" i="3"/>
  <c r="F73" i="3" s="1"/>
  <c r="K72" i="3"/>
  <c r="F72" i="3" s="1"/>
  <c r="K71" i="3"/>
  <c r="K70" i="3"/>
  <c r="K69" i="3"/>
  <c r="K68" i="3"/>
  <c r="D68" i="3" s="1"/>
  <c r="K67" i="3"/>
  <c r="H67" i="3" s="1"/>
  <c r="K66" i="3"/>
  <c r="I586" i="2"/>
  <c r="G586" i="2"/>
  <c r="E586" i="2"/>
  <c r="C586" i="2"/>
  <c r="I585" i="2"/>
  <c r="G585" i="2"/>
  <c r="E585" i="2"/>
  <c r="C585" i="2"/>
  <c r="I584" i="2"/>
  <c r="G584" i="2"/>
  <c r="E584" i="2"/>
  <c r="C584" i="2"/>
  <c r="I583" i="2"/>
  <c r="G583" i="2"/>
  <c r="E583" i="2"/>
  <c r="C583" i="2"/>
  <c r="I582" i="2"/>
  <c r="G582" i="2"/>
  <c r="E582" i="2"/>
  <c r="C582" i="2"/>
  <c r="I581" i="2"/>
  <c r="G581" i="2"/>
  <c r="E581" i="2"/>
  <c r="C581" i="2"/>
  <c r="I580" i="2"/>
  <c r="G580" i="2"/>
  <c r="E580" i="2"/>
  <c r="C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I543" i="2"/>
  <c r="G543" i="2"/>
  <c r="E543" i="2"/>
  <c r="C543" i="2"/>
  <c r="I542" i="2"/>
  <c r="G542" i="2"/>
  <c r="E542" i="2"/>
  <c r="C542" i="2"/>
  <c r="I541" i="2"/>
  <c r="G541" i="2"/>
  <c r="E541" i="2"/>
  <c r="C541" i="2"/>
  <c r="I540" i="2"/>
  <c r="G540" i="2"/>
  <c r="E540" i="2"/>
  <c r="C540" i="2"/>
  <c r="I539" i="2"/>
  <c r="G539" i="2"/>
  <c r="E539" i="2"/>
  <c r="C539" i="2"/>
  <c r="I538" i="2"/>
  <c r="G538" i="2"/>
  <c r="E538" i="2"/>
  <c r="C538" i="2"/>
  <c r="I537" i="2"/>
  <c r="G537" i="2"/>
  <c r="E537" i="2"/>
  <c r="C537" i="2"/>
  <c r="I536" i="2"/>
  <c r="G536" i="2"/>
  <c r="E536" i="2"/>
  <c r="C536" i="2"/>
  <c r="I535" i="2"/>
  <c r="G535" i="2"/>
  <c r="E535" i="2"/>
  <c r="C535" i="2"/>
  <c r="I534" i="2"/>
  <c r="G534" i="2"/>
  <c r="E534" i="2"/>
  <c r="C534" i="2"/>
  <c r="I533" i="2"/>
  <c r="G533" i="2"/>
  <c r="E533" i="2"/>
  <c r="C533" i="2"/>
  <c r="I532" i="2"/>
  <c r="G532" i="2"/>
  <c r="E532" i="2"/>
  <c r="C532" i="2"/>
  <c r="I531" i="2"/>
  <c r="G531" i="2"/>
  <c r="E531" i="2"/>
  <c r="C531" i="2"/>
  <c r="I530" i="2"/>
  <c r="G530" i="2"/>
  <c r="E530" i="2"/>
  <c r="C530" i="2"/>
  <c r="I529" i="2"/>
  <c r="G529" i="2"/>
  <c r="E529" i="2"/>
  <c r="C529" i="2"/>
  <c r="I528" i="2"/>
  <c r="G528" i="2"/>
  <c r="E528" i="2"/>
  <c r="C528" i="2"/>
  <c r="I527" i="2"/>
  <c r="G527" i="2"/>
  <c r="E527" i="2"/>
  <c r="C527" i="2"/>
  <c r="I526" i="2"/>
  <c r="G526" i="2"/>
  <c r="E526" i="2"/>
  <c r="C526" i="2"/>
  <c r="I525" i="2"/>
  <c r="G525" i="2"/>
  <c r="E525" i="2"/>
  <c r="C525" i="2"/>
  <c r="I524" i="2"/>
  <c r="G524" i="2"/>
  <c r="E524" i="2"/>
  <c r="C524" i="2"/>
  <c r="I523" i="2"/>
  <c r="G523" i="2"/>
  <c r="E523" i="2"/>
  <c r="C523" i="2"/>
  <c r="I522" i="2"/>
  <c r="G522" i="2"/>
  <c r="E522" i="2"/>
  <c r="C522" i="2"/>
  <c r="I521" i="2"/>
  <c r="G521" i="2"/>
  <c r="E521" i="2"/>
  <c r="C521" i="2"/>
  <c r="I520" i="2"/>
  <c r="G520" i="2"/>
  <c r="E520" i="2"/>
  <c r="C520" i="2"/>
  <c r="I519" i="2"/>
  <c r="G519" i="2"/>
  <c r="E519" i="2"/>
  <c r="C519" i="2"/>
  <c r="I518" i="2"/>
  <c r="G518" i="2"/>
  <c r="E518" i="2"/>
  <c r="C518" i="2"/>
  <c r="I517" i="2"/>
  <c r="G517" i="2"/>
  <c r="E517" i="2"/>
  <c r="C517" i="2"/>
  <c r="I516" i="2"/>
  <c r="G516" i="2"/>
  <c r="E516" i="2"/>
  <c r="C516" i="2"/>
  <c r="I515" i="2"/>
  <c r="G515" i="2"/>
  <c r="E515" i="2"/>
  <c r="C515" i="2"/>
  <c r="I514" i="2"/>
  <c r="G514" i="2"/>
  <c r="E514" i="2"/>
  <c r="C514" i="2"/>
  <c r="I513" i="2"/>
  <c r="G513" i="2"/>
  <c r="E513" i="2"/>
  <c r="C513" i="2"/>
  <c r="I512" i="2"/>
  <c r="G512" i="2"/>
  <c r="E512" i="2"/>
  <c r="C512" i="2"/>
  <c r="I511" i="2"/>
  <c r="G511" i="2"/>
  <c r="E511" i="2"/>
  <c r="C511" i="2"/>
  <c r="I510" i="2"/>
  <c r="G510" i="2"/>
  <c r="E510" i="2"/>
  <c r="C510" i="2"/>
  <c r="I509" i="2"/>
  <c r="G509" i="2"/>
  <c r="E509" i="2"/>
  <c r="C509" i="2"/>
  <c r="I508" i="2"/>
  <c r="G508" i="2"/>
  <c r="E508" i="2"/>
  <c r="C508" i="2"/>
  <c r="I507" i="2"/>
  <c r="G507" i="2"/>
  <c r="E507" i="2"/>
  <c r="C507" i="2"/>
  <c r="I506" i="2"/>
  <c r="G506" i="2"/>
  <c r="E506" i="2"/>
  <c r="C506" i="2"/>
  <c r="I505" i="2"/>
  <c r="G505" i="2"/>
  <c r="E505" i="2"/>
  <c r="C505" i="2"/>
  <c r="I504" i="2"/>
  <c r="G504" i="2"/>
  <c r="E504" i="2"/>
  <c r="C504" i="2"/>
  <c r="I503" i="2"/>
  <c r="G503" i="2"/>
  <c r="E503" i="2"/>
  <c r="C503" i="2"/>
  <c r="I502" i="2"/>
  <c r="G502" i="2"/>
  <c r="E502" i="2"/>
  <c r="C502" i="2"/>
  <c r="I501" i="2"/>
  <c r="G501" i="2"/>
  <c r="E501" i="2"/>
  <c r="C501" i="2"/>
  <c r="I500" i="2"/>
  <c r="G500" i="2"/>
  <c r="E500" i="2"/>
  <c r="C500" i="2"/>
  <c r="I499" i="2"/>
  <c r="G499" i="2"/>
  <c r="E499" i="2"/>
  <c r="C499" i="2"/>
  <c r="I498" i="2"/>
  <c r="G498" i="2"/>
  <c r="E498" i="2"/>
  <c r="C498" i="2"/>
  <c r="I497" i="2"/>
  <c r="G497" i="2"/>
  <c r="E497" i="2"/>
  <c r="C497" i="2"/>
  <c r="I496" i="2"/>
  <c r="G496" i="2"/>
  <c r="E496" i="2"/>
  <c r="C496" i="2"/>
  <c r="I495" i="2"/>
  <c r="G495" i="2"/>
  <c r="E495" i="2"/>
  <c r="C495" i="2"/>
  <c r="I494" i="2"/>
  <c r="G494" i="2"/>
  <c r="E494" i="2"/>
  <c r="C494" i="2"/>
  <c r="I493" i="2"/>
  <c r="G493" i="2"/>
  <c r="E493" i="2"/>
  <c r="C493" i="2"/>
  <c r="I492" i="2"/>
  <c r="G492" i="2"/>
  <c r="E492" i="2"/>
  <c r="C492" i="2"/>
  <c r="I491" i="2"/>
  <c r="G491" i="2"/>
  <c r="E491" i="2"/>
  <c r="C491" i="2"/>
  <c r="I490" i="2"/>
  <c r="G490" i="2"/>
  <c r="E490" i="2"/>
  <c r="C490" i="2"/>
  <c r="I489" i="2"/>
  <c r="G489" i="2"/>
  <c r="E489" i="2"/>
  <c r="C489" i="2"/>
  <c r="I488" i="2"/>
  <c r="G488" i="2"/>
  <c r="E488" i="2"/>
  <c r="C488" i="2"/>
  <c r="I487" i="2"/>
  <c r="G487" i="2"/>
  <c r="E487" i="2"/>
  <c r="C487" i="2"/>
  <c r="I486" i="2"/>
  <c r="G486" i="2"/>
  <c r="E486" i="2"/>
  <c r="C486" i="2"/>
  <c r="I485" i="2"/>
  <c r="G485" i="2"/>
  <c r="E485" i="2"/>
  <c r="C485" i="2"/>
  <c r="I484" i="2"/>
  <c r="G484" i="2"/>
  <c r="E484" i="2"/>
  <c r="C484" i="2"/>
  <c r="I483" i="2"/>
  <c r="G483" i="2"/>
  <c r="E483" i="2"/>
  <c r="C483" i="2"/>
  <c r="I482" i="2"/>
  <c r="G482" i="2"/>
  <c r="E482" i="2"/>
  <c r="C482" i="2"/>
  <c r="I481" i="2"/>
  <c r="G481" i="2"/>
  <c r="E481" i="2"/>
  <c r="C481" i="2"/>
  <c r="I480" i="2"/>
  <c r="G480" i="2"/>
  <c r="E480" i="2"/>
  <c r="C480" i="2"/>
  <c r="I479" i="2"/>
  <c r="G479" i="2"/>
  <c r="E479" i="2"/>
  <c r="C479" i="2"/>
  <c r="I478" i="2"/>
  <c r="G478" i="2"/>
  <c r="E478" i="2"/>
  <c r="C478" i="2"/>
  <c r="I477" i="2"/>
  <c r="G477" i="2"/>
  <c r="E477" i="2"/>
  <c r="C477" i="2"/>
  <c r="I476" i="2"/>
  <c r="G476" i="2"/>
  <c r="E476" i="2"/>
  <c r="C476" i="2"/>
  <c r="I475" i="2"/>
  <c r="G475" i="2"/>
  <c r="E475" i="2"/>
  <c r="C475" i="2"/>
  <c r="I474" i="2"/>
  <c r="G474" i="2"/>
  <c r="E474" i="2"/>
  <c r="C474" i="2"/>
  <c r="I473" i="2"/>
  <c r="G473" i="2"/>
  <c r="E473" i="2"/>
  <c r="C473" i="2"/>
  <c r="I472" i="2"/>
  <c r="G472" i="2"/>
  <c r="E472" i="2"/>
  <c r="C472" i="2"/>
  <c r="I471" i="2"/>
  <c r="G471" i="2"/>
  <c r="E471" i="2"/>
  <c r="C471" i="2"/>
  <c r="I470" i="2"/>
  <c r="G470" i="2"/>
  <c r="E470" i="2"/>
  <c r="C470" i="2"/>
  <c r="I469" i="2"/>
  <c r="G469" i="2"/>
  <c r="E469" i="2"/>
  <c r="C469" i="2"/>
  <c r="I468" i="2"/>
  <c r="G468" i="2"/>
  <c r="E468" i="2"/>
  <c r="C468" i="2"/>
  <c r="I467" i="2"/>
  <c r="G467" i="2"/>
  <c r="E467" i="2"/>
  <c r="C467" i="2"/>
  <c r="I466" i="2"/>
  <c r="G466" i="2"/>
  <c r="E466" i="2"/>
  <c r="C466" i="2"/>
  <c r="I465" i="2"/>
  <c r="G465" i="2"/>
  <c r="E465" i="2"/>
  <c r="C465" i="2"/>
  <c r="I464" i="2"/>
  <c r="G464" i="2"/>
  <c r="E464" i="2"/>
  <c r="C464" i="2"/>
  <c r="I463" i="2"/>
  <c r="G463" i="2"/>
  <c r="E463" i="2"/>
  <c r="C463" i="2"/>
  <c r="I462" i="2"/>
  <c r="G462" i="2"/>
  <c r="E462" i="2"/>
  <c r="C462" i="2"/>
  <c r="I461" i="2"/>
  <c r="G461" i="2"/>
  <c r="E461" i="2"/>
  <c r="C461" i="2"/>
  <c r="I460" i="2"/>
  <c r="G460" i="2"/>
  <c r="E460" i="2"/>
  <c r="C460" i="2"/>
  <c r="I459" i="2"/>
  <c r="G459" i="2"/>
  <c r="E459" i="2"/>
  <c r="C459" i="2"/>
  <c r="I458" i="2"/>
  <c r="G458" i="2"/>
  <c r="E458" i="2"/>
  <c r="C458" i="2"/>
  <c r="I457" i="2"/>
  <c r="G457" i="2"/>
  <c r="E457" i="2"/>
  <c r="C457" i="2"/>
  <c r="I456" i="2"/>
  <c r="G456" i="2"/>
  <c r="E456" i="2"/>
  <c r="C456" i="2"/>
  <c r="I455" i="2"/>
  <c r="G455" i="2"/>
  <c r="E455" i="2"/>
  <c r="C455" i="2"/>
  <c r="I454" i="2"/>
  <c r="G454" i="2"/>
  <c r="E454" i="2"/>
  <c r="C454" i="2"/>
  <c r="I453" i="2"/>
  <c r="G453" i="2"/>
  <c r="E453" i="2"/>
  <c r="C453" i="2"/>
  <c r="I452" i="2"/>
  <c r="G452" i="2"/>
  <c r="E452" i="2"/>
  <c r="C452" i="2"/>
  <c r="I451" i="2"/>
  <c r="G451" i="2"/>
  <c r="E451" i="2"/>
  <c r="C451" i="2"/>
  <c r="I450" i="2"/>
  <c r="G450" i="2"/>
  <c r="E450" i="2"/>
  <c r="C450" i="2"/>
  <c r="I449" i="2"/>
  <c r="G449" i="2"/>
  <c r="E449" i="2"/>
  <c r="C449" i="2"/>
  <c r="I448" i="2"/>
  <c r="G448" i="2"/>
  <c r="E448" i="2"/>
  <c r="C448" i="2"/>
  <c r="I404" i="2"/>
  <c r="G404" i="2"/>
  <c r="E404" i="2"/>
  <c r="C404" i="2"/>
  <c r="I403" i="2"/>
  <c r="G403" i="2"/>
  <c r="E403" i="2"/>
  <c r="C403" i="2"/>
  <c r="I402" i="2"/>
  <c r="G402" i="2"/>
  <c r="E402" i="2"/>
  <c r="C402" i="2"/>
  <c r="I401" i="2"/>
  <c r="G401" i="2"/>
  <c r="E401" i="2"/>
  <c r="C401" i="2"/>
  <c r="I400" i="2"/>
  <c r="G400" i="2"/>
  <c r="E400" i="2"/>
  <c r="C400" i="2"/>
  <c r="I399" i="2"/>
  <c r="G399" i="2"/>
  <c r="E399" i="2"/>
  <c r="C399" i="2"/>
  <c r="I398" i="2"/>
  <c r="G398" i="2"/>
  <c r="E398" i="2"/>
  <c r="C398" i="2"/>
  <c r="I397" i="2"/>
  <c r="G397" i="2"/>
  <c r="E397" i="2"/>
  <c r="C397" i="2"/>
  <c r="I396" i="2"/>
  <c r="G396" i="2"/>
  <c r="E396" i="2"/>
  <c r="C396" i="2"/>
  <c r="I395" i="2"/>
  <c r="G395" i="2"/>
  <c r="E395" i="2"/>
  <c r="C395" i="2"/>
  <c r="I394" i="2"/>
  <c r="G394" i="2"/>
  <c r="E394" i="2"/>
  <c r="C394" i="2"/>
  <c r="I393" i="2"/>
  <c r="G393" i="2"/>
  <c r="E393" i="2"/>
  <c r="C393" i="2"/>
  <c r="I392" i="2"/>
  <c r="G392" i="2"/>
  <c r="E392" i="2"/>
  <c r="C392" i="2"/>
  <c r="I391" i="2"/>
  <c r="G391" i="2"/>
  <c r="E391" i="2"/>
  <c r="C391" i="2"/>
  <c r="I390" i="2"/>
  <c r="G390" i="2"/>
  <c r="E390" i="2"/>
  <c r="C390" i="2"/>
  <c r="I389" i="2"/>
  <c r="G389" i="2"/>
  <c r="E389" i="2"/>
  <c r="C389" i="2"/>
  <c r="I388" i="2"/>
  <c r="G388" i="2"/>
  <c r="E388" i="2"/>
  <c r="C388" i="2"/>
  <c r="I387" i="2"/>
  <c r="G387" i="2"/>
  <c r="E387" i="2"/>
  <c r="C387" i="2"/>
  <c r="I386" i="2"/>
  <c r="G386" i="2"/>
  <c r="E386" i="2"/>
  <c r="C386" i="2"/>
  <c r="I385" i="2"/>
  <c r="G385" i="2"/>
  <c r="E385" i="2"/>
  <c r="C385" i="2"/>
  <c r="I384" i="2"/>
  <c r="G384" i="2"/>
  <c r="E384" i="2"/>
  <c r="C384" i="2"/>
  <c r="I383" i="2"/>
  <c r="G383" i="2"/>
  <c r="E383" i="2"/>
  <c r="C383" i="2"/>
  <c r="I382" i="2"/>
  <c r="G382" i="2"/>
  <c r="E382" i="2"/>
  <c r="C382" i="2"/>
  <c r="G381" i="2"/>
  <c r="G380" i="2"/>
  <c r="G379" i="2"/>
  <c r="G378" i="2"/>
  <c r="G377" i="2"/>
  <c r="G376" i="2"/>
  <c r="G375" i="2"/>
  <c r="G374" i="2"/>
  <c r="G373" i="2"/>
  <c r="I372" i="2"/>
  <c r="G372" i="2"/>
  <c r="E372" i="2"/>
  <c r="C372" i="2"/>
  <c r="I371" i="2"/>
  <c r="G371" i="2"/>
  <c r="E371" i="2"/>
  <c r="C371" i="2"/>
  <c r="I370" i="2"/>
  <c r="G370" i="2"/>
  <c r="E370" i="2"/>
  <c r="C370" i="2"/>
  <c r="G369" i="2"/>
  <c r="G368" i="2"/>
  <c r="G367" i="2"/>
  <c r="G366" i="2"/>
  <c r="G365" i="2"/>
  <c r="I364" i="2"/>
  <c r="G364" i="2"/>
  <c r="E364" i="2"/>
  <c r="C364" i="2"/>
  <c r="I363" i="2"/>
  <c r="G363" i="2"/>
  <c r="E363" i="2"/>
  <c r="C363" i="2"/>
  <c r="I362" i="2"/>
  <c r="G362" i="2"/>
  <c r="E362" i="2"/>
  <c r="C362" i="2"/>
  <c r="I361" i="2"/>
  <c r="G361" i="2"/>
  <c r="E361" i="2"/>
  <c r="C361" i="2"/>
  <c r="I360" i="2"/>
  <c r="G360" i="2"/>
  <c r="E360" i="2"/>
  <c r="C360" i="2"/>
  <c r="I359" i="2"/>
  <c r="G359" i="2"/>
  <c r="E359" i="2"/>
  <c r="C359" i="2"/>
  <c r="I358" i="2"/>
  <c r="G358" i="2"/>
  <c r="E358" i="2"/>
  <c r="C358" i="2"/>
  <c r="G357" i="2"/>
  <c r="I356" i="2"/>
  <c r="G356" i="2"/>
  <c r="E356" i="2"/>
  <c r="C356" i="2"/>
  <c r="I355" i="2"/>
  <c r="G355" i="2"/>
  <c r="E355" i="2"/>
  <c r="C355" i="2"/>
  <c r="I354" i="2"/>
  <c r="G354" i="2"/>
  <c r="E354" i="2"/>
  <c r="C354" i="2"/>
  <c r="I353" i="2"/>
  <c r="G353" i="2"/>
  <c r="E353" i="2"/>
  <c r="C353" i="2"/>
  <c r="I352" i="2"/>
  <c r="G352" i="2"/>
  <c r="E352" i="2"/>
  <c r="C352" i="2"/>
  <c r="I351" i="2"/>
  <c r="G351" i="2"/>
  <c r="E351" i="2"/>
  <c r="C351" i="2"/>
  <c r="I350" i="2"/>
  <c r="G350" i="2"/>
  <c r="E350" i="2"/>
  <c r="C350" i="2"/>
  <c r="I349" i="2"/>
  <c r="G349" i="2"/>
  <c r="E349" i="2"/>
  <c r="C349" i="2"/>
  <c r="I348" i="2"/>
  <c r="G348" i="2"/>
  <c r="E348" i="2"/>
  <c r="C348" i="2"/>
  <c r="I347" i="2"/>
  <c r="G347" i="2"/>
  <c r="E347" i="2"/>
  <c r="C347" i="2"/>
  <c r="I346" i="2"/>
  <c r="G346" i="2"/>
  <c r="E346" i="2"/>
  <c r="C346" i="2"/>
  <c r="I345" i="2"/>
  <c r="G345" i="2"/>
  <c r="E345" i="2"/>
  <c r="C345" i="2"/>
  <c r="I344" i="2"/>
  <c r="G344" i="2"/>
  <c r="E344" i="2"/>
  <c r="C344" i="2"/>
  <c r="I343" i="2"/>
  <c r="G343" i="2"/>
  <c r="E343" i="2"/>
  <c r="C343" i="2"/>
  <c r="I342" i="2"/>
  <c r="G342" i="2"/>
  <c r="E342" i="2"/>
  <c r="C342" i="2"/>
  <c r="I341" i="2"/>
  <c r="G341" i="2"/>
  <c r="E341" i="2"/>
  <c r="C341" i="2"/>
  <c r="I340" i="2"/>
  <c r="G340" i="2"/>
  <c r="E340" i="2"/>
  <c r="C340" i="2"/>
  <c r="I339" i="2"/>
  <c r="G339" i="2"/>
  <c r="E339" i="2"/>
  <c r="C339" i="2"/>
  <c r="I338" i="2"/>
  <c r="G338" i="2"/>
  <c r="E338" i="2"/>
  <c r="C338" i="2"/>
  <c r="I337" i="2"/>
  <c r="G337" i="2"/>
  <c r="E337" i="2"/>
  <c r="C337" i="2"/>
  <c r="I336" i="2"/>
  <c r="G336" i="2"/>
  <c r="E336" i="2"/>
  <c r="C336" i="2"/>
  <c r="I335" i="2"/>
  <c r="G335" i="2"/>
  <c r="E335" i="2"/>
  <c r="C335" i="2"/>
  <c r="I334" i="2"/>
  <c r="G334" i="2"/>
  <c r="E334" i="2"/>
  <c r="C334" i="2"/>
  <c r="I333" i="2"/>
  <c r="G333" i="2"/>
  <c r="E333" i="2"/>
  <c r="C333" i="2"/>
  <c r="I332" i="2"/>
  <c r="G332" i="2"/>
  <c r="E332" i="2"/>
  <c r="C332" i="2"/>
  <c r="I331" i="2"/>
  <c r="G331" i="2"/>
  <c r="E331" i="2"/>
  <c r="C331" i="2"/>
  <c r="I330" i="2"/>
  <c r="G330" i="2"/>
  <c r="E330" i="2"/>
  <c r="C330" i="2"/>
  <c r="I329" i="2"/>
  <c r="G329" i="2"/>
  <c r="E329" i="2"/>
  <c r="C329" i="2"/>
  <c r="I328" i="2"/>
  <c r="G328" i="2"/>
  <c r="E328" i="2"/>
  <c r="C328" i="2"/>
  <c r="I327" i="2"/>
  <c r="G327" i="2"/>
  <c r="E327" i="2"/>
  <c r="C327" i="2"/>
  <c r="I326" i="2"/>
  <c r="G326" i="2"/>
  <c r="E326" i="2"/>
  <c r="C326" i="2"/>
  <c r="I325" i="2"/>
  <c r="G325" i="2"/>
  <c r="E325" i="2"/>
  <c r="C325" i="2"/>
  <c r="I324" i="2"/>
  <c r="G324" i="2"/>
  <c r="E324" i="2"/>
  <c r="C324" i="2"/>
  <c r="I323" i="2"/>
  <c r="G323" i="2"/>
  <c r="E323" i="2"/>
  <c r="C323" i="2"/>
  <c r="I322" i="2"/>
  <c r="G322" i="2"/>
  <c r="E322" i="2"/>
  <c r="C322" i="2"/>
  <c r="I321" i="2"/>
  <c r="G321" i="2"/>
  <c r="E321" i="2"/>
  <c r="C321" i="2"/>
  <c r="I320" i="2"/>
  <c r="G320" i="2"/>
  <c r="E320" i="2"/>
  <c r="C320" i="2"/>
  <c r="I319" i="2"/>
  <c r="G319" i="2"/>
  <c r="E319" i="2"/>
  <c r="C319" i="2"/>
  <c r="I318" i="2"/>
  <c r="G318" i="2"/>
  <c r="E318" i="2"/>
  <c r="C318" i="2"/>
  <c r="I317" i="2"/>
  <c r="G317" i="2"/>
  <c r="E317" i="2"/>
  <c r="C317" i="2"/>
  <c r="I316" i="2"/>
  <c r="G316" i="2"/>
  <c r="E316" i="2"/>
  <c r="C316" i="2"/>
  <c r="I315" i="2"/>
  <c r="G315" i="2"/>
  <c r="E315" i="2"/>
  <c r="C315" i="2"/>
  <c r="I314" i="2"/>
  <c r="G314" i="2"/>
  <c r="E314" i="2"/>
  <c r="C314" i="2"/>
  <c r="I313" i="2"/>
  <c r="G313" i="2"/>
  <c r="E313" i="2"/>
  <c r="C313" i="2"/>
  <c r="I312" i="2"/>
  <c r="G312" i="2"/>
  <c r="E312" i="2"/>
  <c r="C312" i="2"/>
  <c r="I311" i="2"/>
  <c r="G311" i="2"/>
  <c r="E311" i="2"/>
  <c r="C311" i="2"/>
  <c r="I310" i="2"/>
  <c r="G310" i="2"/>
  <c r="E310" i="2"/>
  <c r="C310" i="2"/>
  <c r="I309" i="2"/>
  <c r="G309" i="2"/>
  <c r="E309" i="2"/>
  <c r="C309" i="2"/>
  <c r="I308" i="2"/>
  <c r="G308" i="2"/>
  <c r="E308" i="2"/>
  <c r="C308" i="2"/>
  <c r="I307" i="2"/>
  <c r="G307" i="2"/>
  <c r="E307" i="2"/>
  <c r="C307" i="2"/>
  <c r="I306" i="2"/>
  <c r="G306" i="2"/>
  <c r="E306" i="2"/>
  <c r="C306" i="2"/>
  <c r="I305" i="2"/>
  <c r="G305" i="2"/>
  <c r="E305" i="2"/>
  <c r="C305" i="2"/>
  <c r="I304" i="2"/>
  <c r="G304" i="2"/>
  <c r="E304" i="2"/>
  <c r="C304" i="2"/>
  <c r="I303" i="2"/>
  <c r="G303" i="2"/>
  <c r="E303" i="2"/>
  <c r="C303" i="2"/>
  <c r="I302" i="2"/>
  <c r="G302" i="2"/>
  <c r="E302" i="2"/>
  <c r="C302" i="2"/>
  <c r="I301" i="2"/>
  <c r="G301" i="2"/>
  <c r="E301" i="2"/>
  <c r="C301" i="2"/>
  <c r="I300" i="2"/>
  <c r="G300" i="2"/>
  <c r="E300" i="2"/>
  <c r="C300" i="2"/>
  <c r="I299" i="2"/>
  <c r="G299" i="2"/>
  <c r="E299" i="2"/>
  <c r="C299" i="2"/>
  <c r="I298" i="2"/>
  <c r="G298" i="2"/>
  <c r="E298" i="2"/>
  <c r="C298" i="2"/>
  <c r="I297" i="2"/>
  <c r="G297" i="2"/>
  <c r="E297" i="2"/>
  <c r="C297" i="2"/>
  <c r="I296" i="2"/>
  <c r="G296" i="2"/>
  <c r="E296" i="2"/>
  <c r="C296" i="2"/>
  <c r="I295" i="2"/>
  <c r="G295" i="2"/>
  <c r="E295" i="2"/>
  <c r="C295" i="2"/>
  <c r="I294" i="2"/>
  <c r="G294" i="2"/>
  <c r="E294" i="2"/>
  <c r="C294" i="2"/>
  <c r="I293" i="2"/>
  <c r="G293" i="2"/>
  <c r="E293" i="2"/>
  <c r="C293" i="2"/>
  <c r="I292" i="2"/>
  <c r="G292" i="2"/>
  <c r="E292" i="2"/>
  <c r="C292" i="2"/>
  <c r="I291" i="2"/>
  <c r="G291" i="2"/>
  <c r="E291" i="2"/>
  <c r="C291" i="2"/>
  <c r="I290" i="2"/>
  <c r="G290" i="2"/>
  <c r="E290" i="2"/>
  <c r="C290" i="2"/>
  <c r="I289" i="2"/>
  <c r="G289" i="2"/>
  <c r="E289" i="2"/>
  <c r="C289" i="2"/>
  <c r="I288" i="2"/>
  <c r="G288" i="2"/>
  <c r="E288" i="2"/>
  <c r="C288" i="2"/>
  <c r="I287" i="2"/>
  <c r="G287" i="2"/>
  <c r="E287" i="2"/>
  <c r="C287" i="2"/>
  <c r="I286" i="2"/>
  <c r="G286" i="2"/>
  <c r="E286" i="2"/>
  <c r="C286" i="2"/>
  <c r="I285" i="2"/>
  <c r="G285" i="2"/>
  <c r="E285" i="2"/>
  <c r="C285" i="2"/>
  <c r="I284" i="2"/>
  <c r="G284" i="2"/>
  <c r="E284" i="2"/>
  <c r="C284" i="2"/>
  <c r="I283" i="2"/>
  <c r="G283" i="2"/>
  <c r="E283" i="2"/>
  <c r="C283" i="2"/>
  <c r="I282" i="2"/>
  <c r="G282" i="2"/>
  <c r="E282" i="2"/>
  <c r="C282" i="2"/>
  <c r="I281" i="2"/>
  <c r="G281" i="2"/>
  <c r="E281" i="2"/>
  <c r="C281" i="2"/>
  <c r="I280" i="2"/>
  <c r="G280" i="2"/>
  <c r="E280" i="2"/>
  <c r="C280" i="2"/>
  <c r="I279" i="2"/>
  <c r="G279" i="2"/>
  <c r="E279" i="2"/>
  <c r="C279" i="2"/>
  <c r="I278" i="2"/>
  <c r="G278" i="2"/>
  <c r="E278" i="2"/>
  <c r="C278" i="2"/>
  <c r="I277" i="2"/>
  <c r="G277" i="2"/>
  <c r="E277" i="2"/>
  <c r="C277" i="2"/>
  <c r="I276" i="2"/>
  <c r="G276" i="2"/>
  <c r="E276" i="2"/>
  <c r="C276" i="2"/>
  <c r="I275" i="2"/>
  <c r="G275" i="2"/>
  <c r="E275" i="2"/>
  <c r="C275" i="2"/>
  <c r="I274" i="2"/>
  <c r="G274" i="2"/>
  <c r="E274" i="2"/>
  <c r="C274" i="2"/>
  <c r="I273" i="2"/>
  <c r="G273" i="2"/>
  <c r="E273" i="2"/>
  <c r="C273" i="2"/>
  <c r="I272" i="2"/>
  <c r="G272" i="2"/>
  <c r="E272" i="2"/>
  <c r="C272" i="2"/>
  <c r="I271" i="2"/>
  <c r="G271" i="2"/>
  <c r="E271" i="2"/>
  <c r="C271" i="2"/>
  <c r="I270" i="2"/>
  <c r="G270" i="2"/>
  <c r="E270" i="2"/>
  <c r="C270" i="2"/>
  <c r="I269" i="2"/>
  <c r="G269" i="2"/>
  <c r="E269" i="2"/>
  <c r="C269" i="2"/>
  <c r="I268" i="2"/>
  <c r="G268" i="2"/>
  <c r="E268" i="2"/>
  <c r="C268" i="2"/>
  <c r="I267" i="2"/>
  <c r="G267" i="2"/>
  <c r="E267" i="2"/>
  <c r="C267" i="2"/>
  <c r="I266" i="2"/>
  <c r="G266" i="2"/>
  <c r="E266" i="2"/>
  <c r="C266" i="2"/>
  <c r="I265" i="2"/>
  <c r="G265" i="2"/>
  <c r="E265" i="2"/>
  <c r="C265" i="2"/>
  <c r="I264" i="2"/>
  <c r="G264" i="2"/>
  <c r="E264" i="2"/>
  <c r="C264" i="2"/>
  <c r="I263" i="2"/>
  <c r="G263" i="2"/>
  <c r="E263" i="2"/>
  <c r="C263" i="2"/>
  <c r="I262" i="2"/>
  <c r="G262" i="2"/>
  <c r="E262" i="2"/>
  <c r="C262" i="2"/>
  <c r="I261" i="2"/>
  <c r="G261" i="2"/>
  <c r="E261" i="2"/>
  <c r="C261" i="2"/>
  <c r="I260" i="2"/>
  <c r="G260" i="2"/>
  <c r="E260" i="2"/>
  <c r="C260" i="2"/>
  <c r="I259" i="2"/>
  <c r="G259" i="2"/>
  <c r="E259" i="2"/>
  <c r="C259" i="2"/>
  <c r="I258" i="2"/>
  <c r="G258" i="2"/>
  <c r="E258" i="2"/>
  <c r="C258" i="2"/>
  <c r="I257" i="2"/>
  <c r="G257" i="2"/>
  <c r="E257" i="2"/>
  <c r="C257" i="2"/>
  <c r="I256" i="2"/>
  <c r="G256" i="2"/>
  <c r="E256" i="2"/>
  <c r="C256" i="2"/>
  <c r="I255" i="2"/>
  <c r="G255" i="2"/>
  <c r="E255" i="2"/>
  <c r="C255" i="2"/>
  <c r="I254" i="2"/>
  <c r="G254" i="2"/>
  <c r="E254" i="2"/>
  <c r="C254" i="2"/>
  <c r="I253" i="2"/>
  <c r="G253" i="2"/>
  <c r="E253" i="2"/>
  <c r="C253" i="2"/>
  <c r="I252" i="2"/>
  <c r="G252" i="2"/>
  <c r="E252" i="2"/>
  <c r="C252" i="2"/>
  <c r="I251" i="2"/>
  <c r="G251" i="2"/>
  <c r="E251" i="2"/>
  <c r="C251" i="2"/>
  <c r="I250" i="2"/>
  <c r="G250" i="2"/>
  <c r="E250" i="2"/>
  <c r="C250" i="2"/>
  <c r="A67" i="2"/>
  <c r="I189" i="2"/>
  <c r="E189" i="2"/>
  <c r="E197" i="2" s="1"/>
  <c r="C189" i="2"/>
  <c r="I181" i="2"/>
  <c r="I181" i="1" s="1"/>
  <c r="E181" i="2"/>
  <c r="C181" i="2"/>
  <c r="C368" i="2" s="1"/>
  <c r="I173" i="2"/>
  <c r="E173" i="2"/>
  <c r="E173" i="1" s="1"/>
  <c r="C173" i="2"/>
  <c r="K220" i="2"/>
  <c r="K219" i="2"/>
  <c r="D219" i="2" s="1"/>
  <c r="K218" i="2"/>
  <c r="J218" i="2"/>
  <c r="K217" i="2"/>
  <c r="K216" i="2"/>
  <c r="D216" i="2" s="1"/>
  <c r="K215" i="2"/>
  <c r="F215" i="2" s="1"/>
  <c r="K214" i="2"/>
  <c r="H214" i="2" s="1"/>
  <c r="K213" i="2"/>
  <c r="H213" i="2" s="1"/>
  <c r="K212" i="2"/>
  <c r="F212" i="2" s="1"/>
  <c r="K211" i="2"/>
  <c r="K211" i="1" s="1"/>
  <c r="K210" i="2"/>
  <c r="J210" i="2" s="1"/>
  <c r="K209" i="2"/>
  <c r="K209" i="1" s="1"/>
  <c r="K208" i="2"/>
  <c r="J208" i="2"/>
  <c r="K207" i="2"/>
  <c r="K206" i="2"/>
  <c r="H206" i="2" s="1"/>
  <c r="K205" i="2"/>
  <c r="D205" i="2" s="1"/>
  <c r="K204" i="2"/>
  <c r="K203" i="2"/>
  <c r="F203" i="2" s="1"/>
  <c r="K202" i="2"/>
  <c r="F202" i="2" s="1"/>
  <c r="K201" i="2"/>
  <c r="K201" i="1" s="1"/>
  <c r="K200" i="2"/>
  <c r="J200" i="2"/>
  <c r="K199" i="2"/>
  <c r="K198" i="2"/>
  <c r="D198" i="2" s="1"/>
  <c r="K196" i="2"/>
  <c r="J196" i="2"/>
  <c r="K195" i="2"/>
  <c r="K194" i="2"/>
  <c r="K193" i="2"/>
  <c r="K192" i="2"/>
  <c r="J192" i="2" s="1"/>
  <c r="K191" i="2"/>
  <c r="K190" i="2"/>
  <c r="K188" i="2"/>
  <c r="H188" i="2" s="1"/>
  <c r="J188" i="2"/>
  <c r="K187" i="2"/>
  <c r="K186" i="2"/>
  <c r="J186" i="2" s="1"/>
  <c r="K185" i="2"/>
  <c r="K185" i="1" s="1"/>
  <c r="K184" i="2"/>
  <c r="J184" i="2" s="1"/>
  <c r="K183" i="2"/>
  <c r="K182" i="2"/>
  <c r="D182" i="2" s="1"/>
  <c r="K180" i="2"/>
  <c r="J180" i="2" s="1"/>
  <c r="K179" i="2"/>
  <c r="K178" i="2"/>
  <c r="J178" i="2"/>
  <c r="K177" i="2"/>
  <c r="D177" i="2" s="1"/>
  <c r="K176" i="2"/>
  <c r="K175" i="2"/>
  <c r="F175" i="2" s="1"/>
  <c r="K174" i="2"/>
  <c r="K172" i="2"/>
  <c r="K171" i="2"/>
  <c r="K170" i="2"/>
  <c r="J170" i="2"/>
  <c r="K169" i="2"/>
  <c r="K168" i="2"/>
  <c r="D168" i="2" s="1"/>
  <c r="K167" i="2"/>
  <c r="K166" i="2"/>
  <c r="F166" i="2" s="1"/>
  <c r="K165" i="2"/>
  <c r="K164" i="2"/>
  <c r="J164" i="2" s="1"/>
  <c r="K163" i="2"/>
  <c r="K162" i="2"/>
  <c r="D162" i="2" s="1"/>
  <c r="J162" i="2"/>
  <c r="K161" i="2"/>
  <c r="K160" i="2"/>
  <c r="J160" i="2" s="1"/>
  <c r="K159" i="2"/>
  <c r="K158" i="2"/>
  <c r="J158" i="2" s="1"/>
  <c r="K157" i="2"/>
  <c r="K156" i="2"/>
  <c r="J156" i="2" s="1"/>
  <c r="K155" i="2"/>
  <c r="K154" i="2"/>
  <c r="D154" i="2" s="1"/>
  <c r="K153" i="2"/>
  <c r="K152" i="2"/>
  <c r="K151" i="2"/>
  <c r="H151" i="2" s="1"/>
  <c r="K150" i="2"/>
  <c r="J150" i="2" s="1"/>
  <c r="K149" i="2"/>
  <c r="D149" i="2" s="1"/>
  <c r="K148" i="2"/>
  <c r="J148" i="2" s="1"/>
  <c r="K147" i="2"/>
  <c r="K146" i="2"/>
  <c r="K145" i="2"/>
  <c r="K144" i="2"/>
  <c r="J144" i="2" s="1"/>
  <c r="K143" i="2"/>
  <c r="K142" i="2"/>
  <c r="J142" i="2" s="1"/>
  <c r="K141" i="2"/>
  <c r="D141" i="2" s="1"/>
  <c r="K140" i="2"/>
  <c r="D140" i="2" s="1"/>
  <c r="K139" i="2"/>
  <c r="K138" i="2"/>
  <c r="F138" i="2" s="1"/>
  <c r="K137" i="2"/>
  <c r="K136" i="2"/>
  <c r="J136" i="2" s="1"/>
  <c r="K135" i="2"/>
  <c r="K134" i="2"/>
  <c r="D134" i="2" s="1"/>
  <c r="K133" i="2"/>
  <c r="F133" i="2" s="1"/>
  <c r="K132" i="2"/>
  <c r="J132" i="2" s="1"/>
  <c r="K131" i="2"/>
  <c r="K130" i="2"/>
  <c r="K129" i="2"/>
  <c r="K128" i="2"/>
  <c r="D128" i="2" s="1"/>
  <c r="K127" i="2"/>
  <c r="K126" i="2"/>
  <c r="J126" i="2" s="1"/>
  <c r="K125" i="2"/>
  <c r="F125" i="2" s="1"/>
  <c r="K124" i="2"/>
  <c r="H124" i="2" s="1"/>
  <c r="K123" i="2"/>
  <c r="K122" i="2"/>
  <c r="J122" i="2" s="1"/>
  <c r="K121" i="2"/>
  <c r="K120" i="2"/>
  <c r="J120" i="2" s="1"/>
  <c r="K119" i="2"/>
  <c r="K118" i="2"/>
  <c r="D118" i="2" s="1"/>
  <c r="K117" i="2"/>
  <c r="K116" i="2"/>
  <c r="J116" i="2" s="1"/>
  <c r="K115" i="2"/>
  <c r="K114" i="2"/>
  <c r="J114" i="2" s="1"/>
  <c r="K113" i="2"/>
  <c r="D113" i="2" s="1"/>
  <c r="K112" i="2"/>
  <c r="D112" i="2" s="1"/>
  <c r="K111" i="2"/>
  <c r="H111" i="2" s="1"/>
  <c r="K110" i="2"/>
  <c r="J110" i="2" s="1"/>
  <c r="K109" i="2"/>
  <c r="K108" i="2"/>
  <c r="H108" i="2" s="1"/>
  <c r="K107" i="2"/>
  <c r="K106" i="2"/>
  <c r="K105" i="2"/>
  <c r="K104" i="2"/>
  <c r="J104" i="2" s="1"/>
  <c r="K103" i="2"/>
  <c r="F103" i="2" s="1"/>
  <c r="K102" i="2"/>
  <c r="J102" i="2" s="1"/>
  <c r="K101" i="2"/>
  <c r="K100" i="2"/>
  <c r="H100" i="2" s="1"/>
  <c r="K99" i="2"/>
  <c r="K98" i="2"/>
  <c r="K97" i="2"/>
  <c r="F97" i="2" s="1"/>
  <c r="K96" i="2"/>
  <c r="J96" i="2" s="1"/>
  <c r="K95" i="2"/>
  <c r="K94" i="2"/>
  <c r="J94" i="2" s="1"/>
  <c r="K93" i="2"/>
  <c r="K92" i="2"/>
  <c r="K91" i="2"/>
  <c r="K90" i="2"/>
  <c r="K89" i="2"/>
  <c r="K88" i="2"/>
  <c r="J88" i="2" s="1"/>
  <c r="K87" i="2"/>
  <c r="K86" i="2"/>
  <c r="J86" i="2" s="1"/>
  <c r="K85" i="2"/>
  <c r="K84" i="2"/>
  <c r="K83" i="2"/>
  <c r="K82" i="2"/>
  <c r="K81" i="2"/>
  <c r="K80" i="2"/>
  <c r="J80" i="2" s="1"/>
  <c r="K79" i="2"/>
  <c r="H79" i="2" s="1"/>
  <c r="K78" i="2"/>
  <c r="J78" i="2" s="1"/>
  <c r="K77" i="2"/>
  <c r="D77" i="2" s="1"/>
  <c r="K76" i="2"/>
  <c r="K75" i="2"/>
  <c r="F75" i="2" s="1"/>
  <c r="K74" i="2"/>
  <c r="K73" i="2"/>
  <c r="K72" i="2"/>
  <c r="K71" i="2"/>
  <c r="K70" i="2"/>
  <c r="J70" i="2" s="1"/>
  <c r="K69" i="2"/>
  <c r="F69" i="2" s="1"/>
  <c r="K68" i="2"/>
  <c r="K67" i="2"/>
  <c r="K66" i="2"/>
  <c r="J265" i="1"/>
  <c r="H265" i="1"/>
  <c r="F265" i="1"/>
  <c r="D265" i="1"/>
  <c r="I218" i="1"/>
  <c r="G218" i="1"/>
  <c r="E218" i="1"/>
  <c r="C218" i="1"/>
  <c r="A66" i="1"/>
  <c r="I217" i="1"/>
  <c r="G217" i="1"/>
  <c r="E217" i="1"/>
  <c r="C217" i="1"/>
  <c r="I216" i="1"/>
  <c r="G216" i="1"/>
  <c r="E216" i="1"/>
  <c r="C216" i="1"/>
  <c r="I215" i="1"/>
  <c r="G215" i="1"/>
  <c r="E215" i="1"/>
  <c r="C215" i="1"/>
  <c r="I214" i="1"/>
  <c r="G214" i="1"/>
  <c r="E214" i="1"/>
  <c r="C214" i="1"/>
  <c r="I213" i="1"/>
  <c r="G213" i="1"/>
  <c r="E213" i="1"/>
  <c r="C213" i="1"/>
  <c r="I212" i="1"/>
  <c r="G212" i="1"/>
  <c r="E212" i="1"/>
  <c r="C212" i="1"/>
  <c r="I211" i="1"/>
  <c r="G211" i="1"/>
  <c r="E211" i="1"/>
  <c r="C211" i="1"/>
  <c r="I210" i="1"/>
  <c r="G210" i="1"/>
  <c r="E210" i="1"/>
  <c r="C210" i="1"/>
  <c r="I209" i="1"/>
  <c r="G209" i="1"/>
  <c r="E209" i="1"/>
  <c r="C209" i="1"/>
  <c r="I208" i="1"/>
  <c r="G208" i="1"/>
  <c r="E208" i="1"/>
  <c r="C208" i="1"/>
  <c r="I207" i="1"/>
  <c r="G207" i="1"/>
  <c r="E207" i="1"/>
  <c r="C207" i="1"/>
  <c r="K206" i="1"/>
  <c r="I206" i="1"/>
  <c r="G206" i="1"/>
  <c r="E206" i="1"/>
  <c r="C206" i="1"/>
  <c r="I205" i="1"/>
  <c r="G205" i="1"/>
  <c r="E205" i="1"/>
  <c r="C205" i="1"/>
  <c r="I204" i="1"/>
  <c r="G204" i="1"/>
  <c r="E204" i="1"/>
  <c r="C204" i="1"/>
  <c r="I203" i="1"/>
  <c r="G203" i="1"/>
  <c r="E203" i="1"/>
  <c r="C203" i="1"/>
  <c r="I202" i="1"/>
  <c r="G202" i="1"/>
  <c r="E202" i="1"/>
  <c r="C202" i="1"/>
  <c r="I201" i="1"/>
  <c r="G201" i="1"/>
  <c r="E201" i="1"/>
  <c r="C201" i="1"/>
  <c r="I200" i="1"/>
  <c r="G200" i="1"/>
  <c r="E200" i="1"/>
  <c r="C200" i="1"/>
  <c r="I199" i="1"/>
  <c r="G199" i="1"/>
  <c r="E199" i="1"/>
  <c r="C199" i="1"/>
  <c r="I198" i="1"/>
  <c r="G198" i="1"/>
  <c r="E198" i="1"/>
  <c r="C198" i="1"/>
  <c r="I196" i="1"/>
  <c r="G196" i="1"/>
  <c r="E196" i="1"/>
  <c r="C196" i="1"/>
  <c r="I195" i="1"/>
  <c r="G195" i="1"/>
  <c r="E195" i="1"/>
  <c r="C195" i="1"/>
  <c r="I194" i="1"/>
  <c r="G194" i="1"/>
  <c r="E194" i="1"/>
  <c r="C194" i="1"/>
  <c r="I193" i="1"/>
  <c r="G193" i="1"/>
  <c r="E193" i="1"/>
  <c r="C193" i="1"/>
  <c r="I192" i="1"/>
  <c r="G192" i="1"/>
  <c r="E192" i="1"/>
  <c r="C192" i="1"/>
  <c r="I191" i="1"/>
  <c r="G191" i="1"/>
  <c r="E191" i="1"/>
  <c r="C191" i="1"/>
  <c r="I190" i="1"/>
  <c r="G190" i="1"/>
  <c r="E190" i="1"/>
  <c r="C190" i="1"/>
  <c r="G189" i="1"/>
  <c r="I188" i="1"/>
  <c r="G188" i="1"/>
  <c r="E188" i="1"/>
  <c r="C188" i="1"/>
  <c r="I187" i="1"/>
  <c r="G187" i="1"/>
  <c r="E187" i="1"/>
  <c r="C187" i="1"/>
  <c r="I186" i="1"/>
  <c r="G186" i="1"/>
  <c r="E186" i="1"/>
  <c r="C186" i="1"/>
  <c r="I185" i="1"/>
  <c r="G185" i="1"/>
  <c r="E185" i="1"/>
  <c r="C185" i="1"/>
  <c r="I184" i="1"/>
  <c r="G184" i="1"/>
  <c r="E184" i="1"/>
  <c r="C184" i="1"/>
  <c r="I183" i="1"/>
  <c r="G183" i="1"/>
  <c r="E183" i="1"/>
  <c r="C183" i="1"/>
  <c r="I182" i="1"/>
  <c r="G182" i="1"/>
  <c r="E182" i="1"/>
  <c r="C182" i="1"/>
  <c r="I180" i="1"/>
  <c r="G180" i="1"/>
  <c r="E180" i="1"/>
  <c r="C180" i="1"/>
  <c r="I179" i="1"/>
  <c r="G179" i="1"/>
  <c r="E179" i="1"/>
  <c r="C179" i="1"/>
  <c r="I178" i="1"/>
  <c r="G178" i="1"/>
  <c r="E178" i="1"/>
  <c r="C178" i="1"/>
  <c r="I177" i="1"/>
  <c r="G177" i="1"/>
  <c r="E177" i="1"/>
  <c r="C177" i="1"/>
  <c r="I176" i="1"/>
  <c r="G176" i="1"/>
  <c r="E176" i="1"/>
  <c r="C176" i="1"/>
  <c r="I175" i="1"/>
  <c r="G175" i="1"/>
  <c r="E175" i="1"/>
  <c r="C175" i="1"/>
  <c r="I174" i="1"/>
  <c r="G174" i="1"/>
  <c r="E174" i="1"/>
  <c r="C174" i="1"/>
  <c r="G173" i="1"/>
  <c r="I172" i="1"/>
  <c r="G172" i="1"/>
  <c r="E172" i="1"/>
  <c r="C172" i="1"/>
  <c r="I171" i="1"/>
  <c r="G171" i="1"/>
  <c r="E171" i="1"/>
  <c r="C171" i="1"/>
  <c r="I170" i="1"/>
  <c r="G170" i="1"/>
  <c r="E170" i="1"/>
  <c r="C170" i="1"/>
  <c r="I169" i="1"/>
  <c r="G169" i="1"/>
  <c r="E169" i="1"/>
  <c r="C169" i="1"/>
  <c r="I168" i="1"/>
  <c r="G168" i="1"/>
  <c r="E168" i="1"/>
  <c r="C168" i="1"/>
  <c r="I167" i="1"/>
  <c r="G167" i="1"/>
  <c r="E167" i="1"/>
  <c r="C167" i="1"/>
  <c r="I166" i="1"/>
  <c r="G166" i="1"/>
  <c r="E166" i="1"/>
  <c r="C166" i="1"/>
  <c r="I165" i="1"/>
  <c r="G165" i="1"/>
  <c r="E165" i="1"/>
  <c r="C165" i="1"/>
  <c r="I164" i="1"/>
  <c r="G164" i="1"/>
  <c r="E164" i="1"/>
  <c r="C164" i="1"/>
  <c r="I163" i="1"/>
  <c r="G163" i="1"/>
  <c r="E163" i="1"/>
  <c r="C163" i="1"/>
  <c r="I162" i="1"/>
  <c r="G162" i="1"/>
  <c r="E162" i="1"/>
  <c r="C162" i="1"/>
  <c r="I161" i="1"/>
  <c r="G161" i="1"/>
  <c r="E161" i="1"/>
  <c r="C161" i="1"/>
  <c r="I160" i="1"/>
  <c r="G160" i="1"/>
  <c r="E160" i="1"/>
  <c r="C160" i="1"/>
  <c r="I159" i="1"/>
  <c r="G159" i="1"/>
  <c r="E159" i="1"/>
  <c r="C159" i="1"/>
  <c r="I158" i="1"/>
  <c r="G158" i="1"/>
  <c r="E158" i="1"/>
  <c r="C158" i="1"/>
  <c r="I157" i="1"/>
  <c r="G157" i="1"/>
  <c r="E157" i="1"/>
  <c r="C157" i="1"/>
  <c r="I156" i="1"/>
  <c r="G156" i="1"/>
  <c r="E156" i="1"/>
  <c r="C156" i="1"/>
  <c r="I155" i="1"/>
  <c r="G155" i="1"/>
  <c r="E155" i="1"/>
  <c r="C155" i="1"/>
  <c r="I154" i="1"/>
  <c r="G154" i="1"/>
  <c r="E154" i="1"/>
  <c r="C154" i="1"/>
  <c r="I153" i="1"/>
  <c r="G153" i="1"/>
  <c r="E153" i="1"/>
  <c r="C153" i="1"/>
  <c r="I152" i="1"/>
  <c r="G152" i="1"/>
  <c r="E152" i="1"/>
  <c r="C152" i="1"/>
  <c r="I151" i="1"/>
  <c r="G151" i="1"/>
  <c r="E151" i="1"/>
  <c r="C151" i="1"/>
  <c r="I150" i="1"/>
  <c r="G150" i="1"/>
  <c r="E150" i="1"/>
  <c r="C150" i="1"/>
  <c r="I149" i="1"/>
  <c r="G149" i="1"/>
  <c r="E149" i="1"/>
  <c r="C149" i="1"/>
  <c r="I148" i="1"/>
  <c r="G148" i="1"/>
  <c r="E148" i="1"/>
  <c r="C148" i="1"/>
  <c r="I147" i="1"/>
  <c r="G147" i="1"/>
  <c r="E147" i="1"/>
  <c r="C147" i="1"/>
  <c r="I146" i="1"/>
  <c r="G146" i="1"/>
  <c r="E146" i="1"/>
  <c r="C146" i="1"/>
  <c r="I145" i="1"/>
  <c r="G145" i="1"/>
  <c r="E145" i="1"/>
  <c r="C145" i="1"/>
  <c r="I144" i="1"/>
  <c r="G144" i="1"/>
  <c r="E144" i="1"/>
  <c r="C144" i="1"/>
  <c r="I143" i="1"/>
  <c r="G143" i="1"/>
  <c r="E143" i="1"/>
  <c r="C143" i="1"/>
  <c r="I142" i="1"/>
  <c r="G142" i="1"/>
  <c r="E142" i="1"/>
  <c r="C142" i="1"/>
  <c r="I141" i="1"/>
  <c r="G141" i="1"/>
  <c r="E141" i="1"/>
  <c r="C141" i="1"/>
  <c r="I140" i="1"/>
  <c r="G140" i="1"/>
  <c r="E140" i="1"/>
  <c r="C140" i="1"/>
  <c r="I139" i="1"/>
  <c r="G139" i="1"/>
  <c r="E139" i="1"/>
  <c r="C139" i="1"/>
  <c r="I138" i="1"/>
  <c r="G138" i="1"/>
  <c r="E138" i="1"/>
  <c r="C138" i="1"/>
  <c r="I137" i="1"/>
  <c r="G137" i="1"/>
  <c r="E137" i="1"/>
  <c r="C137" i="1"/>
  <c r="I136" i="1"/>
  <c r="G136" i="1"/>
  <c r="E136" i="1"/>
  <c r="C136" i="1"/>
  <c r="I135" i="1"/>
  <c r="G135" i="1"/>
  <c r="E135" i="1"/>
  <c r="C135" i="1"/>
  <c r="I134" i="1"/>
  <c r="G134" i="1"/>
  <c r="E134" i="1"/>
  <c r="C134" i="1"/>
  <c r="I133" i="1"/>
  <c r="G133" i="1"/>
  <c r="E133" i="1"/>
  <c r="C133" i="1"/>
  <c r="I132" i="1"/>
  <c r="G132" i="1"/>
  <c r="E132" i="1"/>
  <c r="C132" i="1"/>
  <c r="I131" i="1"/>
  <c r="G131" i="1"/>
  <c r="E131" i="1"/>
  <c r="C131" i="1"/>
  <c r="I130" i="1"/>
  <c r="G130" i="1"/>
  <c r="E130" i="1"/>
  <c r="C130" i="1"/>
  <c r="I129" i="1"/>
  <c r="G129" i="1"/>
  <c r="E129" i="1"/>
  <c r="C129" i="1"/>
  <c r="I128" i="1"/>
  <c r="G128" i="1"/>
  <c r="E128" i="1"/>
  <c r="C128" i="1"/>
  <c r="I127" i="1"/>
  <c r="G127" i="1"/>
  <c r="E127" i="1"/>
  <c r="C127" i="1"/>
  <c r="I126" i="1"/>
  <c r="G126" i="1"/>
  <c r="E126" i="1"/>
  <c r="C126" i="1"/>
  <c r="I125" i="1"/>
  <c r="G125" i="1"/>
  <c r="E125" i="1"/>
  <c r="C125" i="1"/>
  <c r="I124" i="1"/>
  <c r="G124" i="1"/>
  <c r="E124" i="1"/>
  <c r="C124" i="1"/>
  <c r="I123" i="1"/>
  <c r="G123" i="1"/>
  <c r="E123" i="1"/>
  <c r="C123" i="1"/>
  <c r="I122" i="1"/>
  <c r="G122" i="1"/>
  <c r="E122" i="1"/>
  <c r="C122" i="1"/>
  <c r="I121" i="1"/>
  <c r="G121" i="1"/>
  <c r="E121" i="1"/>
  <c r="C121" i="1"/>
  <c r="I120" i="1"/>
  <c r="G120" i="1"/>
  <c r="E120" i="1"/>
  <c r="C120" i="1"/>
  <c r="I119" i="1"/>
  <c r="G119" i="1"/>
  <c r="E119" i="1"/>
  <c r="C119" i="1"/>
  <c r="I118" i="1"/>
  <c r="G118" i="1"/>
  <c r="E118" i="1"/>
  <c r="C118" i="1"/>
  <c r="I117" i="1"/>
  <c r="G117" i="1"/>
  <c r="E117" i="1"/>
  <c r="C117" i="1"/>
  <c r="I116" i="1"/>
  <c r="G116" i="1"/>
  <c r="E116" i="1"/>
  <c r="C116" i="1"/>
  <c r="I115" i="1"/>
  <c r="G115" i="1"/>
  <c r="E115" i="1"/>
  <c r="C115" i="1"/>
  <c r="I114" i="1"/>
  <c r="G114" i="1"/>
  <c r="E114" i="1"/>
  <c r="C114" i="1"/>
  <c r="I113" i="1"/>
  <c r="G113" i="1"/>
  <c r="E113" i="1"/>
  <c r="C113" i="1"/>
  <c r="I112" i="1"/>
  <c r="G112" i="1"/>
  <c r="E112" i="1"/>
  <c r="C112" i="1"/>
  <c r="I111" i="1"/>
  <c r="G111" i="1"/>
  <c r="E111" i="1"/>
  <c r="C111" i="1"/>
  <c r="I110" i="1"/>
  <c r="G110" i="1"/>
  <c r="E110" i="1"/>
  <c r="C110" i="1"/>
  <c r="I109" i="1"/>
  <c r="G109" i="1"/>
  <c r="E109" i="1"/>
  <c r="C109" i="1"/>
  <c r="I108" i="1"/>
  <c r="G108" i="1"/>
  <c r="E108" i="1"/>
  <c r="C108" i="1"/>
  <c r="I107" i="1"/>
  <c r="G107" i="1"/>
  <c r="E107" i="1"/>
  <c r="C107" i="1"/>
  <c r="I106" i="1"/>
  <c r="G106" i="1"/>
  <c r="E106" i="1"/>
  <c r="C106" i="1"/>
  <c r="I105" i="1"/>
  <c r="G105" i="1"/>
  <c r="E105" i="1"/>
  <c r="C105" i="1"/>
  <c r="I104" i="1"/>
  <c r="G104" i="1"/>
  <c r="E104" i="1"/>
  <c r="C104" i="1"/>
  <c r="I103" i="1"/>
  <c r="G103" i="1"/>
  <c r="E103" i="1"/>
  <c r="C103" i="1"/>
  <c r="I102" i="1"/>
  <c r="G102" i="1"/>
  <c r="E102" i="1"/>
  <c r="C102" i="1"/>
  <c r="I101" i="1"/>
  <c r="G101" i="1"/>
  <c r="E101" i="1"/>
  <c r="C101" i="1"/>
  <c r="I100" i="1"/>
  <c r="G100" i="1"/>
  <c r="E100" i="1"/>
  <c r="C100" i="1"/>
  <c r="I99" i="1"/>
  <c r="G99" i="1"/>
  <c r="E99" i="1"/>
  <c r="C99" i="1"/>
  <c r="I98" i="1"/>
  <c r="G98" i="1"/>
  <c r="E98" i="1"/>
  <c r="C98" i="1"/>
  <c r="I97" i="1"/>
  <c r="G97" i="1"/>
  <c r="E97" i="1"/>
  <c r="C97" i="1"/>
  <c r="I96" i="1"/>
  <c r="G96" i="1"/>
  <c r="E96" i="1"/>
  <c r="C96" i="1"/>
  <c r="I95" i="1"/>
  <c r="G95" i="1"/>
  <c r="E95" i="1"/>
  <c r="C95" i="1"/>
  <c r="I94" i="1"/>
  <c r="G94" i="1"/>
  <c r="E94" i="1"/>
  <c r="C94" i="1"/>
  <c r="I93" i="1"/>
  <c r="G93" i="1"/>
  <c r="E93" i="1"/>
  <c r="C93" i="1"/>
  <c r="I92" i="1"/>
  <c r="G92" i="1"/>
  <c r="E92" i="1"/>
  <c r="C92" i="1"/>
  <c r="I91" i="1"/>
  <c r="G91" i="1"/>
  <c r="E91" i="1"/>
  <c r="C91" i="1"/>
  <c r="I90" i="1"/>
  <c r="G90" i="1"/>
  <c r="E90" i="1"/>
  <c r="C90" i="1"/>
  <c r="I89" i="1"/>
  <c r="G89" i="1"/>
  <c r="E89" i="1"/>
  <c r="C89" i="1"/>
  <c r="I88" i="1"/>
  <c r="G88" i="1"/>
  <c r="E88" i="1"/>
  <c r="C88" i="1"/>
  <c r="I87" i="1"/>
  <c r="G87" i="1"/>
  <c r="E87" i="1"/>
  <c r="C87" i="1"/>
  <c r="I86" i="1"/>
  <c r="G86" i="1"/>
  <c r="E86" i="1"/>
  <c r="C86" i="1"/>
  <c r="I85" i="1"/>
  <c r="G85" i="1"/>
  <c r="E85" i="1"/>
  <c r="C85" i="1"/>
  <c r="I84" i="1"/>
  <c r="G84" i="1"/>
  <c r="E84" i="1"/>
  <c r="C84" i="1"/>
  <c r="I83" i="1"/>
  <c r="G83" i="1"/>
  <c r="E83" i="1"/>
  <c r="C83" i="1"/>
  <c r="I82" i="1"/>
  <c r="G82" i="1"/>
  <c r="E82" i="1"/>
  <c r="C82" i="1"/>
  <c r="I81" i="1"/>
  <c r="G81" i="1"/>
  <c r="E81" i="1"/>
  <c r="C81" i="1"/>
  <c r="I80" i="1"/>
  <c r="G80" i="1"/>
  <c r="E80" i="1"/>
  <c r="C80" i="1"/>
  <c r="I79" i="1"/>
  <c r="G79" i="1"/>
  <c r="E79" i="1"/>
  <c r="C79" i="1"/>
  <c r="I78" i="1"/>
  <c r="G78" i="1"/>
  <c r="E78" i="1"/>
  <c r="C78" i="1"/>
  <c r="I77" i="1"/>
  <c r="G77" i="1"/>
  <c r="E77" i="1"/>
  <c r="C77" i="1"/>
  <c r="I76" i="1"/>
  <c r="G76" i="1"/>
  <c r="E76" i="1"/>
  <c r="C76" i="1"/>
  <c r="I75" i="1"/>
  <c r="G75" i="1"/>
  <c r="E75" i="1"/>
  <c r="C75" i="1"/>
  <c r="I74" i="1"/>
  <c r="G74" i="1"/>
  <c r="E74" i="1"/>
  <c r="C74" i="1"/>
  <c r="I73" i="1"/>
  <c r="G73" i="1"/>
  <c r="E73" i="1"/>
  <c r="C73" i="1"/>
  <c r="I72" i="1"/>
  <c r="G72" i="1"/>
  <c r="E72" i="1"/>
  <c r="C72" i="1"/>
  <c r="I71" i="1"/>
  <c r="G71" i="1"/>
  <c r="E71" i="1"/>
  <c r="C71" i="1"/>
  <c r="I70" i="1"/>
  <c r="G70" i="1"/>
  <c r="E70" i="1"/>
  <c r="C70" i="1"/>
  <c r="I69" i="1"/>
  <c r="G69" i="1"/>
  <c r="E69" i="1"/>
  <c r="C69" i="1"/>
  <c r="I68" i="1"/>
  <c r="G68" i="1"/>
  <c r="E68" i="1"/>
  <c r="C68" i="1"/>
  <c r="I67" i="1"/>
  <c r="G67" i="1"/>
  <c r="E67" i="1"/>
  <c r="C67" i="1"/>
  <c r="I66" i="1"/>
  <c r="G66" i="1"/>
  <c r="E66" i="1"/>
  <c r="C66" i="1"/>
  <c r="K65" i="1"/>
  <c r="K265" i="1" s="1"/>
  <c r="I65" i="1"/>
  <c r="I265" i="1" s="1"/>
  <c r="G65" i="1"/>
  <c r="G265" i="1" s="1"/>
  <c r="E65" i="1"/>
  <c r="E265" i="1" s="1"/>
  <c r="C65" i="1"/>
  <c r="C265" i="1" s="1"/>
  <c r="C64" i="1"/>
  <c r="K214" i="1" l="1"/>
  <c r="F214" i="1" s="1"/>
  <c r="F169" i="3"/>
  <c r="H169" i="3"/>
  <c r="H217" i="3"/>
  <c r="K163" i="1"/>
  <c r="F163" i="1" s="1"/>
  <c r="D161" i="3"/>
  <c r="F185" i="3"/>
  <c r="K188" i="1"/>
  <c r="D188" i="1" s="1"/>
  <c r="K169" i="1"/>
  <c r="D169" i="1" s="1"/>
  <c r="K161" i="1"/>
  <c r="D161" i="1" s="1"/>
  <c r="C173" i="1"/>
  <c r="C270" i="1" s="1"/>
  <c r="J163" i="3"/>
  <c r="J169" i="3"/>
  <c r="J217" i="3"/>
  <c r="D211" i="3"/>
  <c r="H211" i="3"/>
  <c r="D219" i="7"/>
  <c r="H158" i="7"/>
  <c r="G181" i="1"/>
  <c r="G271" i="1" s="1"/>
  <c r="K183" i="1"/>
  <c r="J183" i="1" s="1"/>
  <c r="K187" i="1"/>
  <c r="D187" i="1" s="1"/>
  <c r="K191" i="1"/>
  <c r="D191" i="1" s="1"/>
  <c r="K195" i="1"/>
  <c r="J195" i="1" s="1"/>
  <c r="K189" i="7"/>
  <c r="D189" i="7" s="1"/>
  <c r="D187" i="7"/>
  <c r="H191" i="7"/>
  <c r="K165" i="1"/>
  <c r="H165" i="1" s="1"/>
  <c r="K171" i="1"/>
  <c r="J171" i="1" s="1"/>
  <c r="K604" i="7"/>
  <c r="F604" i="7" s="1"/>
  <c r="K605" i="7"/>
  <c r="C189" i="1"/>
  <c r="E189" i="1"/>
  <c r="K158" i="1"/>
  <c r="D158" i="1" s="1"/>
  <c r="K192" i="1"/>
  <c r="F192" i="1" s="1"/>
  <c r="J202" i="2"/>
  <c r="J216" i="2"/>
  <c r="K186" i="1"/>
  <c r="D186" i="1" s="1"/>
  <c r="K212" i="1"/>
  <c r="D212" i="1" s="1"/>
  <c r="K168" i="1"/>
  <c r="D168" i="1" s="1"/>
  <c r="F206" i="2"/>
  <c r="K608" i="3"/>
  <c r="D608" i="3" s="1"/>
  <c r="K609" i="3"/>
  <c r="K601" i="2"/>
  <c r="J601" i="2" s="1"/>
  <c r="K602" i="2"/>
  <c r="J608" i="3"/>
  <c r="K602" i="7"/>
  <c r="D602" i="7" s="1"/>
  <c r="K603" i="7"/>
  <c r="K606" i="3"/>
  <c r="J606" i="3" s="1"/>
  <c r="K607" i="3"/>
  <c r="K599" i="2"/>
  <c r="H599" i="2" s="1"/>
  <c r="K600" i="2"/>
  <c r="M215" i="1"/>
  <c r="K180" i="1"/>
  <c r="H180" i="1" s="1"/>
  <c r="J174" i="2"/>
  <c r="K174" i="1"/>
  <c r="H174" i="1" s="1"/>
  <c r="F194" i="2"/>
  <c r="J194" i="2"/>
  <c r="K194" i="1"/>
  <c r="F194" i="1" s="1"/>
  <c r="E181" i="1"/>
  <c r="E271" i="1" s="1"/>
  <c r="K181" i="2"/>
  <c r="K559" i="2" s="1"/>
  <c r="H559" i="2" s="1"/>
  <c r="H167" i="3"/>
  <c r="D167" i="3"/>
  <c r="J167" i="3"/>
  <c r="J199" i="3"/>
  <c r="D199" i="3"/>
  <c r="H597" i="3"/>
  <c r="J597" i="3"/>
  <c r="D597" i="3"/>
  <c r="F597" i="3"/>
  <c r="H199" i="3"/>
  <c r="J155" i="7"/>
  <c r="D155" i="7"/>
  <c r="H179" i="7"/>
  <c r="J179" i="7"/>
  <c r="D179" i="7"/>
  <c r="K198" i="1"/>
  <c r="D198" i="1" s="1"/>
  <c r="K167" i="1"/>
  <c r="J167" i="1" s="1"/>
  <c r="D170" i="2"/>
  <c r="K170" i="1"/>
  <c r="F170" i="1" s="1"/>
  <c r="K199" i="1"/>
  <c r="D199" i="1" s="1"/>
  <c r="D208" i="2"/>
  <c r="K208" i="1"/>
  <c r="D208" i="1" s="1"/>
  <c r="D218" i="2"/>
  <c r="F218" i="2"/>
  <c r="H155" i="3"/>
  <c r="J155" i="3"/>
  <c r="F162" i="3"/>
  <c r="K162" i="1"/>
  <c r="D162" i="1" s="1"/>
  <c r="F168" i="3"/>
  <c r="D168" i="3"/>
  <c r="H177" i="3"/>
  <c r="D177" i="3"/>
  <c r="H195" i="3"/>
  <c r="J195" i="3"/>
  <c r="F200" i="3"/>
  <c r="D200" i="3"/>
  <c r="K594" i="3"/>
  <c r="H205" i="3"/>
  <c r="D205" i="3"/>
  <c r="H162" i="3"/>
  <c r="H171" i="7"/>
  <c r="J171" i="7"/>
  <c r="F200" i="7"/>
  <c r="K177" i="1"/>
  <c r="J177" i="1" s="1"/>
  <c r="K200" i="1"/>
  <c r="F200" i="1" s="1"/>
  <c r="K213" i="1"/>
  <c r="J213" i="1" s="1"/>
  <c r="D176" i="2"/>
  <c r="J176" i="2"/>
  <c r="K179" i="1"/>
  <c r="J179" i="1" s="1"/>
  <c r="D192" i="2"/>
  <c r="H208" i="2"/>
  <c r="J183" i="3"/>
  <c r="H183" i="3"/>
  <c r="K196" i="1"/>
  <c r="D196" i="1" s="1"/>
  <c r="F215" i="3"/>
  <c r="J215" i="3"/>
  <c r="K591" i="7"/>
  <c r="F206" i="7"/>
  <c r="F217" i="7"/>
  <c r="D217" i="7"/>
  <c r="K217" i="1"/>
  <c r="D217" i="1" s="1"/>
  <c r="K181" i="7"/>
  <c r="K205" i="1"/>
  <c r="D205" i="1" s="1"/>
  <c r="H172" i="2"/>
  <c r="J172" i="2"/>
  <c r="H218" i="2"/>
  <c r="D179" i="3"/>
  <c r="J179" i="3"/>
  <c r="H193" i="3"/>
  <c r="D193" i="3"/>
  <c r="K596" i="3"/>
  <c r="J207" i="3"/>
  <c r="D207" i="3"/>
  <c r="J213" i="3"/>
  <c r="K605" i="3"/>
  <c r="F216" i="3"/>
  <c r="D216" i="3"/>
  <c r="D195" i="3"/>
  <c r="F205" i="3"/>
  <c r="H179" i="3"/>
  <c r="H203" i="7"/>
  <c r="J203" i="7"/>
  <c r="F189" i="7"/>
  <c r="K155" i="1"/>
  <c r="F155" i="1" s="1"/>
  <c r="K193" i="1"/>
  <c r="D193" i="1" s="1"/>
  <c r="F216" i="2"/>
  <c r="K598" i="2"/>
  <c r="D206" i="2"/>
  <c r="F209" i="2"/>
  <c r="K595" i="3"/>
  <c r="D163" i="3"/>
  <c r="K592" i="7"/>
  <c r="D205" i="7"/>
  <c r="H207" i="7"/>
  <c r="K203" i="1"/>
  <c r="D203" i="1" s="1"/>
  <c r="K190" i="1"/>
  <c r="D190" i="1" s="1"/>
  <c r="K207" i="1"/>
  <c r="H207" i="1" s="1"/>
  <c r="K597" i="2"/>
  <c r="J597" i="2" s="1"/>
  <c r="D214" i="2"/>
  <c r="D209" i="3"/>
  <c r="D217" i="3"/>
  <c r="J195" i="7"/>
  <c r="K593" i="7"/>
  <c r="J219" i="7"/>
  <c r="D180" i="7"/>
  <c r="D195" i="7"/>
  <c r="D211" i="7"/>
  <c r="G59" i="17"/>
  <c r="G60" i="17"/>
  <c r="G61" i="17"/>
  <c r="K590" i="7"/>
  <c r="K601" i="7"/>
  <c r="E59" i="17"/>
  <c r="E60" i="17"/>
  <c r="E61" i="17"/>
  <c r="D201" i="1"/>
  <c r="K599" i="7"/>
  <c r="D599" i="7" s="1"/>
  <c r="K600" i="7"/>
  <c r="K603" i="3"/>
  <c r="F603" i="3" s="1"/>
  <c r="K604" i="3"/>
  <c r="K595" i="2"/>
  <c r="F595" i="2" s="1"/>
  <c r="K596" i="2"/>
  <c r="K586" i="2"/>
  <c r="F586" i="2" s="1"/>
  <c r="K597" i="7"/>
  <c r="J597" i="7" s="1"/>
  <c r="K598" i="7"/>
  <c r="K601" i="3"/>
  <c r="D601" i="3" s="1"/>
  <c r="K602" i="3"/>
  <c r="D206" i="1"/>
  <c r="A67" i="1"/>
  <c r="F220" i="2"/>
  <c r="K594" i="2"/>
  <c r="K594" i="7"/>
  <c r="K595" i="7"/>
  <c r="K596" i="7"/>
  <c r="K410" i="7"/>
  <c r="J410" i="7" s="1"/>
  <c r="J75" i="3"/>
  <c r="J107" i="3"/>
  <c r="K598" i="3"/>
  <c r="K599" i="3"/>
  <c r="K600" i="3"/>
  <c r="K129" i="1"/>
  <c r="D129" i="1" s="1"/>
  <c r="J139" i="3"/>
  <c r="K415" i="3"/>
  <c r="F415" i="3" s="1"/>
  <c r="K587" i="2"/>
  <c r="K590" i="2"/>
  <c r="K589" i="2"/>
  <c r="K591" i="2"/>
  <c r="K588" i="2"/>
  <c r="K592" i="2"/>
  <c r="K593" i="2"/>
  <c r="K142" i="1"/>
  <c r="D142" i="1" s="1"/>
  <c r="K110" i="1"/>
  <c r="H110" i="1" s="1"/>
  <c r="K80" i="1"/>
  <c r="J80" i="1" s="1"/>
  <c r="J182" i="2"/>
  <c r="K81" i="1"/>
  <c r="D81" i="1" s="1"/>
  <c r="K139" i="1"/>
  <c r="D139" i="1" s="1"/>
  <c r="K152" i="1"/>
  <c r="D152" i="1" s="1"/>
  <c r="J147" i="7"/>
  <c r="K89" i="1"/>
  <c r="J89" i="1" s="1"/>
  <c r="F142" i="7"/>
  <c r="H73" i="7"/>
  <c r="K91" i="1"/>
  <c r="J91" i="1" s="1"/>
  <c r="K99" i="1"/>
  <c r="J99" i="1" s="1"/>
  <c r="J91" i="3"/>
  <c r="K117" i="1"/>
  <c r="H117" i="1" s="1"/>
  <c r="H89" i="3"/>
  <c r="K85" i="1"/>
  <c r="J85" i="1" s="1"/>
  <c r="J115" i="3"/>
  <c r="D105" i="3"/>
  <c r="H99" i="3"/>
  <c r="D115" i="3"/>
  <c r="F89" i="3"/>
  <c r="J67" i="3"/>
  <c r="J131" i="3"/>
  <c r="F105" i="3"/>
  <c r="K395" i="2"/>
  <c r="J395" i="2" s="1"/>
  <c r="F167" i="2"/>
  <c r="K175" i="1"/>
  <c r="H175" i="1" s="1"/>
  <c r="K215" i="1"/>
  <c r="D215" i="1" s="1"/>
  <c r="J154" i="2"/>
  <c r="J166" i="2"/>
  <c r="J190" i="2"/>
  <c r="J204" i="2"/>
  <c r="J212" i="2"/>
  <c r="J220" i="2"/>
  <c r="D204" i="2"/>
  <c r="D212" i="2"/>
  <c r="F154" i="2"/>
  <c r="H204" i="2"/>
  <c r="H216" i="2"/>
  <c r="K219" i="1"/>
  <c r="D219" i="1" s="1"/>
  <c r="D120" i="2"/>
  <c r="F161" i="2"/>
  <c r="K166" i="1"/>
  <c r="D166" i="1" s="1"/>
  <c r="H212" i="2"/>
  <c r="K154" i="1"/>
  <c r="D154" i="1" s="1"/>
  <c r="C181" i="1"/>
  <c r="C271" i="1" s="1"/>
  <c r="K210" i="1"/>
  <c r="D210" i="1" s="1"/>
  <c r="J168" i="2"/>
  <c r="J198" i="2"/>
  <c r="J206" i="2"/>
  <c r="J214" i="2"/>
  <c r="F214" i="2"/>
  <c r="H194" i="2"/>
  <c r="K204" i="1"/>
  <c r="D204" i="1" s="1"/>
  <c r="K75" i="1"/>
  <c r="F75" i="1" s="1"/>
  <c r="K113" i="1"/>
  <c r="H113" i="1" s="1"/>
  <c r="K77" i="1"/>
  <c r="D77" i="1" s="1"/>
  <c r="K112" i="1"/>
  <c r="J112" i="1" s="1"/>
  <c r="J118" i="2"/>
  <c r="K86" i="1"/>
  <c r="J86" i="1" s="1"/>
  <c r="K131" i="1"/>
  <c r="J131" i="1" s="1"/>
  <c r="J134" i="2"/>
  <c r="H210" i="2"/>
  <c r="K102" i="1"/>
  <c r="D102" i="1" s="1"/>
  <c r="K405" i="2"/>
  <c r="H405" i="2" s="1"/>
  <c r="K488" i="2"/>
  <c r="J488" i="2" s="1"/>
  <c r="A68" i="2"/>
  <c r="A69" i="2" s="1"/>
  <c r="D210" i="2"/>
  <c r="K118" i="1"/>
  <c r="F118" i="1" s="1"/>
  <c r="H214" i="1"/>
  <c r="J211" i="1"/>
  <c r="K72" i="1"/>
  <c r="J72" i="1" s="1"/>
  <c r="H105" i="7"/>
  <c r="K147" i="1"/>
  <c r="H147" i="1" s="1"/>
  <c r="F110" i="7"/>
  <c r="H137" i="7"/>
  <c r="K126" i="1"/>
  <c r="J126" i="1" s="1"/>
  <c r="J86" i="7"/>
  <c r="J118" i="7"/>
  <c r="H147" i="7"/>
  <c r="F72" i="7"/>
  <c r="K115" i="1"/>
  <c r="D115" i="1" s="1"/>
  <c r="K157" i="1"/>
  <c r="D157" i="1" s="1"/>
  <c r="J78" i="7"/>
  <c r="J94" i="7"/>
  <c r="J110" i="7"/>
  <c r="J126" i="7"/>
  <c r="J142" i="7"/>
  <c r="D89" i="7"/>
  <c r="D120" i="7"/>
  <c r="D159" i="7"/>
  <c r="F121" i="7"/>
  <c r="D153" i="7"/>
  <c r="F104" i="7"/>
  <c r="F136" i="7"/>
  <c r="D88" i="7"/>
  <c r="K105" i="1"/>
  <c r="F105" i="1" s="1"/>
  <c r="K137" i="1"/>
  <c r="J137" i="1" s="1"/>
  <c r="D121" i="7"/>
  <c r="F89" i="7"/>
  <c r="H94" i="7"/>
  <c r="H126" i="7"/>
  <c r="F211" i="1"/>
  <c r="K96" i="1"/>
  <c r="F96" i="1" s="1"/>
  <c r="J112" i="2"/>
  <c r="J128" i="2"/>
  <c r="K344" i="2"/>
  <c r="D344" i="2" s="1"/>
  <c r="K151" i="1"/>
  <c r="J151" i="1" s="1"/>
  <c r="J72" i="2"/>
  <c r="J152" i="2"/>
  <c r="K70" i="1"/>
  <c r="J70" i="1" s="1"/>
  <c r="K74" i="1"/>
  <c r="F74" i="1" s="1"/>
  <c r="K88" i="1"/>
  <c r="J88" i="1" s="1"/>
  <c r="K134" i="1"/>
  <c r="H134" i="1" s="1"/>
  <c r="H211" i="1"/>
  <c r="K512" i="2"/>
  <c r="F512" i="2" s="1"/>
  <c r="K528" i="2"/>
  <c r="F528" i="2" s="1"/>
  <c r="D156" i="2"/>
  <c r="F111" i="2"/>
  <c r="K150" i="1"/>
  <c r="D150" i="1" s="1"/>
  <c r="K138" i="1"/>
  <c r="F138" i="1" s="1"/>
  <c r="D85" i="2"/>
  <c r="D184" i="2"/>
  <c r="F139" i="2"/>
  <c r="K300" i="2"/>
  <c r="K128" i="1"/>
  <c r="J128" i="1" s="1"/>
  <c r="K78" i="1"/>
  <c r="F78" i="1" s="1"/>
  <c r="K106" i="1"/>
  <c r="F106" i="1" s="1"/>
  <c r="J108" i="2"/>
  <c r="J124" i="2"/>
  <c r="J140" i="2"/>
  <c r="D106" i="2"/>
  <c r="F118" i="2"/>
  <c r="F146" i="2"/>
  <c r="H130" i="2"/>
  <c r="K90" i="1"/>
  <c r="J90" i="1" s="1"/>
  <c r="K160" i="1"/>
  <c r="F160" i="1" s="1"/>
  <c r="K184" i="1"/>
  <c r="H184" i="1" s="1"/>
  <c r="K122" i="1"/>
  <c r="K79" i="1"/>
  <c r="H79" i="1" s="1"/>
  <c r="J106" i="2"/>
  <c r="J130" i="2"/>
  <c r="J138" i="2"/>
  <c r="J146" i="2"/>
  <c r="F182" i="2"/>
  <c r="F210" i="2"/>
  <c r="K69" i="1"/>
  <c r="D69" i="1" s="1"/>
  <c r="K94" i="1"/>
  <c r="F94" i="1" s="1"/>
  <c r="K101" i="1"/>
  <c r="J101" i="1" s="1"/>
  <c r="K144" i="1"/>
  <c r="H144" i="1" s="1"/>
  <c r="K182" i="1"/>
  <c r="D182" i="1" s="1"/>
  <c r="D147" i="3"/>
  <c r="K73" i="1"/>
  <c r="H73" i="1" s="1"/>
  <c r="K123" i="1"/>
  <c r="H123" i="1" s="1"/>
  <c r="K153" i="1"/>
  <c r="D153" i="1" s="1"/>
  <c r="D73" i="3"/>
  <c r="K67" i="1"/>
  <c r="K83" i="1"/>
  <c r="F83" i="1" s="1"/>
  <c r="K107" i="1"/>
  <c r="H107" i="1" s="1"/>
  <c r="K133" i="1"/>
  <c r="J133" i="1" s="1"/>
  <c r="K274" i="3"/>
  <c r="D274" i="3" s="1"/>
  <c r="J99" i="3"/>
  <c r="D89" i="3"/>
  <c r="D131" i="3"/>
  <c r="F153" i="3"/>
  <c r="H147" i="3"/>
  <c r="K97" i="1"/>
  <c r="D97" i="1" s="1"/>
  <c r="K121" i="1"/>
  <c r="H121" i="1" s="1"/>
  <c r="K127" i="1"/>
  <c r="F127" i="1" s="1"/>
  <c r="K145" i="1"/>
  <c r="J145" i="1" s="1"/>
  <c r="J69" i="3"/>
  <c r="J83" i="3"/>
  <c r="J123" i="3"/>
  <c r="K324" i="3"/>
  <c r="H324" i="3" s="1"/>
  <c r="H73" i="3"/>
  <c r="D71" i="3"/>
  <c r="J71" i="3"/>
  <c r="K71" i="1"/>
  <c r="D71" i="1" s="1"/>
  <c r="F77" i="3"/>
  <c r="D77" i="3"/>
  <c r="H77" i="3"/>
  <c r="D103" i="3"/>
  <c r="J103" i="3"/>
  <c r="H103" i="3"/>
  <c r="H109" i="3"/>
  <c r="D109" i="3"/>
  <c r="K109" i="1"/>
  <c r="D109" i="1" s="1"/>
  <c r="F109" i="3"/>
  <c r="H125" i="3"/>
  <c r="D125" i="3"/>
  <c r="K125" i="1"/>
  <c r="F125" i="1" s="1"/>
  <c r="K103" i="1"/>
  <c r="D103" i="1" s="1"/>
  <c r="F98" i="3"/>
  <c r="H98" i="3"/>
  <c r="F104" i="3"/>
  <c r="K104" i="1"/>
  <c r="J104" i="1" s="1"/>
  <c r="K318" i="3"/>
  <c r="D318" i="3" s="1"/>
  <c r="F120" i="3"/>
  <c r="D120" i="3"/>
  <c r="H157" i="3"/>
  <c r="F157" i="3"/>
  <c r="D88" i="3"/>
  <c r="F125" i="3"/>
  <c r="K120" i="1"/>
  <c r="D120" i="1" s="1"/>
  <c r="K136" i="1"/>
  <c r="J136" i="1" s="1"/>
  <c r="G268" i="1"/>
  <c r="J185" i="1"/>
  <c r="M218" i="1"/>
  <c r="J79" i="3"/>
  <c r="D79" i="3"/>
  <c r="D95" i="3"/>
  <c r="J95" i="3"/>
  <c r="K95" i="1"/>
  <c r="D111" i="3"/>
  <c r="J111" i="3"/>
  <c r="K111" i="1"/>
  <c r="F111" i="1" s="1"/>
  <c r="J143" i="3"/>
  <c r="K143" i="1"/>
  <c r="D143" i="1" s="1"/>
  <c r="D127" i="3"/>
  <c r="D157" i="3"/>
  <c r="F88" i="3"/>
  <c r="F152" i="3"/>
  <c r="D87" i="3"/>
  <c r="J87" i="3"/>
  <c r="K87" i="1"/>
  <c r="K93" i="1"/>
  <c r="H93" i="1" s="1"/>
  <c r="H93" i="3"/>
  <c r="F93" i="3"/>
  <c r="D93" i="3"/>
  <c r="D119" i="3"/>
  <c r="J119" i="3"/>
  <c r="K119" i="1"/>
  <c r="J119" i="1" s="1"/>
  <c r="H119" i="3"/>
  <c r="D135" i="3"/>
  <c r="J135" i="3"/>
  <c r="K135" i="1"/>
  <c r="D135" i="1" s="1"/>
  <c r="H135" i="3"/>
  <c r="H141" i="3"/>
  <c r="F141" i="3"/>
  <c r="D141" i="3"/>
  <c r="H71" i="3"/>
  <c r="K141" i="1"/>
  <c r="F141" i="1" s="1"/>
  <c r="J77" i="3"/>
  <c r="J93" i="3"/>
  <c r="J109" i="3"/>
  <c r="J125" i="3"/>
  <c r="J141" i="3"/>
  <c r="J159" i="3"/>
  <c r="K159" i="1"/>
  <c r="F159" i="1" s="1"/>
  <c r="D159" i="3"/>
  <c r="A68" i="3"/>
  <c r="F206" i="1"/>
  <c r="J73" i="3"/>
  <c r="J81" i="3"/>
  <c r="J97" i="3"/>
  <c r="J105" i="3"/>
  <c r="J113" i="3"/>
  <c r="J121" i="3"/>
  <c r="J129" i="3"/>
  <c r="J137" i="3"/>
  <c r="J145" i="3"/>
  <c r="J153" i="3"/>
  <c r="D121" i="3"/>
  <c r="D137" i="3"/>
  <c r="F137" i="3"/>
  <c r="H121" i="3"/>
  <c r="H153" i="3"/>
  <c r="D67" i="3"/>
  <c r="D83" i="3"/>
  <c r="H220" i="2"/>
  <c r="D220" i="2"/>
  <c r="K220" i="1"/>
  <c r="B26" i="17"/>
  <c r="K451" i="7"/>
  <c r="F451" i="7" s="1"/>
  <c r="K266" i="7"/>
  <c r="K262" i="7"/>
  <c r="J262" i="7" s="1"/>
  <c r="K258" i="7"/>
  <c r="F258" i="7" s="1"/>
  <c r="D66" i="7"/>
  <c r="K263" i="7"/>
  <c r="K259" i="7"/>
  <c r="J259" i="7" s="1"/>
  <c r="K255" i="7"/>
  <c r="J255" i="7" s="1"/>
  <c r="K264" i="7"/>
  <c r="H264" i="7" s="1"/>
  <c r="K256" i="7"/>
  <c r="K265" i="7"/>
  <c r="H265" i="7" s="1"/>
  <c r="K257" i="7"/>
  <c r="H257" i="7" s="1"/>
  <c r="F66" i="7"/>
  <c r="K261" i="7"/>
  <c r="H261" i="7" s="1"/>
  <c r="K260" i="7"/>
  <c r="H260" i="7" s="1"/>
  <c r="J66" i="7"/>
  <c r="K467" i="7"/>
  <c r="F467" i="7" s="1"/>
  <c r="D82" i="7"/>
  <c r="H82" i="7"/>
  <c r="J82" i="7"/>
  <c r="K483" i="7"/>
  <c r="F483" i="7" s="1"/>
  <c r="D98" i="7"/>
  <c r="F98" i="7"/>
  <c r="J98" i="7"/>
  <c r="K499" i="7"/>
  <c r="D499" i="7" s="1"/>
  <c r="K313" i="7"/>
  <c r="K309" i="7"/>
  <c r="K305" i="7"/>
  <c r="F305" i="7" s="1"/>
  <c r="K314" i="7"/>
  <c r="H314" i="7" s="1"/>
  <c r="K303" i="7"/>
  <c r="D114" i="7"/>
  <c r="K307" i="7"/>
  <c r="D307" i="7" s="1"/>
  <c r="K304" i="7"/>
  <c r="J304" i="7" s="1"/>
  <c r="K312" i="7"/>
  <c r="F312" i="7" s="1"/>
  <c r="K310" i="7"/>
  <c r="F310" i="7" s="1"/>
  <c r="K311" i="7"/>
  <c r="D311" i="7" s="1"/>
  <c r="K308" i="7"/>
  <c r="D308" i="7" s="1"/>
  <c r="K306" i="7"/>
  <c r="D306" i="7" s="1"/>
  <c r="H114" i="7"/>
  <c r="J114" i="7"/>
  <c r="K515" i="7"/>
  <c r="H515" i="7" s="1"/>
  <c r="D130" i="7"/>
  <c r="F130" i="7"/>
  <c r="J130" i="7"/>
  <c r="K534" i="7"/>
  <c r="J534" i="7" s="1"/>
  <c r="H149" i="7"/>
  <c r="F149" i="7"/>
  <c r="D149" i="7"/>
  <c r="J149" i="7"/>
  <c r="K560" i="7"/>
  <c r="F175" i="7"/>
  <c r="D175" i="7"/>
  <c r="J175" i="7"/>
  <c r="H216" i="7"/>
  <c r="J216" i="7"/>
  <c r="F216" i="7"/>
  <c r="D216" i="7"/>
  <c r="K66" i="1"/>
  <c r="D66" i="1" s="1"/>
  <c r="K114" i="1"/>
  <c r="D114" i="1" s="1"/>
  <c r="K130" i="1"/>
  <c r="D130" i="1" s="1"/>
  <c r="H206" i="1"/>
  <c r="K462" i="7"/>
  <c r="D462" i="7" s="1"/>
  <c r="J77" i="7"/>
  <c r="F77" i="7"/>
  <c r="D77" i="7"/>
  <c r="K478" i="7"/>
  <c r="D478" i="7" s="1"/>
  <c r="J93" i="7"/>
  <c r="H93" i="7"/>
  <c r="D93" i="7"/>
  <c r="K494" i="7"/>
  <c r="D494" i="7" s="1"/>
  <c r="J109" i="7"/>
  <c r="F109" i="7"/>
  <c r="D109" i="7"/>
  <c r="K510" i="7"/>
  <c r="D510" i="7" s="1"/>
  <c r="J125" i="7"/>
  <c r="H125" i="7"/>
  <c r="D125" i="7"/>
  <c r="K526" i="7"/>
  <c r="H526" i="7" s="1"/>
  <c r="J141" i="7"/>
  <c r="F141" i="7"/>
  <c r="D141" i="7"/>
  <c r="H193" i="7"/>
  <c r="F193" i="7"/>
  <c r="D193" i="7"/>
  <c r="J193" i="7"/>
  <c r="H196" i="7"/>
  <c r="J196" i="7"/>
  <c r="F196" i="7"/>
  <c r="D196" i="7"/>
  <c r="H213" i="7"/>
  <c r="F213" i="7"/>
  <c r="D213" i="7"/>
  <c r="J213" i="7"/>
  <c r="F82" i="7"/>
  <c r="H66" i="7"/>
  <c r="H109" i="7"/>
  <c r="H130" i="7"/>
  <c r="H175" i="7"/>
  <c r="K98" i="1"/>
  <c r="D98" i="1" s="1"/>
  <c r="K149" i="1"/>
  <c r="F149" i="1" s="1"/>
  <c r="K459" i="7"/>
  <c r="F459" i="7" s="1"/>
  <c r="D74" i="7"/>
  <c r="H74" i="7"/>
  <c r="F74" i="7"/>
  <c r="J74" i="7"/>
  <c r="K475" i="7"/>
  <c r="F475" i="7" s="1"/>
  <c r="K290" i="7"/>
  <c r="K286" i="7"/>
  <c r="F286" i="7" s="1"/>
  <c r="K282" i="7"/>
  <c r="D90" i="7"/>
  <c r="K289" i="7"/>
  <c r="K287" i="7"/>
  <c r="J287" i="7" s="1"/>
  <c r="K283" i="7"/>
  <c r="J283" i="7" s="1"/>
  <c r="K279" i="7"/>
  <c r="F279" i="7" s="1"/>
  <c r="K280" i="7"/>
  <c r="D280" i="7" s="1"/>
  <c r="K281" i="7"/>
  <c r="H281" i="7" s="1"/>
  <c r="H90" i="7"/>
  <c r="F90" i="7"/>
  <c r="K285" i="7"/>
  <c r="H285" i="7" s="1"/>
  <c r="K284" i="7"/>
  <c r="H284" i="7" s="1"/>
  <c r="K288" i="7"/>
  <c r="H288" i="7" s="1"/>
  <c r="J90" i="7"/>
  <c r="K491" i="7"/>
  <c r="D106" i="7"/>
  <c r="H106" i="7"/>
  <c r="F106" i="7"/>
  <c r="J106" i="7"/>
  <c r="K507" i="7"/>
  <c r="H507" i="7" s="1"/>
  <c r="D122" i="7"/>
  <c r="H122" i="7"/>
  <c r="F122" i="7"/>
  <c r="J122" i="7"/>
  <c r="K523" i="7"/>
  <c r="H523" i="7" s="1"/>
  <c r="K333" i="7"/>
  <c r="J333" i="7" s="1"/>
  <c r="K329" i="7"/>
  <c r="K335" i="7"/>
  <c r="K332" i="7"/>
  <c r="F332" i="7" s="1"/>
  <c r="K330" i="7"/>
  <c r="H330" i="7" s="1"/>
  <c r="D138" i="7"/>
  <c r="K338" i="7"/>
  <c r="J338" i="7" s="1"/>
  <c r="K334" i="7"/>
  <c r="J334" i="7" s="1"/>
  <c r="K337" i="7"/>
  <c r="D337" i="7" s="1"/>
  <c r="K331" i="7"/>
  <c r="K328" i="7"/>
  <c r="F328" i="7" s="1"/>
  <c r="K327" i="7"/>
  <c r="D327" i="7" s="1"/>
  <c r="H138" i="7"/>
  <c r="F138" i="7"/>
  <c r="K336" i="7"/>
  <c r="F336" i="7" s="1"/>
  <c r="J138" i="7"/>
  <c r="K546" i="7"/>
  <c r="F546" i="7" s="1"/>
  <c r="H161" i="7"/>
  <c r="F161" i="7"/>
  <c r="D161" i="7"/>
  <c r="J161" i="7"/>
  <c r="H164" i="7"/>
  <c r="J164" i="7"/>
  <c r="D164" i="7"/>
  <c r="F164" i="7"/>
  <c r="D170" i="7"/>
  <c r="J170" i="7"/>
  <c r="F170" i="7"/>
  <c r="H170" i="7"/>
  <c r="K569" i="7"/>
  <c r="H184" i="7"/>
  <c r="J184" i="7"/>
  <c r="F184" i="7"/>
  <c r="D184" i="7"/>
  <c r="F207" i="7"/>
  <c r="J207" i="7"/>
  <c r="A68" i="7"/>
  <c r="F114" i="7"/>
  <c r="K82" i="1"/>
  <c r="K216" i="1"/>
  <c r="D216" i="1" s="1"/>
  <c r="K454" i="7"/>
  <c r="H454" i="7" s="1"/>
  <c r="J69" i="7"/>
  <c r="H69" i="7"/>
  <c r="F69" i="7"/>
  <c r="D69" i="7"/>
  <c r="K276" i="7"/>
  <c r="H276" i="7" s="1"/>
  <c r="K470" i="7"/>
  <c r="J85" i="7"/>
  <c r="H85" i="7"/>
  <c r="F85" i="7"/>
  <c r="D85" i="7"/>
  <c r="K486" i="7"/>
  <c r="D486" i="7" s="1"/>
  <c r="J101" i="7"/>
  <c r="H101" i="7"/>
  <c r="F101" i="7"/>
  <c r="D101" i="7"/>
  <c r="K502" i="7"/>
  <c r="D502" i="7" s="1"/>
  <c r="J117" i="7"/>
  <c r="H117" i="7"/>
  <c r="F117" i="7"/>
  <c r="D117" i="7"/>
  <c r="K518" i="7"/>
  <c r="H518" i="7" s="1"/>
  <c r="J133" i="7"/>
  <c r="H133" i="7"/>
  <c r="F133" i="7"/>
  <c r="D133" i="7"/>
  <c r="K537" i="7"/>
  <c r="J537" i="7" s="1"/>
  <c r="H152" i="7"/>
  <c r="J152" i="7"/>
  <c r="F152" i="7"/>
  <c r="D152" i="7"/>
  <c r="K566" i="7"/>
  <c r="H181" i="7"/>
  <c r="J181" i="7"/>
  <c r="K587" i="7"/>
  <c r="D202" i="7"/>
  <c r="J202" i="7"/>
  <c r="F202" i="7"/>
  <c r="H202" i="7"/>
  <c r="D207" i="7"/>
  <c r="F93" i="7"/>
  <c r="H77" i="7"/>
  <c r="H98" i="7"/>
  <c r="H141" i="7"/>
  <c r="K453" i="7"/>
  <c r="H68" i="7"/>
  <c r="K456" i="7"/>
  <c r="F456" i="7" s="1"/>
  <c r="F71" i="7"/>
  <c r="D71" i="7"/>
  <c r="J71" i="7"/>
  <c r="K461" i="7"/>
  <c r="D461" i="7" s="1"/>
  <c r="H76" i="7"/>
  <c r="F76" i="7"/>
  <c r="D76" i="7"/>
  <c r="K464" i="7"/>
  <c r="F79" i="7"/>
  <c r="J79" i="7"/>
  <c r="H79" i="7"/>
  <c r="K469" i="7"/>
  <c r="D469" i="7" s="1"/>
  <c r="H84" i="7"/>
  <c r="K472" i="7"/>
  <c r="F472" i="7" s="1"/>
  <c r="F87" i="7"/>
  <c r="D87" i="7"/>
  <c r="J87" i="7"/>
  <c r="K477" i="7"/>
  <c r="D477" i="7" s="1"/>
  <c r="H92" i="7"/>
  <c r="F92" i="7"/>
  <c r="D92" i="7"/>
  <c r="K480" i="7"/>
  <c r="F480" i="7" s="1"/>
  <c r="F95" i="7"/>
  <c r="J95" i="7"/>
  <c r="H95" i="7"/>
  <c r="K485" i="7"/>
  <c r="D485" i="7" s="1"/>
  <c r="H100" i="7"/>
  <c r="K488" i="7"/>
  <c r="F103" i="7"/>
  <c r="D103" i="7"/>
  <c r="J103" i="7"/>
  <c r="K493" i="7"/>
  <c r="H108" i="7"/>
  <c r="F108" i="7"/>
  <c r="D108" i="7"/>
  <c r="K496" i="7"/>
  <c r="F111" i="7"/>
  <c r="J111" i="7"/>
  <c r="H111" i="7"/>
  <c r="K501" i="7"/>
  <c r="J501" i="7" s="1"/>
  <c r="H116" i="7"/>
  <c r="K504" i="7"/>
  <c r="J504" i="7" s="1"/>
  <c r="F119" i="7"/>
  <c r="D119" i="7"/>
  <c r="J119" i="7"/>
  <c r="K509" i="7"/>
  <c r="J509" i="7" s="1"/>
  <c r="H124" i="7"/>
  <c r="F124" i="7"/>
  <c r="D124" i="7"/>
  <c r="K512" i="7"/>
  <c r="F512" i="7" s="1"/>
  <c r="F127" i="7"/>
  <c r="J127" i="7"/>
  <c r="H127" i="7"/>
  <c r="K517" i="7"/>
  <c r="J517" i="7" s="1"/>
  <c r="H132" i="7"/>
  <c r="K520" i="7"/>
  <c r="J520" i="7" s="1"/>
  <c r="F135" i="7"/>
  <c r="D135" i="7"/>
  <c r="J135" i="7"/>
  <c r="K525" i="7"/>
  <c r="H140" i="7"/>
  <c r="F140" i="7"/>
  <c r="D140" i="7"/>
  <c r="K528" i="7"/>
  <c r="F143" i="7"/>
  <c r="J143" i="7"/>
  <c r="H143" i="7"/>
  <c r="K531" i="7"/>
  <c r="D531" i="7" s="1"/>
  <c r="D146" i="7"/>
  <c r="J146" i="7"/>
  <c r="K536" i="7"/>
  <c r="F151" i="7"/>
  <c r="D151" i="7"/>
  <c r="K542" i="7"/>
  <c r="J542" i="7" s="1"/>
  <c r="K545" i="7"/>
  <c r="D545" i="7" s="1"/>
  <c r="H160" i="7"/>
  <c r="J160" i="7"/>
  <c r="F160" i="7"/>
  <c r="D160" i="7"/>
  <c r="H169" i="7"/>
  <c r="J169" i="7"/>
  <c r="H172" i="7"/>
  <c r="J172" i="7"/>
  <c r="F172" i="7"/>
  <c r="D172" i="7"/>
  <c r="D178" i="7"/>
  <c r="J178" i="7"/>
  <c r="K568" i="7"/>
  <c r="F183" i="7"/>
  <c r="D183" i="7"/>
  <c r="H189" i="7"/>
  <c r="H192" i="7"/>
  <c r="J192" i="7"/>
  <c r="F192" i="7"/>
  <c r="D192" i="7"/>
  <c r="K586" i="7"/>
  <c r="F586" i="7" s="1"/>
  <c r="H201" i="7"/>
  <c r="J201" i="7"/>
  <c r="K589" i="7"/>
  <c r="H204" i="7"/>
  <c r="J204" i="7"/>
  <c r="F204" i="7"/>
  <c r="D204" i="7"/>
  <c r="K408" i="7"/>
  <c r="J408" i="7" s="1"/>
  <c r="K404" i="7"/>
  <c r="J404" i="7" s="1"/>
  <c r="K400" i="7"/>
  <c r="K407" i="7"/>
  <c r="K403" i="7"/>
  <c r="F403" i="7" s="1"/>
  <c r="K399" i="7"/>
  <c r="J399" i="7" s="1"/>
  <c r="K402" i="7"/>
  <c r="K405" i="7"/>
  <c r="K409" i="7"/>
  <c r="D409" i="7" s="1"/>
  <c r="K401" i="7"/>
  <c r="D210" i="7"/>
  <c r="J210" i="7"/>
  <c r="K406" i="7"/>
  <c r="H406" i="7" s="1"/>
  <c r="F215" i="7"/>
  <c r="D215" i="7"/>
  <c r="E557" i="7"/>
  <c r="E556" i="7"/>
  <c r="E552" i="7"/>
  <c r="E548" i="7"/>
  <c r="E558" i="7"/>
  <c r="E555" i="7"/>
  <c r="E551" i="7"/>
  <c r="E547" i="7"/>
  <c r="E553" i="7"/>
  <c r="E549" i="7"/>
  <c r="E550" i="7"/>
  <c r="E554" i="7"/>
  <c r="E362" i="7"/>
  <c r="E563" i="7"/>
  <c r="E559" i="7"/>
  <c r="E560" i="7"/>
  <c r="E564" i="7"/>
  <c r="E561" i="7"/>
  <c r="E566" i="7"/>
  <c r="E562" i="7"/>
  <c r="E373" i="7"/>
  <c r="E374" i="7"/>
  <c r="E371" i="7"/>
  <c r="E372" i="7"/>
  <c r="E565" i="7"/>
  <c r="E370" i="7"/>
  <c r="F181" i="7"/>
  <c r="E567" i="7"/>
  <c r="E570" i="7"/>
  <c r="E574" i="7"/>
  <c r="E569" i="7"/>
  <c r="E568" i="7"/>
  <c r="E385" i="7"/>
  <c r="E381" i="7"/>
  <c r="E384" i="7"/>
  <c r="E378" i="7"/>
  <c r="E383" i="7"/>
  <c r="F383" i="7" s="1"/>
  <c r="E380" i="7"/>
  <c r="E379" i="7"/>
  <c r="E197" i="7"/>
  <c r="E573" i="7" s="1"/>
  <c r="D169" i="7"/>
  <c r="F68" i="7"/>
  <c r="F100" i="7"/>
  <c r="F132" i="7"/>
  <c r="K269" i="7"/>
  <c r="E382" i="7"/>
  <c r="K92" i="1"/>
  <c r="H92" i="1" s="1"/>
  <c r="K100" i="1"/>
  <c r="J100" i="1" s="1"/>
  <c r="K108" i="1"/>
  <c r="J108" i="1" s="1"/>
  <c r="K124" i="1"/>
  <c r="F124" i="1" s="1"/>
  <c r="K140" i="1"/>
  <c r="F140" i="1" s="1"/>
  <c r="K452" i="7"/>
  <c r="J452" i="7" s="1"/>
  <c r="F67" i="7"/>
  <c r="J67" i="7"/>
  <c r="K457" i="7"/>
  <c r="F457" i="7" s="1"/>
  <c r="H72" i="7"/>
  <c r="K460" i="7"/>
  <c r="F75" i="7"/>
  <c r="H75" i="7"/>
  <c r="J75" i="7"/>
  <c r="D75" i="7"/>
  <c r="K465" i="7"/>
  <c r="H465" i="7" s="1"/>
  <c r="H80" i="7"/>
  <c r="F80" i="7"/>
  <c r="D80" i="7"/>
  <c r="K468" i="7"/>
  <c r="F83" i="7"/>
  <c r="J83" i="7"/>
  <c r="K473" i="7"/>
  <c r="H473" i="7" s="1"/>
  <c r="H88" i="7"/>
  <c r="K476" i="7"/>
  <c r="F91" i="7"/>
  <c r="H91" i="7"/>
  <c r="J91" i="7"/>
  <c r="D91" i="7"/>
  <c r="K481" i="7"/>
  <c r="H481" i="7" s="1"/>
  <c r="H96" i="7"/>
  <c r="F96" i="7"/>
  <c r="D96" i="7"/>
  <c r="K484" i="7"/>
  <c r="F99" i="7"/>
  <c r="J99" i="7"/>
  <c r="H104" i="7"/>
  <c r="K489" i="7"/>
  <c r="H489" i="7" s="1"/>
  <c r="K492" i="7"/>
  <c r="F492" i="7" s="1"/>
  <c r="F107" i="7"/>
  <c r="H107" i="7"/>
  <c r="J107" i="7"/>
  <c r="D107" i="7"/>
  <c r="K497" i="7"/>
  <c r="J497" i="7" s="1"/>
  <c r="H112" i="7"/>
  <c r="F112" i="7"/>
  <c r="D112" i="7"/>
  <c r="K500" i="7"/>
  <c r="J500" i="7" s="1"/>
  <c r="F115" i="7"/>
  <c r="J115" i="7"/>
  <c r="K505" i="7"/>
  <c r="F505" i="7" s="1"/>
  <c r="H120" i="7"/>
  <c r="K508" i="7"/>
  <c r="F508" i="7" s="1"/>
  <c r="F123" i="7"/>
  <c r="H123" i="7"/>
  <c r="J123" i="7"/>
  <c r="D123" i="7"/>
  <c r="K513" i="7"/>
  <c r="H128" i="7"/>
  <c r="F128" i="7"/>
  <c r="D128" i="7"/>
  <c r="K516" i="7"/>
  <c r="F131" i="7"/>
  <c r="J131" i="7"/>
  <c r="K521" i="7"/>
  <c r="J521" i="7" s="1"/>
  <c r="H136" i="7"/>
  <c r="K524" i="7"/>
  <c r="F524" i="7" s="1"/>
  <c r="F139" i="7"/>
  <c r="H139" i="7"/>
  <c r="J139" i="7"/>
  <c r="D139" i="7"/>
  <c r="K529" i="7"/>
  <c r="J529" i="7" s="1"/>
  <c r="H144" i="7"/>
  <c r="F144" i="7"/>
  <c r="D144" i="7"/>
  <c r="K538" i="7"/>
  <c r="J538" i="7" s="1"/>
  <c r="J153" i="7"/>
  <c r="K541" i="7"/>
  <c r="H156" i="7"/>
  <c r="J156" i="7"/>
  <c r="F156" i="7"/>
  <c r="D156" i="7"/>
  <c r="K359" i="7"/>
  <c r="K355" i="7"/>
  <c r="K351" i="7"/>
  <c r="F351" i="7" s="1"/>
  <c r="K360" i="7"/>
  <c r="H360" i="7" s="1"/>
  <c r="K353" i="7"/>
  <c r="H353" i="7" s="1"/>
  <c r="K361" i="7"/>
  <c r="K358" i="7"/>
  <c r="F358" i="7" s="1"/>
  <c r="K356" i="7"/>
  <c r="H356" i="7" s="1"/>
  <c r="K354" i="7"/>
  <c r="H354" i="7" s="1"/>
  <c r="K352" i="7"/>
  <c r="D352" i="7" s="1"/>
  <c r="D162" i="7"/>
  <c r="J162" i="7"/>
  <c r="K357" i="7"/>
  <c r="H357" i="7" s="1"/>
  <c r="F167" i="7"/>
  <c r="D167" i="7"/>
  <c r="K173" i="7"/>
  <c r="K547" i="7" s="1"/>
  <c r="K561" i="7"/>
  <c r="H176" i="7"/>
  <c r="J176" i="7"/>
  <c r="F176" i="7"/>
  <c r="D176" i="7"/>
  <c r="H185" i="7"/>
  <c r="J185" i="7"/>
  <c r="H188" i="7"/>
  <c r="J188" i="7"/>
  <c r="F188" i="7"/>
  <c r="D188" i="7"/>
  <c r="D194" i="7"/>
  <c r="J194" i="7"/>
  <c r="K584" i="7"/>
  <c r="H584" i="7" s="1"/>
  <c r="F199" i="7"/>
  <c r="D199" i="7"/>
  <c r="H205" i="7"/>
  <c r="H208" i="7"/>
  <c r="J208" i="7"/>
  <c r="F208" i="7"/>
  <c r="D208" i="7"/>
  <c r="H217" i="7"/>
  <c r="J217" i="7"/>
  <c r="H220" i="7"/>
  <c r="J220" i="7"/>
  <c r="F220" i="7"/>
  <c r="D220" i="7"/>
  <c r="I556" i="7"/>
  <c r="I552" i="7"/>
  <c r="I548" i="7"/>
  <c r="I557" i="7"/>
  <c r="I555" i="7"/>
  <c r="I551" i="7"/>
  <c r="I547" i="7"/>
  <c r="I553" i="7"/>
  <c r="I549" i="7"/>
  <c r="I558" i="7"/>
  <c r="I554" i="7"/>
  <c r="I550" i="7"/>
  <c r="I362" i="7"/>
  <c r="I563" i="7"/>
  <c r="I559" i="7"/>
  <c r="I566" i="7"/>
  <c r="I560" i="7"/>
  <c r="I565" i="7"/>
  <c r="I562" i="7"/>
  <c r="I561" i="7"/>
  <c r="I564" i="7"/>
  <c r="I373" i="7"/>
  <c r="I370" i="7"/>
  <c r="I374" i="7"/>
  <c r="I371" i="7"/>
  <c r="I372" i="7"/>
  <c r="I567" i="7"/>
  <c r="I573" i="7"/>
  <c r="I569" i="7"/>
  <c r="I570" i="7"/>
  <c r="I574" i="7"/>
  <c r="I568" i="7"/>
  <c r="I385" i="7"/>
  <c r="I381" i="7"/>
  <c r="I386" i="7"/>
  <c r="I383" i="7"/>
  <c r="I380" i="7"/>
  <c r="I384" i="7"/>
  <c r="I382" i="7"/>
  <c r="I379" i="7"/>
  <c r="I378" i="7"/>
  <c r="I197" i="7"/>
  <c r="I572" i="7" s="1"/>
  <c r="D72" i="7"/>
  <c r="D83" i="7"/>
  <c r="D104" i="7"/>
  <c r="D115" i="7"/>
  <c r="D136" i="7"/>
  <c r="D201" i="7"/>
  <c r="F84" i="7"/>
  <c r="F116" i="7"/>
  <c r="F169" i="7"/>
  <c r="F201" i="7"/>
  <c r="H67" i="7"/>
  <c r="H78" i="7"/>
  <c r="H99" i="7"/>
  <c r="H131" i="7"/>
  <c r="H153" i="7"/>
  <c r="H178" i="7"/>
  <c r="H194" i="7"/>
  <c r="H210" i="7"/>
  <c r="K268" i="7"/>
  <c r="H268" i="7" s="1"/>
  <c r="K202" i="1"/>
  <c r="F202" i="1" s="1"/>
  <c r="J68" i="7"/>
  <c r="K455" i="7"/>
  <c r="J455" i="7" s="1"/>
  <c r="D70" i="7"/>
  <c r="H70" i="7"/>
  <c r="F70" i="7"/>
  <c r="K458" i="7"/>
  <c r="J73" i="7"/>
  <c r="J76" i="7"/>
  <c r="K463" i="7"/>
  <c r="J463" i="7" s="1"/>
  <c r="K278" i="7"/>
  <c r="J278" i="7" s="1"/>
  <c r="K274" i="7"/>
  <c r="K270" i="7"/>
  <c r="F270" i="7" s="1"/>
  <c r="D78" i="7"/>
  <c r="K275" i="7"/>
  <c r="J275" i="7" s="1"/>
  <c r="K271" i="7"/>
  <c r="K267" i="7"/>
  <c r="J267" i="7" s="1"/>
  <c r="K272" i="7"/>
  <c r="D272" i="7" s="1"/>
  <c r="K273" i="7"/>
  <c r="H273" i="7" s="1"/>
  <c r="K277" i="7"/>
  <c r="K466" i="7"/>
  <c r="H81" i="7"/>
  <c r="F81" i="7"/>
  <c r="D81" i="7"/>
  <c r="J81" i="7"/>
  <c r="J84" i="7"/>
  <c r="K471" i="7"/>
  <c r="J471" i="7" s="1"/>
  <c r="D86" i="7"/>
  <c r="H86" i="7"/>
  <c r="F86" i="7"/>
  <c r="K474" i="7"/>
  <c r="J89" i="7"/>
  <c r="J92" i="7"/>
  <c r="K479" i="7"/>
  <c r="J479" i="7" s="1"/>
  <c r="D94" i="7"/>
  <c r="K482" i="7"/>
  <c r="H97" i="7"/>
  <c r="F97" i="7"/>
  <c r="D97" i="7"/>
  <c r="J97" i="7"/>
  <c r="J100" i="7"/>
  <c r="K487" i="7"/>
  <c r="J487" i="7" s="1"/>
  <c r="K301" i="7"/>
  <c r="F301" i="7" s="1"/>
  <c r="K300" i="7"/>
  <c r="F300" i="7" s="1"/>
  <c r="K298" i="7"/>
  <c r="J298" i="7" s="1"/>
  <c r="K294" i="7"/>
  <c r="F294" i="7" s="1"/>
  <c r="D102" i="7"/>
  <c r="K302" i="7"/>
  <c r="K297" i="7"/>
  <c r="D297" i="7" s="1"/>
  <c r="K293" i="7"/>
  <c r="D293" i="7" s="1"/>
  <c r="K299" i="7"/>
  <c r="F299" i="7" s="1"/>
  <c r="K295" i="7"/>
  <c r="K291" i="7"/>
  <c r="F291" i="7" s="1"/>
  <c r="K296" i="7"/>
  <c r="H296" i="7" s="1"/>
  <c r="H102" i="7"/>
  <c r="F102" i="7"/>
  <c r="K292" i="7"/>
  <c r="H292" i="7" s="1"/>
  <c r="K490" i="7"/>
  <c r="J105" i="7"/>
  <c r="J108" i="7"/>
  <c r="K495" i="7"/>
  <c r="D495" i="7" s="1"/>
  <c r="D110" i="7"/>
  <c r="K498" i="7"/>
  <c r="H498" i="7" s="1"/>
  <c r="H113" i="7"/>
  <c r="F113" i="7"/>
  <c r="D113" i="7"/>
  <c r="J113" i="7"/>
  <c r="J116" i="7"/>
  <c r="K503" i="7"/>
  <c r="H503" i="7" s="1"/>
  <c r="D118" i="7"/>
  <c r="H118" i="7"/>
  <c r="F118" i="7"/>
  <c r="K506" i="7"/>
  <c r="H506" i="7" s="1"/>
  <c r="J121" i="7"/>
  <c r="J124" i="7"/>
  <c r="K511" i="7"/>
  <c r="H511" i="7" s="1"/>
  <c r="K325" i="7"/>
  <c r="K321" i="7"/>
  <c r="J321" i="7" s="1"/>
  <c r="K317" i="7"/>
  <c r="J317" i="7" s="1"/>
  <c r="K319" i="7"/>
  <c r="K316" i="7"/>
  <c r="D316" i="7" s="1"/>
  <c r="D126" i="7"/>
  <c r="K323" i="7"/>
  <c r="H323" i="7" s="1"/>
  <c r="K320" i="7"/>
  <c r="J320" i="7" s="1"/>
  <c r="K318" i="7"/>
  <c r="J318" i="7" s="1"/>
  <c r="K326" i="7"/>
  <c r="F326" i="7" s="1"/>
  <c r="K315" i="7"/>
  <c r="K324" i="7"/>
  <c r="K322" i="7"/>
  <c r="D322" i="7" s="1"/>
  <c r="K514" i="7"/>
  <c r="D514" i="7" s="1"/>
  <c r="H129" i="7"/>
  <c r="F129" i="7"/>
  <c r="D129" i="7"/>
  <c r="J129" i="7"/>
  <c r="J132" i="7"/>
  <c r="K519" i="7"/>
  <c r="D519" i="7" s="1"/>
  <c r="D134" i="7"/>
  <c r="H134" i="7"/>
  <c r="F134" i="7"/>
  <c r="K522" i="7"/>
  <c r="J137" i="7"/>
  <c r="J140" i="7"/>
  <c r="K527" i="7"/>
  <c r="H527" i="7" s="1"/>
  <c r="D142" i="7"/>
  <c r="K530" i="7"/>
  <c r="D530" i="7" s="1"/>
  <c r="H145" i="7"/>
  <c r="F145" i="7"/>
  <c r="D145" i="7"/>
  <c r="J145" i="7"/>
  <c r="K533" i="7"/>
  <c r="D533" i="7" s="1"/>
  <c r="H148" i="7"/>
  <c r="J148" i="7"/>
  <c r="J151" i="7"/>
  <c r="K539" i="7"/>
  <c r="D539" i="7" s="1"/>
  <c r="D154" i="7"/>
  <c r="J154" i="7"/>
  <c r="H154" i="7"/>
  <c r="F154" i="7"/>
  <c r="J157" i="7"/>
  <c r="K544" i="7"/>
  <c r="D544" i="7" s="1"/>
  <c r="F159" i="7"/>
  <c r="H159" i="7"/>
  <c r="K550" i="7"/>
  <c r="H165" i="7"/>
  <c r="F165" i="7"/>
  <c r="D165" i="7"/>
  <c r="K553" i="7"/>
  <c r="H168" i="7"/>
  <c r="J168" i="7"/>
  <c r="K373" i="7"/>
  <c r="K562" i="7"/>
  <c r="H177" i="7"/>
  <c r="F177" i="7"/>
  <c r="D177" i="7"/>
  <c r="J177" i="7"/>
  <c r="K565" i="7"/>
  <c r="H180" i="7"/>
  <c r="J180" i="7"/>
  <c r="J183" i="7"/>
  <c r="K383" i="7"/>
  <c r="K375" i="7"/>
  <c r="K384" i="7"/>
  <c r="K381" i="7"/>
  <c r="K376" i="7"/>
  <c r="H376" i="7" s="1"/>
  <c r="K385" i="7"/>
  <c r="K382" i="7"/>
  <c r="K377" i="7"/>
  <c r="D186" i="7"/>
  <c r="J186" i="7"/>
  <c r="F186" i="7"/>
  <c r="J189" i="7"/>
  <c r="F191" i="7"/>
  <c r="K585" i="7"/>
  <c r="H200" i="7"/>
  <c r="J200" i="7"/>
  <c r="H209" i="7"/>
  <c r="F209" i="7"/>
  <c r="D209" i="7"/>
  <c r="J209" i="7"/>
  <c r="H212" i="7"/>
  <c r="J212" i="7"/>
  <c r="J215" i="7"/>
  <c r="D218" i="7"/>
  <c r="J218" i="7"/>
  <c r="F218" i="7"/>
  <c r="C557" i="7"/>
  <c r="C554" i="7"/>
  <c r="C550" i="7"/>
  <c r="C553" i="7"/>
  <c r="C549" i="7"/>
  <c r="C558" i="7"/>
  <c r="C555" i="7"/>
  <c r="C551" i="7"/>
  <c r="C547" i="7"/>
  <c r="C548" i="7"/>
  <c r="C552" i="7"/>
  <c r="C556" i="7"/>
  <c r="C362" i="7"/>
  <c r="C565" i="7"/>
  <c r="C561" i="7"/>
  <c r="C562" i="7"/>
  <c r="C559" i="7"/>
  <c r="C566" i="7"/>
  <c r="C563" i="7"/>
  <c r="C560" i="7"/>
  <c r="C564" i="7"/>
  <c r="C371" i="7"/>
  <c r="C373" i="7"/>
  <c r="C370" i="7"/>
  <c r="C374" i="7"/>
  <c r="C372" i="7"/>
  <c r="D181" i="7"/>
  <c r="C569" i="7"/>
  <c r="C568" i="7"/>
  <c r="C567" i="7"/>
  <c r="C383" i="7"/>
  <c r="C379" i="7"/>
  <c r="C380" i="7"/>
  <c r="C385" i="7"/>
  <c r="C382" i="7"/>
  <c r="D382" i="7" s="1"/>
  <c r="C381" i="7"/>
  <c r="D381" i="7" s="1"/>
  <c r="C378" i="7"/>
  <c r="C384" i="7"/>
  <c r="C197" i="7"/>
  <c r="D73" i="7"/>
  <c r="D84" i="7"/>
  <c r="D95" i="7"/>
  <c r="D105" i="7"/>
  <c r="D116" i="7"/>
  <c r="D127" i="7"/>
  <c r="D137" i="7"/>
  <c r="D148" i="7"/>
  <c r="D157" i="7"/>
  <c r="D168" i="7"/>
  <c r="D185" i="7"/>
  <c r="D212" i="7"/>
  <c r="F88" i="7"/>
  <c r="F120" i="7"/>
  <c r="F162" i="7"/>
  <c r="F173" i="7"/>
  <c r="F194" i="7"/>
  <c r="F205" i="7"/>
  <c r="H71" i="7"/>
  <c r="H103" i="7"/>
  <c r="H135" i="7"/>
  <c r="H146" i="7"/>
  <c r="H157" i="7"/>
  <c r="H167" i="7"/>
  <c r="H183" i="7"/>
  <c r="H199" i="7"/>
  <c r="H215" i="7"/>
  <c r="H211" i="7"/>
  <c r="H219" i="7"/>
  <c r="D401" i="7"/>
  <c r="D402" i="7"/>
  <c r="K532" i="7"/>
  <c r="J532" i="7" s="1"/>
  <c r="F147" i="7"/>
  <c r="K535" i="7"/>
  <c r="F535" i="7" s="1"/>
  <c r="K347" i="7"/>
  <c r="F347" i="7" s="1"/>
  <c r="K343" i="7"/>
  <c r="K339" i="7"/>
  <c r="K349" i="7"/>
  <c r="K346" i="7"/>
  <c r="F346" i="7" s="1"/>
  <c r="K344" i="7"/>
  <c r="F344" i="7" s="1"/>
  <c r="K350" i="7"/>
  <c r="J350" i="7" s="1"/>
  <c r="K348" i="7"/>
  <c r="J348" i="7" s="1"/>
  <c r="K345" i="7"/>
  <c r="K342" i="7"/>
  <c r="F342" i="7" s="1"/>
  <c r="K340" i="7"/>
  <c r="H340" i="7" s="1"/>
  <c r="D150" i="7"/>
  <c r="J150" i="7"/>
  <c r="K341" i="7"/>
  <c r="H341" i="7" s="1"/>
  <c r="K540" i="7"/>
  <c r="D540" i="7" s="1"/>
  <c r="F155" i="7"/>
  <c r="K543" i="7"/>
  <c r="J543" i="7" s="1"/>
  <c r="D158" i="7"/>
  <c r="J158" i="7"/>
  <c r="F163" i="7"/>
  <c r="D166" i="7"/>
  <c r="J166" i="7"/>
  <c r="F171" i="7"/>
  <c r="K559" i="7"/>
  <c r="K371" i="7"/>
  <c r="K367" i="7"/>
  <c r="J367" i="7" s="1"/>
  <c r="K363" i="7"/>
  <c r="J363" i="7" s="1"/>
  <c r="K365" i="7"/>
  <c r="K372" i="7"/>
  <c r="K369" i="7"/>
  <c r="K366" i="7"/>
  <c r="J366" i="7" s="1"/>
  <c r="K364" i="7"/>
  <c r="F364" i="7" s="1"/>
  <c r="K374" i="7"/>
  <c r="H374" i="7" s="1"/>
  <c r="D174" i="7"/>
  <c r="J174" i="7"/>
  <c r="K370" i="7"/>
  <c r="K368" i="7"/>
  <c r="D368" i="7" s="1"/>
  <c r="K564" i="7"/>
  <c r="F179" i="7"/>
  <c r="K567" i="7"/>
  <c r="D182" i="7"/>
  <c r="J182" i="7"/>
  <c r="F187" i="7"/>
  <c r="D190" i="7"/>
  <c r="J190" i="7"/>
  <c r="F195" i="7"/>
  <c r="K583" i="7"/>
  <c r="K396" i="7"/>
  <c r="F396" i="7" s="1"/>
  <c r="K392" i="7"/>
  <c r="J392" i="7" s="1"/>
  <c r="K388" i="7"/>
  <c r="H388" i="7" s="1"/>
  <c r="K395" i="7"/>
  <c r="K391" i="7"/>
  <c r="J391" i="7" s="1"/>
  <c r="K387" i="7"/>
  <c r="K394" i="7"/>
  <c r="D394" i="7" s="1"/>
  <c r="K397" i="7"/>
  <c r="K389" i="7"/>
  <c r="K393" i="7"/>
  <c r="D393" i="7" s="1"/>
  <c r="K398" i="7"/>
  <c r="D398" i="7" s="1"/>
  <c r="D198" i="7"/>
  <c r="J198" i="7"/>
  <c r="K390" i="7"/>
  <c r="D390" i="7" s="1"/>
  <c r="K588" i="7"/>
  <c r="D588" i="7" s="1"/>
  <c r="F203" i="7"/>
  <c r="D206" i="7"/>
  <c r="J206" i="7"/>
  <c r="D214" i="7"/>
  <c r="J214" i="7"/>
  <c r="F150" i="7"/>
  <c r="F166" i="7"/>
  <c r="F182" i="7"/>
  <c r="F198" i="7"/>
  <c r="F214" i="7"/>
  <c r="H150" i="7"/>
  <c r="H155" i="7"/>
  <c r="H166" i="7"/>
  <c r="H174" i="7"/>
  <c r="H182" i="7"/>
  <c r="H190" i="7"/>
  <c r="H198" i="7"/>
  <c r="H206" i="7"/>
  <c r="H214" i="7"/>
  <c r="F366" i="7"/>
  <c r="D388" i="7"/>
  <c r="J400" i="7"/>
  <c r="J351" i="7"/>
  <c r="D356" i="7"/>
  <c r="J358" i="7"/>
  <c r="F363" i="7"/>
  <c r="G557" i="7"/>
  <c r="G558" i="7"/>
  <c r="G554" i="7"/>
  <c r="G550" i="7"/>
  <c r="G553" i="7"/>
  <c r="G549" i="7"/>
  <c r="G555" i="7"/>
  <c r="G551" i="7"/>
  <c r="G547" i="7"/>
  <c r="G556" i="7"/>
  <c r="G548" i="7"/>
  <c r="G552" i="7"/>
  <c r="G362" i="7"/>
  <c r="G565" i="7"/>
  <c r="G561" i="7"/>
  <c r="G562" i="7"/>
  <c r="G559" i="7"/>
  <c r="G564" i="7"/>
  <c r="G566" i="7"/>
  <c r="G563" i="7"/>
  <c r="G560" i="7"/>
  <c r="G371" i="7"/>
  <c r="G372" i="7"/>
  <c r="G373" i="7"/>
  <c r="G370" i="7"/>
  <c r="G569" i="7"/>
  <c r="G568" i="7"/>
  <c r="G570" i="7"/>
  <c r="G567" i="7"/>
  <c r="G383" i="7"/>
  <c r="G379" i="7"/>
  <c r="G385" i="7"/>
  <c r="G382" i="7"/>
  <c r="H382" i="7" s="1"/>
  <c r="G384" i="7"/>
  <c r="G381" i="7"/>
  <c r="H381" i="7" s="1"/>
  <c r="G378" i="7"/>
  <c r="G197" i="7"/>
  <c r="D360" i="7"/>
  <c r="D376" i="7"/>
  <c r="H401" i="7"/>
  <c r="J352" i="7"/>
  <c r="F356" i="7"/>
  <c r="D366" i="7"/>
  <c r="H402" i="7"/>
  <c r="F404" i="7"/>
  <c r="J376" i="7"/>
  <c r="H398" i="7"/>
  <c r="F400" i="7"/>
  <c r="F360" i="7"/>
  <c r="H366" i="7"/>
  <c r="J388" i="7"/>
  <c r="K465" i="3"/>
  <c r="F465" i="3" s="1"/>
  <c r="H76" i="3"/>
  <c r="F76" i="3"/>
  <c r="D76" i="3"/>
  <c r="J76" i="3"/>
  <c r="D184" i="3"/>
  <c r="K266" i="3"/>
  <c r="D266" i="3" s="1"/>
  <c r="F185" i="1"/>
  <c r="K68" i="1"/>
  <c r="K76" i="1"/>
  <c r="K84" i="1"/>
  <c r="K116" i="1"/>
  <c r="K132" i="1"/>
  <c r="K459" i="3"/>
  <c r="H459" i="3" s="1"/>
  <c r="D70" i="3"/>
  <c r="H70" i="3"/>
  <c r="F70" i="3"/>
  <c r="J70" i="3"/>
  <c r="K467" i="3"/>
  <c r="K281" i="3"/>
  <c r="K277" i="3"/>
  <c r="K273" i="3"/>
  <c r="K280" i="3"/>
  <c r="K283" i="3"/>
  <c r="K279" i="3"/>
  <c r="K275" i="3"/>
  <c r="D78" i="3"/>
  <c r="K278" i="3"/>
  <c r="K276" i="3"/>
  <c r="J276" i="3" s="1"/>
  <c r="H78" i="3"/>
  <c r="F78" i="3"/>
  <c r="K282" i="3"/>
  <c r="D282" i="3" s="1"/>
  <c r="K272" i="3"/>
  <c r="D272" i="3" s="1"/>
  <c r="J78" i="3"/>
  <c r="K475" i="3"/>
  <c r="H475" i="3" s="1"/>
  <c r="D86" i="3"/>
  <c r="H86" i="3"/>
  <c r="F86" i="3"/>
  <c r="J86" i="3"/>
  <c r="K483" i="3"/>
  <c r="D94" i="3"/>
  <c r="H94" i="3"/>
  <c r="F94" i="3"/>
  <c r="J94" i="3"/>
  <c r="K491" i="3"/>
  <c r="D491" i="3" s="1"/>
  <c r="K305" i="3"/>
  <c r="K301" i="3"/>
  <c r="K297" i="3"/>
  <c r="K304" i="3"/>
  <c r="D304" i="3" s="1"/>
  <c r="K300" i="3"/>
  <c r="H300" i="3" s="1"/>
  <c r="K296" i="3"/>
  <c r="J296" i="3" s="1"/>
  <c r="K307" i="3"/>
  <c r="K303" i="3"/>
  <c r="K299" i="3"/>
  <c r="D102" i="3"/>
  <c r="K306" i="3"/>
  <c r="K298" i="3"/>
  <c r="F298" i="3" s="1"/>
  <c r="H102" i="3"/>
  <c r="F102" i="3"/>
  <c r="J102" i="3"/>
  <c r="K499" i="3"/>
  <c r="H499" i="3" s="1"/>
  <c r="D110" i="3"/>
  <c r="H110" i="3"/>
  <c r="F110" i="3"/>
  <c r="J110" i="3"/>
  <c r="K507" i="3"/>
  <c r="J507" i="3" s="1"/>
  <c r="D118" i="3"/>
  <c r="H118" i="3"/>
  <c r="F118" i="3"/>
  <c r="J118" i="3"/>
  <c r="K515" i="3"/>
  <c r="F515" i="3" s="1"/>
  <c r="K331" i="3"/>
  <c r="K327" i="3"/>
  <c r="K323" i="3"/>
  <c r="F323" i="3" s="1"/>
  <c r="K330" i="3"/>
  <c r="J330" i="3" s="1"/>
  <c r="K328" i="3"/>
  <c r="D328" i="3" s="1"/>
  <c r="K321" i="3"/>
  <c r="H321" i="3" s="1"/>
  <c r="K325" i="3"/>
  <c r="K322" i="3"/>
  <c r="H322" i="3" s="1"/>
  <c r="K320" i="3"/>
  <c r="H320" i="3" s="1"/>
  <c r="D126" i="3"/>
  <c r="H126" i="3"/>
  <c r="F126" i="3"/>
  <c r="K329" i="3"/>
  <c r="D329" i="3" s="1"/>
  <c r="J126" i="3"/>
  <c r="K523" i="3"/>
  <c r="D134" i="3"/>
  <c r="H134" i="3"/>
  <c r="F134" i="3"/>
  <c r="J134" i="3"/>
  <c r="K531" i="3"/>
  <c r="D142" i="3"/>
  <c r="H142" i="3"/>
  <c r="F142" i="3"/>
  <c r="J142" i="3"/>
  <c r="K539" i="3"/>
  <c r="K353" i="3"/>
  <c r="K349" i="3"/>
  <c r="K345" i="3"/>
  <c r="K355" i="3"/>
  <c r="K351" i="3"/>
  <c r="K347" i="3"/>
  <c r="K354" i="3"/>
  <c r="D354" i="3" s="1"/>
  <c r="K346" i="3"/>
  <c r="K352" i="3"/>
  <c r="J352" i="3" s="1"/>
  <c r="K344" i="3"/>
  <c r="H344" i="3" s="1"/>
  <c r="K350" i="3"/>
  <c r="J350" i="3" s="1"/>
  <c r="D150" i="3"/>
  <c r="K348" i="3"/>
  <c r="F348" i="3" s="1"/>
  <c r="H150" i="3"/>
  <c r="F150" i="3"/>
  <c r="J150" i="3"/>
  <c r="K547" i="3"/>
  <c r="J547" i="3" s="1"/>
  <c r="D158" i="3"/>
  <c r="H158" i="3"/>
  <c r="F158" i="3"/>
  <c r="J158" i="3"/>
  <c r="D166" i="3"/>
  <c r="H166" i="3"/>
  <c r="F166" i="3"/>
  <c r="J166" i="3"/>
  <c r="H180" i="3"/>
  <c r="F180" i="3"/>
  <c r="J180" i="3"/>
  <c r="K381" i="3"/>
  <c r="K382" i="3"/>
  <c r="J382" i="3" s="1"/>
  <c r="D186" i="3"/>
  <c r="K380" i="3"/>
  <c r="J380" i="3" s="1"/>
  <c r="H186" i="3"/>
  <c r="F186" i="3"/>
  <c r="J186" i="3"/>
  <c r="H192" i="3"/>
  <c r="F192" i="3"/>
  <c r="D192" i="3"/>
  <c r="J192" i="3"/>
  <c r="K587" i="3"/>
  <c r="D587" i="3" s="1"/>
  <c r="K401" i="3"/>
  <c r="F401" i="3" s="1"/>
  <c r="K397" i="3"/>
  <c r="K393" i="3"/>
  <c r="K399" i="3"/>
  <c r="K396" i="3"/>
  <c r="F396" i="3" s="1"/>
  <c r="K394" i="3"/>
  <c r="H394" i="3" s="1"/>
  <c r="K403" i="3"/>
  <c r="K400" i="3"/>
  <c r="J400" i="3" s="1"/>
  <c r="K398" i="3"/>
  <c r="D398" i="3" s="1"/>
  <c r="K395" i="3"/>
  <c r="K392" i="3"/>
  <c r="J392" i="3" s="1"/>
  <c r="K402" i="3"/>
  <c r="H402" i="3" s="1"/>
  <c r="D198" i="3"/>
  <c r="H198" i="3"/>
  <c r="F198" i="3"/>
  <c r="J198" i="3"/>
  <c r="D206" i="3"/>
  <c r="H206" i="3"/>
  <c r="F206" i="3"/>
  <c r="J206" i="3"/>
  <c r="D214" i="3"/>
  <c r="H214" i="3"/>
  <c r="F214" i="3"/>
  <c r="J214" i="3"/>
  <c r="F68" i="3"/>
  <c r="F82" i="3"/>
  <c r="F114" i="3"/>
  <c r="F146" i="3"/>
  <c r="F178" i="3"/>
  <c r="F210" i="3"/>
  <c r="K481" i="3"/>
  <c r="F481" i="3" s="1"/>
  <c r="H92" i="3"/>
  <c r="F92" i="3"/>
  <c r="D92" i="3"/>
  <c r="J92" i="3"/>
  <c r="K489" i="3"/>
  <c r="J489" i="3" s="1"/>
  <c r="H100" i="3"/>
  <c r="F100" i="3"/>
  <c r="J100" i="3"/>
  <c r="K529" i="3"/>
  <c r="H140" i="3"/>
  <c r="F140" i="3"/>
  <c r="D140" i="3"/>
  <c r="J140" i="3"/>
  <c r="K537" i="3"/>
  <c r="J537" i="3" s="1"/>
  <c r="H148" i="3"/>
  <c r="F148" i="3"/>
  <c r="J148" i="3"/>
  <c r="H172" i="3"/>
  <c r="F172" i="3"/>
  <c r="D172" i="3"/>
  <c r="J172" i="3"/>
  <c r="D190" i="3"/>
  <c r="H190" i="3"/>
  <c r="F190" i="3"/>
  <c r="J190" i="3"/>
  <c r="H220" i="3"/>
  <c r="F220" i="3"/>
  <c r="D220" i="3"/>
  <c r="J220" i="3"/>
  <c r="I571" i="3"/>
  <c r="I574" i="3"/>
  <c r="I572" i="3"/>
  <c r="I573" i="3"/>
  <c r="I387" i="3"/>
  <c r="I383" i="3"/>
  <c r="I388" i="3"/>
  <c r="I389" i="3"/>
  <c r="I386" i="3"/>
  <c r="I384" i="3"/>
  <c r="I385" i="3"/>
  <c r="I390" i="3"/>
  <c r="I197" i="3"/>
  <c r="H408" i="3"/>
  <c r="K455" i="3"/>
  <c r="J455" i="3" s="1"/>
  <c r="K269" i="3"/>
  <c r="K265" i="3"/>
  <c r="K271" i="3"/>
  <c r="K267" i="3"/>
  <c r="K263" i="3"/>
  <c r="J263" i="3" s="1"/>
  <c r="D66" i="3"/>
  <c r="K270" i="3"/>
  <c r="J270" i="3" s="1"/>
  <c r="K262" i="3"/>
  <c r="F262" i="3" s="1"/>
  <c r="K260" i="3"/>
  <c r="H260" i="3" s="1"/>
  <c r="K268" i="3"/>
  <c r="J268" i="3" s="1"/>
  <c r="K264" i="3"/>
  <c r="D264" i="3" s="1"/>
  <c r="K261" i="3"/>
  <c r="J66" i="3"/>
  <c r="K463" i="3"/>
  <c r="D74" i="3"/>
  <c r="H74" i="3"/>
  <c r="F74" i="3"/>
  <c r="J74" i="3"/>
  <c r="D82" i="3"/>
  <c r="K471" i="3"/>
  <c r="H471" i="3" s="1"/>
  <c r="J82" i="3"/>
  <c r="K479" i="3"/>
  <c r="H479" i="3" s="1"/>
  <c r="K293" i="3"/>
  <c r="K289" i="3"/>
  <c r="K285" i="3"/>
  <c r="K292" i="3"/>
  <c r="K288" i="3"/>
  <c r="H288" i="3" s="1"/>
  <c r="K284" i="3"/>
  <c r="F284" i="3" s="1"/>
  <c r="K295" i="3"/>
  <c r="K291" i="3"/>
  <c r="K287" i="3"/>
  <c r="D90" i="3"/>
  <c r="K294" i="3"/>
  <c r="H294" i="3" s="1"/>
  <c r="H90" i="3"/>
  <c r="F90" i="3"/>
  <c r="K290" i="3"/>
  <c r="J290" i="3" s="1"/>
  <c r="J90" i="3"/>
  <c r="K487" i="3"/>
  <c r="F487" i="3" s="1"/>
  <c r="D98" i="3"/>
  <c r="J98" i="3"/>
  <c r="K495" i="3"/>
  <c r="F495" i="3" s="1"/>
  <c r="D106" i="3"/>
  <c r="H106" i="3"/>
  <c r="F106" i="3"/>
  <c r="J106" i="3"/>
  <c r="K317" i="3"/>
  <c r="K313" i="3"/>
  <c r="K309" i="3"/>
  <c r="K503" i="3"/>
  <c r="D503" i="3" s="1"/>
  <c r="K316" i="3"/>
  <c r="H316" i="3" s="1"/>
  <c r="K312" i="3"/>
  <c r="H312" i="3" s="1"/>
  <c r="K308" i="3"/>
  <c r="J308" i="3" s="1"/>
  <c r="K319" i="3"/>
  <c r="K315" i="3"/>
  <c r="K311" i="3"/>
  <c r="D114" i="3"/>
  <c r="K310" i="3"/>
  <c r="D310" i="3" s="1"/>
  <c r="K314" i="3"/>
  <c r="D314" i="3" s="1"/>
  <c r="J114" i="3"/>
  <c r="K511" i="3"/>
  <c r="F511" i="3" s="1"/>
  <c r="D122" i="3"/>
  <c r="H122" i="3"/>
  <c r="F122" i="3"/>
  <c r="J122" i="3"/>
  <c r="K519" i="3"/>
  <c r="D130" i="3"/>
  <c r="J130" i="3"/>
  <c r="K527" i="3"/>
  <c r="K341" i="3"/>
  <c r="K337" i="3"/>
  <c r="K343" i="3"/>
  <c r="K339" i="3"/>
  <c r="K335" i="3"/>
  <c r="K338" i="3"/>
  <c r="K333" i="3"/>
  <c r="K336" i="3"/>
  <c r="H336" i="3" s="1"/>
  <c r="K332" i="3"/>
  <c r="H332" i="3" s="1"/>
  <c r="K342" i="3"/>
  <c r="F342" i="3" s="1"/>
  <c r="K334" i="3"/>
  <c r="F334" i="3" s="1"/>
  <c r="D138" i="3"/>
  <c r="H138" i="3"/>
  <c r="F138" i="3"/>
  <c r="K340" i="3"/>
  <c r="H340" i="3" s="1"/>
  <c r="J138" i="3"/>
  <c r="K535" i="3"/>
  <c r="D146" i="3"/>
  <c r="J146" i="3"/>
  <c r="K543" i="3"/>
  <c r="F543" i="3" s="1"/>
  <c r="D154" i="3"/>
  <c r="H154" i="3"/>
  <c r="F154" i="3"/>
  <c r="J154" i="3"/>
  <c r="K365" i="3"/>
  <c r="K361" i="3"/>
  <c r="K357" i="3"/>
  <c r="K363" i="3"/>
  <c r="K359" i="3"/>
  <c r="K362" i="3"/>
  <c r="D362" i="3" s="1"/>
  <c r="K360" i="3"/>
  <c r="H360" i="3" s="1"/>
  <c r="K366" i="3"/>
  <c r="F366" i="3" s="1"/>
  <c r="K358" i="3"/>
  <c r="D358" i="3" s="1"/>
  <c r="D162" i="3"/>
  <c r="K356" i="3"/>
  <c r="J162" i="3"/>
  <c r="D170" i="3"/>
  <c r="H170" i="3"/>
  <c r="F170" i="3"/>
  <c r="J170" i="3"/>
  <c r="H176" i="3"/>
  <c r="F176" i="3"/>
  <c r="D176" i="3"/>
  <c r="J176" i="3"/>
  <c r="D182" i="3"/>
  <c r="H182" i="3"/>
  <c r="F182" i="3"/>
  <c r="J182" i="3"/>
  <c r="H196" i="3"/>
  <c r="F196" i="3"/>
  <c r="J196" i="3"/>
  <c r="K591" i="3"/>
  <c r="D591" i="3" s="1"/>
  <c r="D202" i="3"/>
  <c r="H202" i="3"/>
  <c r="F202" i="3"/>
  <c r="J202" i="3"/>
  <c r="K413" i="3"/>
  <c r="J413" i="3" s="1"/>
  <c r="K409" i="3"/>
  <c r="K405" i="3"/>
  <c r="K410" i="3"/>
  <c r="F410" i="3" s="1"/>
  <c r="K414" i="3"/>
  <c r="H414" i="3" s="1"/>
  <c r="K412" i="3"/>
  <c r="J412" i="3" s="1"/>
  <c r="K408" i="3"/>
  <c r="J408" i="3" s="1"/>
  <c r="K406" i="3"/>
  <c r="D406" i="3" s="1"/>
  <c r="K411" i="3"/>
  <c r="H411" i="3" s="1"/>
  <c r="K404" i="3"/>
  <c r="F404" i="3" s="1"/>
  <c r="K407" i="3"/>
  <c r="D210" i="3"/>
  <c r="J210" i="3"/>
  <c r="D218" i="3"/>
  <c r="H218" i="3"/>
  <c r="F218" i="3"/>
  <c r="J218" i="3"/>
  <c r="C562" i="3"/>
  <c r="C558" i="3"/>
  <c r="C560" i="3"/>
  <c r="C556" i="3"/>
  <c r="C552" i="3"/>
  <c r="C561" i="3"/>
  <c r="C554" i="3"/>
  <c r="C551" i="3"/>
  <c r="C559" i="3"/>
  <c r="C555" i="3"/>
  <c r="C553" i="3"/>
  <c r="C557" i="3"/>
  <c r="C367" i="3"/>
  <c r="K173" i="3"/>
  <c r="K555" i="3" s="1"/>
  <c r="C569" i="3"/>
  <c r="C565" i="3"/>
  <c r="C570" i="3"/>
  <c r="C567" i="3"/>
  <c r="C564" i="3"/>
  <c r="C566" i="3"/>
  <c r="C568" i="3"/>
  <c r="C563" i="3"/>
  <c r="C377" i="3"/>
  <c r="C379" i="3"/>
  <c r="C375" i="3"/>
  <c r="C378" i="3"/>
  <c r="C376" i="3"/>
  <c r="K181" i="3"/>
  <c r="K375" i="3" s="1"/>
  <c r="C573" i="3"/>
  <c r="C574" i="3"/>
  <c r="C572" i="3"/>
  <c r="C571" i="3"/>
  <c r="C389" i="3"/>
  <c r="C385" i="3"/>
  <c r="C390" i="3"/>
  <c r="C387" i="3"/>
  <c r="C384" i="3"/>
  <c r="C383" i="3"/>
  <c r="C388" i="3"/>
  <c r="K189" i="3"/>
  <c r="K390" i="3" s="1"/>
  <c r="C386" i="3"/>
  <c r="C197" i="3"/>
  <c r="C578" i="3" s="1"/>
  <c r="D100" i="3"/>
  <c r="H114" i="3"/>
  <c r="K286" i="3"/>
  <c r="F286" i="3" s="1"/>
  <c r="K326" i="3"/>
  <c r="F326" i="3" s="1"/>
  <c r="K457" i="3"/>
  <c r="H457" i="3" s="1"/>
  <c r="H68" i="3"/>
  <c r="J68" i="3"/>
  <c r="K473" i="3"/>
  <c r="J473" i="3" s="1"/>
  <c r="H84" i="3"/>
  <c r="F84" i="3"/>
  <c r="J84" i="3"/>
  <c r="K497" i="3"/>
  <c r="D497" i="3" s="1"/>
  <c r="H108" i="3"/>
  <c r="F108" i="3"/>
  <c r="D108" i="3"/>
  <c r="J108" i="3"/>
  <c r="K505" i="3"/>
  <c r="D505" i="3" s="1"/>
  <c r="H116" i="3"/>
  <c r="F116" i="3"/>
  <c r="J116" i="3"/>
  <c r="K513" i="3"/>
  <c r="H513" i="3" s="1"/>
  <c r="H124" i="3"/>
  <c r="F124" i="3"/>
  <c r="D124" i="3"/>
  <c r="J124" i="3"/>
  <c r="K521" i="3"/>
  <c r="H132" i="3"/>
  <c r="F132" i="3"/>
  <c r="J132" i="3"/>
  <c r="K545" i="3"/>
  <c r="D545" i="3" s="1"/>
  <c r="H156" i="3"/>
  <c r="F156" i="3"/>
  <c r="D156" i="3"/>
  <c r="J156" i="3"/>
  <c r="K553" i="3"/>
  <c r="H164" i="3"/>
  <c r="F164" i="3"/>
  <c r="J164" i="3"/>
  <c r="D178" i="3"/>
  <c r="J178" i="3"/>
  <c r="H184" i="3"/>
  <c r="J184" i="3"/>
  <c r="K593" i="3"/>
  <c r="J593" i="3" s="1"/>
  <c r="H204" i="3"/>
  <c r="F204" i="3"/>
  <c r="D204" i="3"/>
  <c r="J204" i="3"/>
  <c r="H212" i="3"/>
  <c r="F212" i="3"/>
  <c r="J212" i="3"/>
  <c r="I560" i="3"/>
  <c r="I556" i="3"/>
  <c r="I562" i="3"/>
  <c r="I558" i="3"/>
  <c r="I554" i="3"/>
  <c r="I551" i="3"/>
  <c r="I561" i="3"/>
  <c r="I555" i="3"/>
  <c r="I552" i="3"/>
  <c r="I557" i="3"/>
  <c r="I559" i="3"/>
  <c r="I553" i="3"/>
  <c r="I367" i="3"/>
  <c r="I567" i="3"/>
  <c r="I569" i="3"/>
  <c r="I566" i="3"/>
  <c r="I564" i="3"/>
  <c r="I570" i="3"/>
  <c r="I563" i="3"/>
  <c r="I565" i="3"/>
  <c r="I568" i="3"/>
  <c r="I379" i="3"/>
  <c r="I375" i="3"/>
  <c r="I377" i="3"/>
  <c r="I378" i="3"/>
  <c r="I376" i="3"/>
  <c r="F184" i="3"/>
  <c r="K148" i="1"/>
  <c r="H148" i="1" s="1"/>
  <c r="K146" i="1"/>
  <c r="H146" i="1" s="1"/>
  <c r="K156" i="1"/>
  <c r="H156" i="1" s="1"/>
  <c r="K164" i="1"/>
  <c r="F164" i="1" s="1"/>
  <c r="K172" i="1"/>
  <c r="J172" i="1" s="1"/>
  <c r="I173" i="1"/>
  <c r="I270" i="1" s="1"/>
  <c r="K176" i="1"/>
  <c r="D176" i="1" s="1"/>
  <c r="K178" i="1"/>
  <c r="J178" i="1" s="1"/>
  <c r="H185" i="1"/>
  <c r="I189" i="1"/>
  <c r="D211" i="1"/>
  <c r="K218" i="1"/>
  <c r="F218" i="1" s="1"/>
  <c r="K461" i="3"/>
  <c r="F461" i="3" s="1"/>
  <c r="H72" i="3"/>
  <c r="J72" i="3"/>
  <c r="K469" i="3"/>
  <c r="F469" i="3" s="1"/>
  <c r="H80" i="3"/>
  <c r="F80" i="3"/>
  <c r="D80" i="3"/>
  <c r="J80" i="3"/>
  <c r="K477" i="3"/>
  <c r="F477" i="3" s="1"/>
  <c r="H88" i="3"/>
  <c r="J88" i="3"/>
  <c r="K485" i="3"/>
  <c r="D485" i="3" s="1"/>
  <c r="H96" i="3"/>
  <c r="F96" i="3"/>
  <c r="D96" i="3"/>
  <c r="J96" i="3"/>
  <c r="K493" i="3"/>
  <c r="F493" i="3" s="1"/>
  <c r="H104" i="3"/>
  <c r="J104" i="3"/>
  <c r="K501" i="3"/>
  <c r="J501" i="3" s="1"/>
  <c r="H112" i="3"/>
  <c r="F112" i="3"/>
  <c r="D112" i="3"/>
  <c r="J112" i="3"/>
  <c r="K509" i="3"/>
  <c r="H120" i="3"/>
  <c r="J120" i="3"/>
  <c r="K517" i="3"/>
  <c r="H128" i="3"/>
  <c r="F128" i="3"/>
  <c r="D128" i="3"/>
  <c r="J128" i="3"/>
  <c r="K525" i="3"/>
  <c r="H136" i="3"/>
  <c r="J136" i="3"/>
  <c r="K533" i="3"/>
  <c r="H144" i="3"/>
  <c r="F144" i="3"/>
  <c r="D144" i="3"/>
  <c r="J144" i="3"/>
  <c r="K541" i="3"/>
  <c r="H541" i="3" s="1"/>
  <c r="H152" i="3"/>
  <c r="J152" i="3"/>
  <c r="K549" i="3"/>
  <c r="H549" i="3" s="1"/>
  <c r="H160" i="3"/>
  <c r="F160" i="3"/>
  <c r="D160" i="3"/>
  <c r="J160" i="3"/>
  <c r="K557" i="3"/>
  <c r="H168" i="3"/>
  <c r="J168" i="3"/>
  <c r="K373" i="3"/>
  <c r="K369" i="3"/>
  <c r="K371" i="3"/>
  <c r="K370" i="3"/>
  <c r="J370" i="3" s="1"/>
  <c r="K368" i="3"/>
  <c r="H368" i="3" s="1"/>
  <c r="K374" i="3"/>
  <c r="F374" i="3" s="1"/>
  <c r="D174" i="3"/>
  <c r="K372" i="3"/>
  <c r="F372" i="3" s="1"/>
  <c r="H174" i="3"/>
  <c r="F174" i="3"/>
  <c r="J174" i="3"/>
  <c r="H188" i="3"/>
  <c r="F188" i="3"/>
  <c r="D188" i="3"/>
  <c r="J188" i="3"/>
  <c r="D194" i="3"/>
  <c r="J194" i="3"/>
  <c r="K589" i="3"/>
  <c r="F589" i="3" s="1"/>
  <c r="H200" i="3"/>
  <c r="J200" i="3"/>
  <c r="H208" i="3"/>
  <c r="F208" i="3"/>
  <c r="D208" i="3"/>
  <c r="J208" i="3"/>
  <c r="H216" i="3"/>
  <c r="J216" i="3"/>
  <c r="D72" i="3"/>
  <c r="D104" i="3"/>
  <c r="D136" i="3"/>
  <c r="D164" i="3"/>
  <c r="D173" i="3"/>
  <c r="D180" i="3"/>
  <c r="D189" i="3"/>
  <c r="D196" i="3"/>
  <c r="D212" i="3"/>
  <c r="F66" i="3"/>
  <c r="H66" i="3"/>
  <c r="H130" i="3"/>
  <c r="H194" i="3"/>
  <c r="K302" i="3"/>
  <c r="J302" i="3" s="1"/>
  <c r="K364" i="3"/>
  <c r="H364" i="3" s="1"/>
  <c r="F392" i="3"/>
  <c r="F393" i="3"/>
  <c r="D81" i="3"/>
  <c r="D97" i="3"/>
  <c r="D113" i="3"/>
  <c r="D129" i="3"/>
  <c r="D145" i="3"/>
  <c r="F81" i="3"/>
  <c r="F97" i="3"/>
  <c r="F113" i="3"/>
  <c r="F129" i="3"/>
  <c r="F145" i="3"/>
  <c r="F161" i="3"/>
  <c r="F177" i="3"/>
  <c r="F193" i="3"/>
  <c r="F209" i="3"/>
  <c r="H219" i="3"/>
  <c r="D356" i="3"/>
  <c r="F370" i="3"/>
  <c r="J398" i="3"/>
  <c r="K456" i="3"/>
  <c r="F456" i="3" s="1"/>
  <c r="F67" i="3"/>
  <c r="K458" i="3"/>
  <c r="K460" i="3"/>
  <c r="F71" i="3"/>
  <c r="K462" i="3"/>
  <c r="K464" i="3"/>
  <c r="F75" i="3"/>
  <c r="K466" i="3"/>
  <c r="K468" i="3"/>
  <c r="F79" i="3"/>
  <c r="K470" i="3"/>
  <c r="K472" i="3"/>
  <c r="F83" i="3"/>
  <c r="K474" i="3"/>
  <c r="K476" i="3"/>
  <c r="F87" i="3"/>
  <c r="K478" i="3"/>
  <c r="K480" i="3"/>
  <c r="F91" i="3"/>
  <c r="K482" i="3"/>
  <c r="K484" i="3"/>
  <c r="F95" i="3"/>
  <c r="K486" i="3"/>
  <c r="K488" i="3"/>
  <c r="F99" i="3"/>
  <c r="K490" i="3"/>
  <c r="K492" i="3"/>
  <c r="F103" i="3"/>
  <c r="K494" i="3"/>
  <c r="K496" i="3"/>
  <c r="F107" i="3"/>
  <c r="K498" i="3"/>
  <c r="K500" i="3"/>
  <c r="F111" i="3"/>
  <c r="K502" i="3"/>
  <c r="K504" i="3"/>
  <c r="F115" i="3"/>
  <c r="K506" i="3"/>
  <c r="K508" i="3"/>
  <c r="J508" i="3" s="1"/>
  <c r="F119" i="3"/>
  <c r="K510" i="3"/>
  <c r="F510" i="3" s="1"/>
  <c r="K512" i="3"/>
  <c r="J512" i="3" s="1"/>
  <c r="F123" i="3"/>
  <c r="K514" i="3"/>
  <c r="F514" i="3" s="1"/>
  <c r="K516" i="3"/>
  <c r="D516" i="3" s="1"/>
  <c r="F127" i="3"/>
  <c r="K518" i="3"/>
  <c r="K520" i="3"/>
  <c r="F520" i="3" s="1"/>
  <c r="F131" i="3"/>
  <c r="K522" i="3"/>
  <c r="J522" i="3" s="1"/>
  <c r="K524" i="3"/>
  <c r="J524" i="3" s="1"/>
  <c r="F135" i="3"/>
  <c r="K526" i="3"/>
  <c r="H526" i="3" s="1"/>
  <c r="K528" i="3"/>
  <c r="F139" i="3"/>
  <c r="K530" i="3"/>
  <c r="D530" i="3" s="1"/>
  <c r="K532" i="3"/>
  <c r="F532" i="3" s="1"/>
  <c r="F143" i="3"/>
  <c r="K534" i="3"/>
  <c r="D534" i="3" s="1"/>
  <c r="K536" i="3"/>
  <c r="D536" i="3" s="1"/>
  <c r="F147" i="3"/>
  <c r="K538" i="3"/>
  <c r="D538" i="3" s="1"/>
  <c r="K540" i="3"/>
  <c r="J540" i="3" s="1"/>
  <c r="F151" i="3"/>
  <c r="K542" i="3"/>
  <c r="K544" i="3"/>
  <c r="F155" i="3"/>
  <c r="K546" i="3"/>
  <c r="H546" i="3" s="1"/>
  <c r="K548" i="3"/>
  <c r="F548" i="3" s="1"/>
  <c r="F159" i="3"/>
  <c r="K550" i="3"/>
  <c r="K552" i="3"/>
  <c r="F163" i="3"/>
  <c r="K554" i="3"/>
  <c r="K556" i="3"/>
  <c r="F167" i="3"/>
  <c r="K558" i="3"/>
  <c r="F171" i="3"/>
  <c r="F175" i="3"/>
  <c r="F179" i="3"/>
  <c r="K572" i="3"/>
  <c r="F183" i="3"/>
  <c r="F187" i="3"/>
  <c r="F191" i="3"/>
  <c r="F195" i="3"/>
  <c r="K588" i="3"/>
  <c r="D588" i="3" s="1"/>
  <c r="F199" i="3"/>
  <c r="K590" i="3"/>
  <c r="K592" i="3"/>
  <c r="H592" i="3" s="1"/>
  <c r="F203" i="3"/>
  <c r="F207" i="3"/>
  <c r="E560" i="3"/>
  <c r="E556" i="3"/>
  <c r="E562" i="3"/>
  <c r="E558" i="3"/>
  <c r="E554" i="3"/>
  <c r="E559" i="3"/>
  <c r="E555" i="3"/>
  <c r="E552" i="3"/>
  <c r="E557" i="3"/>
  <c r="E553" i="3"/>
  <c r="E561" i="3"/>
  <c r="E551" i="3"/>
  <c r="E367" i="3"/>
  <c r="E567" i="3"/>
  <c r="E570" i="3"/>
  <c r="E568" i="3"/>
  <c r="E565" i="3"/>
  <c r="E569" i="3"/>
  <c r="E566" i="3"/>
  <c r="E564" i="3"/>
  <c r="E379" i="3"/>
  <c r="E375" i="3"/>
  <c r="E563" i="3"/>
  <c r="E377" i="3"/>
  <c r="E376" i="3"/>
  <c r="E571" i="3"/>
  <c r="E574" i="3"/>
  <c r="E573" i="3"/>
  <c r="E572" i="3"/>
  <c r="E387" i="3"/>
  <c r="E389" i="3"/>
  <c r="E390" i="3"/>
  <c r="E383" i="3"/>
  <c r="E388" i="3"/>
  <c r="E385" i="3"/>
  <c r="E384" i="3"/>
  <c r="E386" i="3"/>
  <c r="E197" i="3"/>
  <c r="E575" i="3" s="1"/>
  <c r="D69" i="3"/>
  <c r="D75" i="3"/>
  <c r="D85" i="3"/>
  <c r="D91" i="3"/>
  <c r="D101" i="3"/>
  <c r="D107" i="3"/>
  <c r="D117" i="3"/>
  <c r="D123" i="3"/>
  <c r="D133" i="3"/>
  <c r="D139" i="3"/>
  <c r="D149" i="3"/>
  <c r="D155" i="3"/>
  <c r="D165" i="3"/>
  <c r="D171" i="3"/>
  <c r="D187" i="3"/>
  <c r="D203" i="3"/>
  <c r="D213" i="3"/>
  <c r="D219" i="3"/>
  <c r="F69" i="3"/>
  <c r="F85" i="3"/>
  <c r="F101" i="3"/>
  <c r="F117" i="3"/>
  <c r="F133" i="3"/>
  <c r="F149" i="3"/>
  <c r="F165" i="3"/>
  <c r="F213" i="3"/>
  <c r="H69" i="3"/>
  <c r="H79" i="3"/>
  <c r="H85" i="3"/>
  <c r="H95" i="3"/>
  <c r="H101" i="3"/>
  <c r="H111" i="3"/>
  <c r="H117" i="3"/>
  <c r="H127" i="3"/>
  <c r="H133" i="3"/>
  <c r="H143" i="3"/>
  <c r="H149" i="3"/>
  <c r="H159" i="3"/>
  <c r="H165" i="3"/>
  <c r="H175" i="3"/>
  <c r="H191" i="3"/>
  <c r="H207" i="3"/>
  <c r="D372" i="3"/>
  <c r="D380" i="3"/>
  <c r="G562" i="3"/>
  <c r="G558" i="3"/>
  <c r="G560" i="3"/>
  <c r="G556" i="3"/>
  <c r="G552" i="3"/>
  <c r="G557" i="3"/>
  <c r="G553" i="3"/>
  <c r="G554" i="3"/>
  <c r="G551" i="3"/>
  <c r="G559" i="3"/>
  <c r="G555" i="3"/>
  <c r="G561" i="3"/>
  <c r="G367" i="3"/>
  <c r="G569" i="3"/>
  <c r="G565" i="3"/>
  <c r="G568" i="3"/>
  <c r="G566" i="3"/>
  <c r="G570" i="3"/>
  <c r="G564" i="3"/>
  <c r="G563" i="3"/>
  <c r="G567" i="3"/>
  <c r="G377" i="3"/>
  <c r="G379" i="3"/>
  <c r="G375" i="3"/>
  <c r="G573" i="3"/>
  <c r="G574" i="3"/>
  <c r="G571" i="3"/>
  <c r="G389" i="3"/>
  <c r="G385" i="3"/>
  <c r="G390" i="3"/>
  <c r="G388" i="3"/>
  <c r="G386" i="3"/>
  <c r="G383" i="3"/>
  <c r="G197" i="3"/>
  <c r="G578" i="3" s="1"/>
  <c r="F356" i="3"/>
  <c r="J360" i="3"/>
  <c r="H370" i="3"/>
  <c r="D374" i="3"/>
  <c r="G378" i="3"/>
  <c r="F380" i="3"/>
  <c r="G387" i="3"/>
  <c r="D407" i="3"/>
  <c r="G572" i="3"/>
  <c r="H356" i="3"/>
  <c r="D360" i="3"/>
  <c r="D368" i="3"/>
  <c r="H380" i="3"/>
  <c r="J393" i="3"/>
  <c r="D410" i="3"/>
  <c r="J356" i="3"/>
  <c r="F360" i="3"/>
  <c r="D370" i="3"/>
  <c r="J372" i="3"/>
  <c r="G384" i="3"/>
  <c r="H398" i="3"/>
  <c r="H406" i="3"/>
  <c r="H407" i="3"/>
  <c r="F408" i="3"/>
  <c r="J402" i="3"/>
  <c r="H410" i="3"/>
  <c r="D392" i="3"/>
  <c r="D408" i="3"/>
  <c r="H400" i="3"/>
  <c r="J406" i="3"/>
  <c r="D411" i="3"/>
  <c r="J209" i="1"/>
  <c r="F209" i="1"/>
  <c r="K448" i="2"/>
  <c r="K258" i="2"/>
  <c r="J258" i="2" s="1"/>
  <c r="K254" i="2"/>
  <c r="F254" i="2" s="1"/>
  <c r="K250" i="2"/>
  <c r="J250" i="2" s="1"/>
  <c r="K261" i="2"/>
  <c r="D261" i="2" s="1"/>
  <c r="K257" i="2"/>
  <c r="H257" i="2" s="1"/>
  <c r="K253" i="2"/>
  <c r="K259" i="2"/>
  <c r="F259" i="2" s="1"/>
  <c r="K255" i="2"/>
  <c r="J255" i="2" s="1"/>
  <c r="K251" i="2"/>
  <c r="J251" i="2" s="1"/>
  <c r="K260" i="2"/>
  <c r="K256" i="2"/>
  <c r="D256" i="2" s="1"/>
  <c r="D66" i="2"/>
  <c r="K252" i="2"/>
  <c r="D252" i="2" s="1"/>
  <c r="H66" i="2"/>
  <c r="F66" i="2"/>
  <c r="J66" i="2"/>
  <c r="K464" i="2"/>
  <c r="H464" i="2" s="1"/>
  <c r="H82" i="2"/>
  <c r="D82" i="2"/>
  <c r="F82" i="2"/>
  <c r="J82" i="2"/>
  <c r="K480" i="2"/>
  <c r="H480" i="2" s="1"/>
  <c r="F98" i="2"/>
  <c r="H98" i="2"/>
  <c r="D98" i="2"/>
  <c r="J98" i="2"/>
  <c r="K456" i="2"/>
  <c r="D456" i="2" s="1"/>
  <c r="H74" i="2"/>
  <c r="D74" i="2"/>
  <c r="F74" i="2"/>
  <c r="J74" i="2"/>
  <c r="K472" i="2"/>
  <c r="K282" i="2"/>
  <c r="J282" i="2" s="1"/>
  <c r="K278" i="2"/>
  <c r="F278" i="2" s="1"/>
  <c r="K274" i="2"/>
  <c r="K285" i="2"/>
  <c r="D285" i="2" s="1"/>
  <c r="K281" i="2"/>
  <c r="H281" i="2" s="1"/>
  <c r="K277" i="2"/>
  <c r="H277" i="2" s="1"/>
  <c r="K283" i="2"/>
  <c r="F283" i="2" s="1"/>
  <c r="K279" i="2"/>
  <c r="J279" i="2" s="1"/>
  <c r="K275" i="2"/>
  <c r="F275" i="2" s="1"/>
  <c r="K280" i="2"/>
  <c r="D280" i="2" s="1"/>
  <c r="K276" i="2"/>
  <c r="K284" i="2"/>
  <c r="H284" i="2" s="1"/>
  <c r="D90" i="2"/>
  <c r="F90" i="2"/>
  <c r="H90" i="2"/>
  <c r="J90" i="2"/>
  <c r="J201" i="1"/>
  <c r="D209" i="1"/>
  <c r="K450" i="2"/>
  <c r="F68" i="2"/>
  <c r="D68" i="2"/>
  <c r="K458" i="2"/>
  <c r="J458" i="2" s="1"/>
  <c r="F76" i="2"/>
  <c r="H76" i="2"/>
  <c r="D76" i="2"/>
  <c r="K466" i="2"/>
  <c r="F466" i="2" s="1"/>
  <c r="F84" i="2"/>
  <c r="D84" i="2"/>
  <c r="H84" i="2"/>
  <c r="K474" i="2"/>
  <c r="J474" i="2" s="1"/>
  <c r="F92" i="2"/>
  <c r="H92" i="2"/>
  <c r="K482" i="2"/>
  <c r="J482" i="2" s="1"/>
  <c r="F100" i="2"/>
  <c r="D100" i="2"/>
  <c r="I553" i="2"/>
  <c r="I549" i="2"/>
  <c r="I545" i="2"/>
  <c r="I552" i="2"/>
  <c r="I548" i="2"/>
  <c r="I544" i="2"/>
  <c r="I554" i="2"/>
  <c r="I546" i="2"/>
  <c r="I555" i="2"/>
  <c r="I547" i="2"/>
  <c r="I551" i="2"/>
  <c r="I550" i="2"/>
  <c r="I357" i="2"/>
  <c r="K173" i="2"/>
  <c r="K544" i="2" s="1"/>
  <c r="H544" i="2" s="1"/>
  <c r="C567" i="2"/>
  <c r="C566" i="2"/>
  <c r="C564" i="2"/>
  <c r="C565" i="2"/>
  <c r="C377" i="2"/>
  <c r="C373" i="2"/>
  <c r="C380" i="2"/>
  <c r="C376" i="2"/>
  <c r="C379" i="2"/>
  <c r="C375" i="2"/>
  <c r="C374" i="2"/>
  <c r="C378" i="2"/>
  <c r="C197" i="2"/>
  <c r="C569" i="2" s="1"/>
  <c r="K189" i="2"/>
  <c r="D189" i="2" s="1"/>
  <c r="F201" i="1"/>
  <c r="K454" i="2"/>
  <c r="F72" i="2"/>
  <c r="H72" i="2"/>
  <c r="D72" i="2"/>
  <c r="K462" i="2"/>
  <c r="F80" i="2"/>
  <c r="H80" i="2"/>
  <c r="D80" i="2"/>
  <c r="K470" i="2"/>
  <c r="F88" i="2"/>
  <c r="H88" i="2"/>
  <c r="D88" i="2"/>
  <c r="K478" i="2"/>
  <c r="F96" i="2"/>
  <c r="H96" i="2"/>
  <c r="D96" i="2"/>
  <c r="K486" i="2"/>
  <c r="F486" i="2" s="1"/>
  <c r="F104" i="2"/>
  <c r="H104" i="2"/>
  <c r="D104" i="2"/>
  <c r="D92" i="2"/>
  <c r="H68" i="2"/>
  <c r="D185" i="1"/>
  <c r="H201" i="1"/>
  <c r="H209" i="1"/>
  <c r="J68" i="2"/>
  <c r="K452" i="2"/>
  <c r="H70" i="2"/>
  <c r="F70" i="2"/>
  <c r="J76" i="2"/>
  <c r="K460" i="2"/>
  <c r="K270" i="2"/>
  <c r="K266" i="2"/>
  <c r="J266" i="2" s="1"/>
  <c r="K262" i="2"/>
  <c r="F262" i="2" s="1"/>
  <c r="K273" i="2"/>
  <c r="H273" i="2" s="1"/>
  <c r="K269" i="2"/>
  <c r="H269" i="2" s="1"/>
  <c r="K265" i="2"/>
  <c r="H265" i="2" s="1"/>
  <c r="K271" i="2"/>
  <c r="K267" i="2"/>
  <c r="F267" i="2" s="1"/>
  <c r="K263" i="2"/>
  <c r="K264" i="2"/>
  <c r="D264" i="2" s="1"/>
  <c r="K272" i="2"/>
  <c r="H272" i="2" s="1"/>
  <c r="H78" i="2"/>
  <c r="F78" i="2"/>
  <c r="D78" i="2"/>
  <c r="K268" i="2"/>
  <c r="J84" i="2"/>
  <c r="K468" i="2"/>
  <c r="H86" i="2"/>
  <c r="F86" i="2"/>
  <c r="D86" i="2"/>
  <c r="J92" i="2"/>
  <c r="K476" i="2"/>
  <c r="H94" i="2"/>
  <c r="F94" i="2"/>
  <c r="D94" i="2"/>
  <c r="J100" i="2"/>
  <c r="K484" i="2"/>
  <c r="H484" i="2" s="1"/>
  <c r="K294" i="2"/>
  <c r="F294" i="2" s="1"/>
  <c r="K290" i="2"/>
  <c r="K286" i="2"/>
  <c r="F286" i="2" s="1"/>
  <c r="K297" i="2"/>
  <c r="H297" i="2" s="1"/>
  <c r="K293" i="2"/>
  <c r="H293" i="2" s="1"/>
  <c r="K289" i="2"/>
  <c r="D289" i="2" s="1"/>
  <c r="K295" i="2"/>
  <c r="K291" i="2"/>
  <c r="F291" i="2" s="1"/>
  <c r="K287" i="2"/>
  <c r="F287" i="2" s="1"/>
  <c r="K296" i="2"/>
  <c r="D296" i="2" s="1"/>
  <c r="H102" i="2"/>
  <c r="K292" i="2"/>
  <c r="H292" i="2" s="1"/>
  <c r="K288" i="2"/>
  <c r="H288" i="2" s="1"/>
  <c r="D102" i="2"/>
  <c r="F102" i="2"/>
  <c r="E577" i="2"/>
  <c r="E573" i="2"/>
  <c r="E576" i="2"/>
  <c r="E572" i="2"/>
  <c r="E578" i="2"/>
  <c r="E574" i="2"/>
  <c r="E579" i="2"/>
  <c r="E575" i="2"/>
  <c r="D70" i="2"/>
  <c r="K449" i="2"/>
  <c r="H449" i="2" s="1"/>
  <c r="D67" i="2"/>
  <c r="H67" i="2"/>
  <c r="F67" i="2"/>
  <c r="H69" i="2"/>
  <c r="K451" i="2"/>
  <c r="D451" i="2" s="1"/>
  <c r="K453" i="2"/>
  <c r="H453" i="2" s="1"/>
  <c r="D71" i="2"/>
  <c r="K455" i="2"/>
  <c r="D455" i="2" s="1"/>
  <c r="H73" i="2"/>
  <c r="F73" i="2"/>
  <c r="D73" i="2"/>
  <c r="K457" i="2"/>
  <c r="J457" i="2" s="1"/>
  <c r="D75" i="2"/>
  <c r="H75" i="2"/>
  <c r="K459" i="2"/>
  <c r="H459" i="2" s="1"/>
  <c r="H77" i="2"/>
  <c r="K461" i="2"/>
  <c r="F461" i="2" s="1"/>
  <c r="D79" i="2"/>
  <c r="K463" i="2"/>
  <c r="J463" i="2" s="1"/>
  <c r="H81" i="2"/>
  <c r="K465" i="2"/>
  <c r="J465" i="2" s="1"/>
  <c r="D83" i="2"/>
  <c r="H83" i="2"/>
  <c r="F83" i="2"/>
  <c r="K467" i="2"/>
  <c r="H467" i="2" s="1"/>
  <c r="H85" i="2"/>
  <c r="K469" i="2"/>
  <c r="D469" i="2" s="1"/>
  <c r="D87" i="2"/>
  <c r="K471" i="2"/>
  <c r="D471" i="2" s="1"/>
  <c r="H89" i="2"/>
  <c r="F89" i="2"/>
  <c r="D89" i="2"/>
  <c r="K473" i="2"/>
  <c r="J473" i="2" s="1"/>
  <c r="D91" i="2"/>
  <c r="H91" i="2"/>
  <c r="K475" i="2"/>
  <c r="J475" i="2" s="1"/>
  <c r="H93" i="2"/>
  <c r="K477" i="2"/>
  <c r="F477" i="2" s="1"/>
  <c r="D95" i="2"/>
  <c r="K479" i="2"/>
  <c r="D479" i="2" s="1"/>
  <c r="H97" i="2"/>
  <c r="K481" i="2"/>
  <c r="J481" i="2" s="1"/>
  <c r="D99" i="2"/>
  <c r="H99" i="2"/>
  <c r="F99" i="2"/>
  <c r="K483" i="2"/>
  <c r="F483" i="2" s="1"/>
  <c r="H101" i="2"/>
  <c r="K485" i="2"/>
  <c r="D103" i="2"/>
  <c r="K487" i="2"/>
  <c r="J487" i="2" s="1"/>
  <c r="H105" i="2"/>
  <c r="F105" i="2"/>
  <c r="D105" i="2"/>
  <c r="K489" i="2"/>
  <c r="H489" i="2" s="1"/>
  <c r="D107" i="2"/>
  <c r="H107" i="2"/>
  <c r="K491" i="2"/>
  <c r="F491" i="2" s="1"/>
  <c r="H109" i="2"/>
  <c r="K493" i="2"/>
  <c r="H493" i="2" s="1"/>
  <c r="D111" i="2"/>
  <c r="K495" i="2"/>
  <c r="J495" i="2" s="1"/>
  <c r="H113" i="2"/>
  <c r="K497" i="2"/>
  <c r="H497" i="2" s="1"/>
  <c r="D115" i="2"/>
  <c r="H115" i="2"/>
  <c r="F115" i="2"/>
  <c r="K499" i="2"/>
  <c r="J499" i="2" s="1"/>
  <c r="H117" i="2"/>
  <c r="K501" i="2"/>
  <c r="H501" i="2" s="1"/>
  <c r="D119" i="2"/>
  <c r="K503" i="2"/>
  <c r="J503" i="2" s="1"/>
  <c r="H121" i="2"/>
  <c r="F121" i="2"/>
  <c r="D121" i="2"/>
  <c r="K505" i="2"/>
  <c r="D123" i="2"/>
  <c r="H123" i="2"/>
  <c r="K507" i="2"/>
  <c r="J507" i="2" s="1"/>
  <c r="H125" i="2"/>
  <c r="K509" i="2"/>
  <c r="H509" i="2" s="1"/>
  <c r="D127" i="2"/>
  <c r="H127" i="2"/>
  <c r="K511" i="2"/>
  <c r="F511" i="2" s="1"/>
  <c r="H129" i="2"/>
  <c r="K513" i="2"/>
  <c r="H513" i="2" s="1"/>
  <c r="D131" i="2"/>
  <c r="H131" i="2"/>
  <c r="F131" i="2"/>
  <c r="K515" i="2"/>
  <c r="D515" i="2" s="1"/>
  <c r="H133" i="2"/>
  <c r="K517" i="2"/>
  <c r="D135" i="2"/>
  <c r="K519" i="2"/>
  <c r="H519" i="2" s="1"/>
  <c r="H137" i="2"/>
  <c r="F137" i="2"/>
  <c r="D137" i="2"/>
  <c r="K521" i="2"/>
  <c r="D139" i="2"/>
  <c r="H139" i="2"/>
  <c r="K523" i="2"/>
  <c r="H141" i="2"/>
  <c r="K525" i="2"/>
  <c r="D143" i="2"/>
  <c r="H143" i="2"/>
  <c r="K527" i="2"/>
  <c r="H145" i="2"/>
  <c r="K529" i="2"/>
  <c r="D147" i="2"/>
  <c r="H147" i="2"/>
  <c r="F147" i="2"/>
  <c r="K531" i="2"/>
  <c r="H149" i="2"/>
  <c r="K533" i="2"/>
  <c r="D151" i="2"/>
  <c r="K535" i="2"/>
  <c r="H153" i="2"/>
  <c r="F153" i="2"/>
  <c r="D153" i="2"/>
  <c r="K537" i="2"/>
  <c r="D155" i="2"/>
  <c r="H155" i="2"/>
  <c r="K539" i="2"/>
  <c r="H157" i="2"/>
  <c r="K541" i="2"/>
  <c r="D159" i="2"/>
  <c r="H159" i="2"/>
  <c r="K543" i="2"/>
  <c r="H161" i="2"/>
  <c r="K545" i="2"/>
  <c r="H545" i="2" s="1"/>
  <c r="D163" i="2"/>
  <c r="H163" i="2"/>
  <c r="F163" i="2"/>
  <c r="K547" i="2"/>
  <c r="H547" i="2" s="1"/>
  <c r="H165" i="2"/>
  <c r="D167" i="2"/>
  <c r="K551" i="2"/>
  <c r="H551" i="2" s="1"/>
  <c r="H169" i="2"/>
  <c r="F169" i="2"/>
  <c r="D169" i="2"/>
  <c r="D171" i="2"/>
  <c r="H171" i="2"/>
  <c r="K557" i="2"/>
  <c r="H557" i="2" s="1"/>
  <c r="D175" i="2"/>
  <c r="H175" i="2"/>
  <c r="H177" i="2"/>
  <c r="D179" i="2"/>
  <c r="H179" i="2"/>
  <c r="F179" i="2"/>
  <c r="D183" i="2"/>
  <c r="H185" i="2"/>
  <c r="F185" i="2"/>
  <c r="D185" i="2"/>
  <c r="D187" i="2"/>
  <c r="H187" i="2"/>
  <c r="D191" i="2"/>
  <c r="H191" i="2"/>
  <c r="H193" i="2"/>
  <c r="D195" i="2"/>
  <c r="H195" i="2"/>
  <c r="F195" i="2"/>
  <c r="K581" i="2"/>
  <c r="D581" i="2" s="1"/>
  <c r="D199" i="2"/>
  <c r="H199" i="2"/>
  <c r="K583" i="2"/>
  <c r="H201" i="2"/>
  <c r="F201" i="2"/>
  <c r="D201" i="2"/>
  <c r="K585" i="2"/>
  <c r="D203" i="2"/>
  <c r="H203" i="2"/>
  <c r="H205" i="2"/>
  <c r="D207" i="2"/>
  <c r="H207" i="2"/>
  <c r="H209" i="2"/>
  <c r="D211" i="2"/>
  <c r="H211" i="2"/>
  <c r="F211" i="2"/>
  <c r="D215" i="2"/>
  <c r="H215" i="2"/>
  <c r="H217" i="2"/>
  <c r="F217" i="2"/>
  <c r="D217" i="2"/>
  <c r="E553" i="2"/>
  <c r="E549" i="2"/>
  <c r="E545" i="2"/>
  <c r="E544" i="2"/>
  <c r="E554" i="2"/>
  <c r="E550" i="2"/>
  <c r="E546" i="2"/>
  <c r="E548" i="2"/>
  <c r="E551" i="2"/>
  <c r="E555" i="2"/>
  <c r="E547" i="2"/>
  <c r="E552" i="2"/>
  <c r="E357" i="2"/>
  <c r="I561" i="2"/>
  <c r="I557" i="2"/>
  <c r="I560" i="2"/>
  <c r="I562" i="2"/>
  <c r="I558" i="2"/>
  <c r="I556" i="2"/>
  <c r="I559" i="2"/>
  <c r="I563" i="2"/>
  <c r="I367" i="2"/>
  <c r="I366" i="2"/>
  <c r="I369" i="2"/>
  <c r="I368" i="2"/>
  <c r="I365" i="2"/>
  <c r="D69" i="2"/>
  <c r="D97" i="2"/>
  <c r="D125" i="2"/>
  <c r="D133" i="2"/>
  <c r="D146" i="2"/>
  <c r="D161" i="2"/>
  <c r="D209" i="2"/>
  <c r="F81" i="2"/>
  <c r="F87" i="2"/>
  <c r="F95" i="2"/>
  <c r="F109" i="2"/>
  <c r="F117" i="2"/>
  <c r="F123" i="2"/>
  <c r="F130" i="2"/>
  <c r="F145" i="2"/>
  <c r="F151" i="2"/>
  <c r="F159" i="2"/>
  <c r="F173" i="2"/>
  <c r="F187" i="2"/>
  <c r="F207" i="2"/>
  <c r="H87" i="2"/>
  <c r="H146" i="2"/>
  <c r="H167" i="2"/>
  <c r="K490" i="2"/>
  <c r="J490" i="2" s="1"/>
  <c r="F108" i="2"/>
  <c r="K492" i="2"/>
  <c r="H492" i="2" s="1"/>
  <c r="H110" i="2"/>
  <c r="F110" i="2"/>
  <c r="D110" i="2"/>
  <c r="K494" i="2"/>
  <c r="F112" i="2"/>
  <c r="H112" i="2"/>
  <c r="K309" i="2"/>
  <c r="K305" i="2"/>
  <c r="K496" i="2"/>
  <c r="H496" i="2" s="1"/>
  <c r="K298" i="2"/>
  <c r="J298" i="2" s="1"/>
  <c r="K303" i="2"/>
  <c r="D303" i="2" s="1"/>
  <c r="K301" i="2"/>
  <c r="K308" i="2"/>
  <c r="K306" i="2"/>
  <c r="H306" i="2" s="1"/>
  <c r="K299" i="2"/>
  <c r="F299" i="2" s="1"/>
  <c r="K304" i="2"/>
  <c r="K302" i="2"/>
  <c r="F302" i="2" s="1"/>
  <c r="K307" i="2"/>
  <c r="D307" i="2" s="1"/>
  <c r="K498" i="2"/>
  <c r="J498" i="2" s="1"/>
  <c r="F116" i="2"/>
  <c r="H116" i="2"/>
  <c r="D116" i="2"/>
  <c r="K500" i="2"/>
  <c r="H500" i="2" s="1"/>
  <c r="H118" i="2"/>
  <c r="K502" i="2"/>
  <c r="F502" i="2" s="1"/>
  <c r="F120" i="2"/>
  <c r="H120" i="2"/>
  <c r="K504" i="2"/>
  <c r="H122" i="2"/>
  <c r="K506" i="2"/>
  <c r="F506" i="2" s="1"/>
  <c r="F124" i="2"/>
  <c r="K508" i="2"/>
  <c r="H508" i="2" s="1"/>
  <c r="K321" i="2"/>
  <c r="K317" i="2"/>
  <c r="J317" i="2" s="1"/>
  <c r="K313" i="2"/>
  <c r="F313" i="2" s="1"/>
  <c r="K315" i="2"/>
  <c r="K312" i="2"/>
  <c r="D312" i="2" s="1"/>
  <c r="K310" i="2"/>
  <c r="H310" i="2" s="1"/>
  <c r="K319" i="2"/>
  <c r="H319" i="2" s="1"/>
  <c r="K316" i="2"/>
  <c r="J316" i="2" s="1"/>
  <c r="K314" i="2"/>
  <c r="J314" i="2" s="1"/>
  <c r="K311" i="2"/>
  <c r="K320" i="2"/>
  <c r="D320" i="2" s="1"/>
  <c r="K318" i="2"/>
  <c r="H126" i="2"/>
  <c r="F126" i="2"/>
  <c r="D126" i="2"/>
  <c r="K510" i="2"/>
  <c r="F128" i="2"/>
  <c r="H128" i="2"/>
  <c r="K514" i="2"/>
  <c r="H514" i="2" s="1"/>
  <c r="F132" i="2"/>
  <c r="H132" i="2"/>
  <c r="D132" i="2"/>
  <c r="K516" i="2"/>
  <c r="D516" i="2" s="1"/>
  <c r="H134" i="2"/>
  <c r="K518" i="2"/>
  <c r="F518" i="2" s="1"/>
  <c r="F136" i="2"/>
  <c r="H136" i="2"/>
  <c r="K520" i="2"/>
  <c r="F520" i="2" s="1"/>
  <c r="K333" i="2"/>
  <c r="J333" i="2" s="1"/>
  <c r="K329" i="2"/>
  <c r="K325" i="2"/>
  <c r="K331" i="2"/>
  <c r="K328" i="2"/>
  <c r="J328" i="2" s="1"/>
  <c r="K326" i="2"/>
  <c r="K332" i="2"/>
  <c r="F332" i="2" s="1"/>
  <c r="K330" i="2"/>
  <c r="J330" i="2" s="1"/>
  <c r="K327" i="2"/>
  <c r="K324" i="2"/>
  <c r="K322" i="2"/>
  <c r="F322" i="2" s="1"/>
  <c r="H138" i="2"/>
  <c r="K323" i="2"/>
  <c r="H323" i="2" s="1"/>
  <c r="K522" i="2"/>
  <c r="H522" i="2" s="1"/>
  <c r="F140" i="2"/>
  <c r="K524" i="2"/>
  <c r="F524" i="2" s="1"/>
  <c r="H142" i="2"/>
  <c r="F142" i="2"/>
  <c r="D142" i="2"/>
  <c r="K526" i="2"/>
  <c r="D526" i="2" s="1"/>
  <c r="F144" i="2"/>
  <c r="H144" i="2"/>
  <c r="K530" i="2"/>
  <c r="D530" i="2" s="1"/>
  <c r="F148" i="2"/>
  <c r="H148" i="2"/>
  <c r="D148" i="2"/>
  <c r="K532" i="2"/>
  <c r="D532" i="2" s="1"/>
  <c r="K345" i="2"/>
  <c r="J345" i="2" s="1"/>
  <c r="K341" i="2"/>
  <c r="K337" i="2"/>
  <c r="K342" i="2"/>
  <c r="K343" i="2"/>
  <c r="K335" i="2"/>
  <c r="H335" i="2" s="1"/>
  <c r="K340" i="2"/>
  <c r="F340" i="2" s="1"/>
  <c r="K338" i="2"/>
  <c r="D338" i="2" s="1"/>
  <c r="H150" i="2"/>
  <c r="K336" i="2"/>
  <c r="H336" i="2" s="1"/>
  <c r="K334" i="2"/>
  <c r="K534" i="2"/>
  <c r="D534" i="2" s="1"/>
  <c r="F152" i="2"/>
  <c r="H152" i="2"/>
  <c r="K536" i="2"/>
  <c r="H536" i="2" s="1"/>
  <c r="H154" i="2"/>
  <c r="K538" i="2"/>
  <c r="H538" i="2" s="1"/>
  <c r="F156" i="2"/>
  <c r="K540" i="2"/>
  <c r="D540" i="2" s="1"/>
  <c r="H158" i="2"/>
  <c r="F158" i="2"/>
  <c r="D158" i="2"/>
  <c r="K542" i="2"/>
  <c r="F160" i="2"/>
  <c r="H160" i="2"/>
  <c r="K353" i="2"/>
  <c r="F353" i="2" s="1"/>
  <c r="K349" i="2"/>
  <c r="F349" i="2" s="1"/>
  <c r="K356" i="2"/>
  <c r="H356" i="2" s="1"/>
  <c r="K352" i="2"/>
  <c r="H352" i="2" s="1"/>
  <c r="K348" i="2"/>
  <c r="D348" i="2" s="1"/>
  <c r="K354" i="2"/>
  <c r="F354" i="2" s="1"/>
  <c r="K350" i="2"/>
  <c r="J350" i="2" s="1"/>
  <c r="K346" i="2"/>
  <c r="K355" i="2"/>
  <c r="D355" i="2" s="1"/>
  <c r="K347" i="2"/>
  <c r="K351" i="2"/>
  <c r="H351" i="2" s="1"/>
  <c r="F164" i="2"/>
  <c r="H164" i="2"/>
  <c r="D164" i="2"/>
  <c r="H166" i="2"/>
  <c r="K550" i="2"/>
  <c r="H550" i="2" s="1"/>
  <c r="F168" i="2"/>
  <c r="H168" i="2"/>
  <c r="H170" i="2"/>
  <c r="F172" i="2"/>
  <c r="K361" i="2"/>
  <c r="J361" i="2" s="1"/>
  <c r="K364" i="2"/>
  <c r="D364" i="2" s="1"/>
  <c r="K360" i="2"/>
  <c r="D360" i="2" s="1"/>
  <c r="K362" i="2"/>
  <c r="J362" i="2" s="1"/>
  <c r="K358" i="2"/>
  <c r="J358" i="2" s="1"/>
  <c r="K363" i="2"/>
  <c r="H363" i="2" s="1"/>
  <c r="K359" i="2"/>
  <c r="H359" i="2" s="1"/>
  <c r="H174" i="2"/>
  <c r="F174" i="2"/>
  <c r="D174" i="2"/>
  <c r="F176" i="2"/>
  <c r="H176" i="2"/>
  <c r="F180" i="2"/>
  <c r="H180" i="2"/>
  <c r="D180" i="2"/>
  <c r="H182" i="2"/>
  <c r="F184" i="2"/>
  <c r="H184" i="2"/>
  <c r="K377" i="2"/>
  <c r="H377" i="2" s="1"/>
  <c r="K375" i="2"/>
  <c r="H375" i="2" s="1"/>
  <c r="K371" i="2"/>
  <c r="D371" i="2" s="1"/>
  <c r="K372" i="2"/>
  <c r="D372" i="2" s="1"/>
  <c r="K370" i="2"/>
  <c r="D370" i="2" s="1"/>
  <c r="H186" i="2"/>
  <c r="F188" i="2"/>
  <c r="H190" i="2"/>
  <c r="F190" i="2"/>
  <c r="D190" i="2"/>
  <c r="F192" i="2"/>
  <c r="H192" i="2"/>
  <c r="F196" i="2"/>
  <c r="H196" i="2"/>
  <c r="D196" i="2"/>
  <c r="K580" i="2"/>
  <c r="F580" i="2" s="1"/>
  <c r="K393" i="2"/>
  <c r="K389" i="2"/>
  <c r="J389" i="2" s="1"/>
  <c r="K385" i="2"/>
  <c r="F385" i="2" s="1"/>
  <c r="K387" i="2"/>
  <c r="K384" i="2"/>
  <c r="F384" i="2" s="1"/>
  <c r="K382" i="2"/>
  <c r="H382" i="2" s="1"/>
  <c r="K391" i="2"/>
  <c r="H391" i="2" s="1"/>
  <c r="K388" i="2"/>
  <c r="J388" i="2" s="1"/>
  <c r="K386" i="2"/>
  <c r="J386" i="2" s="1"/>
  <c r="K383" i="2"/>
  <c r="H198" i="2"/>
  <c r="K392" i="2"/>
  <c r="H392" i="2" s="1"/>
  <c r="K582" i="2"/>
  <c r="H582" i="2" s="1"/>
  <c r="F200" i="2"/>
  <c r="K584" i="2"/>
  <c r="J584" i="2" s="1"/>
  <c r="H202" i="2"/>
  <c r="D93" i="2"/>
  <c r="D101" i="2"/>
  <c r="D108" i="2"/>
  <c r="D114" i="2"/>
  <c r="D122" i="2"/>
  <c r="D129" i="2"/>
  <c r="D136" i="2"/>
  <c r="D144" i="2"/>
  <c r="D150" i="2"/>
  <c r="D157" i="2"/>
  <c r="D165" i="2"/>
  <c r="D172" i="2"/>
  <c r="D178" i="2"/>
  <c r="D186" i="2"/>
  <c r="D193" i="2"/>
  <c r="D200" i="2"/>
  <c r="F77" i="2"/>
  <c r="F85" i="2"/>
  <c r="F91" i="2"/>
  <c r="F106" i="2"/>
  <c r="F113" i="2"/>
  <c r="F119" i="2"/>
  <c r="F127" i="2"/>
  <c r="F134" i="2"/>
  <c r="F141" i="2"/>
  <c r="F149" i="2"/>
  <c r="F155" i="2"/>
  <c r="F162" i="2"/>
  <c r="F170" i="2"/>
  <c r="F177" i="2"/>
  <c r="F183" i="2"/>
  <c r="F191" i="2"/>
  <c r="F198" i="2"/>
  <c r="F205" i="2"/>
  <c r="H71" i="2"/>
  <c r="H103" i="2"/>
  <c r="H114" i="2"/>
  <c r="H135" i="2"/>
  <c r="H156" i="2"/>
  <c r="H178" i="2"/>
  <c r="H200" i="2"/>
  <c r="H219" i="2"/>
  <c r="J206" i="1"/>
  <c r="J67" i="2"/>
  <c r="J69" i="2"/>
  <c r="J71" i="2"/>
  <c r="J73" i="2"/>
  <c r="J75" i="2"/>
  <c r="J77" i="2"/>
  <c r="J79" i="2"/>
  <c r="J81" i="2"/>
  <c r="J83" i="2"/>
  <c r="J85" i="2"/>
  <c r="J87" i="2"/>
  <c r="J89" i="2"/>
  <c r="J91" i="2"/>
  <c r="J93" i="2"/>
  <c r="J95" i="2"/>
  <c r="J97" i="2"/>
  <c r="J99" i="2"/>
  <c r="J101" i="2"/>
  <c r="J103" i="2"/>
  <c r="J105" i="2"/>
  <c r="J107" i="2"/>
  <c r="J109" i="2"/>
  <c r="J111" i="2"/>
  <c r="J113" i="2"/>
  <c r="J115" i="2"/>
  <c r="J117" i="2"/>
  <c r="J119" i="2"/>
  <c r="J121" i="2"/>
  <c r="J123" i="2"/>
  <c r="J125" i="2"/>
  <c r="J127" i="2"/>
  <c r="J129" i="2"/>
  <c r="J131" i="2"/>
  <c r="J133" i="2"/>
  <c r="J135" i="2"/>
  <c r="J137" i="2"/>
  <c r="J139" i="2"/>
  <c r="J141" i="2"/>
  <c r="J143" i="2"/>
  <c r="J145" i="2"/>
  <c r="J147" i="2"/>
  <c r="J149" i="2"/>
  <c r="J151" i="2"/>
  <c r="J153" i="2"/>
  <c r="J155" i="2"/>
  <c r="J157" i="2"/>
  <c r="J159" i="2"/>
  <c r="J161" i="2"/>
  <c r="J163" i="2"/>
  <c r="J165" i="2"/>
  <c r="J167" i="2"/>
  <c r="J169" i="2"/>
  <c r="J171" i="2"/>
  <c r="J175" i="2"/>
  <c r="J177" i="2"/>
  <c r="J179" i="2"/>
  <c r="J183" i="2"/>
  <c r="J185" i="2"/>
  <c r="J187" i="2"/>
  <c r="J191" i="2"/>
  <c r="J193" i="2"/>
  <c r="J195" i="2"/>
  <c r="J199" i="2"/>
  <c r="J201" i="2"/>
  <c r="J203" i="2"/>
  <c r="J205" i="2"/>
  <c r="J207" i="2"/>
  <c r="J209" i="2"/>
  <c r="J211" i="2"/>
  <c r="J213" i="2"/>
  <c r="J215" i="2"/>
  <c r="J217" i="2"/>
  <c r="J219" i="2"/>
  <c r="C555" i="2"/>
  <c r="C551" i="2"/>
  <c r="C547" i="2"/>
  <c r="C552" i="2"/>
  <c r="C548" i="2"/>
  <c r="C553" i="2"/>
  <c r="C549" i="2"/>
  <c r="C545" i="2"/>
  <c r="C550" i="2"/>
  <c r="C544" i="2"/>
  <c r="C554" i="2"/>
  <c r="C546" i="2"/>
  <c r="C357" i="2"/>
  <c r="E561" i="2"/>
  <c r="E557" i="2"/>
  <c r="E560" i="2"/>
  <c r="E562" i="2"/>
  <c r="E558" i="2"/>
  <c r="E563" i="2"/>
  <c r="E559" i="2"/>
  <c r="E556" i="2"/>
  <c r="E367" i="2"/>
  <c r="E368" i="2"/>
  <c r="E366" i="2"/>
  <c r="E365" i="2"/>
  <c r="I565" i="2"/>
  <c r="I564" i="2"/>
  <c r="I566" i="2"/>
  <c r="I567" i="2"/>
  <c r="I379" i="2"/>
  <c r="I375" i="2"/>
  <c r="I380" i="2"/>
  <c r="I377" i="2"/>
  <c r="I376" i="2"/>
  <c r="I373" i="2"/>
  <c r="I378" i="2"/>
  <c r="I374" i="2"/>
  <c r="I197" i="2"/>
  <c r="I568" i="2" s="1"/>
  <c r="D81" i="2"/>
  <c r="D109" i="2"/>
  <c r="D117" i="2"/>
  <c r="D124" i="2"/>
  <c r="D130" i="2"/>
  <c r="D138" i="2"/>
  <c r="D145" i="2"/>
  <c r="D152" i="2"/>
  <c r="D160" i="2"/>
  <c r="D166" i="2"/>
  <c r="D188" i="2"/>
  <c r="D194" i="2"/>
  <c r="D202" i="2"/>
  <c r="D213" i="2"/>
  <c r="F71" i="2"/>
  <c r="F79" i="2"/>
  <c r="F93" i="2"/>
  <c r="F101" i="2"/>
  <c r="F107" i="2"/>
  <c r="F114" i="2"/>
  <c r="F122" i="2"/>
  <c r="F129" i="2"/>
  <c r="F135" i="2"/>
  <c r="F143" i="2"/>
  <c r="F150" i="2"/>
  <c r="F157" i="2"/>
  <c r="F165" i="2"/>
  <c r="F171" i="2"/>
  <c r="F178" i="2"/>
  <c r="F186" i="2"/>
  <c r="F193" i="2"/>
  <c r="F199" i="2"/>
  <c r="F213" i="2"/>
  <c r="F219" i="2"/>
  <c r="H95" i="2"/>
  <c r="H106" i="2"/>
  <c r="H119" i="2"/>
  <c r="H140" i="2"/>
  <c r="H162" i="2"/>
  <c r="H183" i="2"/>
  <c r="K339" i="2"/>
  <c r="D339" i="2" s="1"/>
  <c r="E369" i="2"/>
  <c r="K390" i="2"/>
  <c r="D390" i="2" s="1"/>
  <c r="D347" i="2"/>
  <c r="D351" i="2"/>
  <c r="F370" i="2"/>
  <c r="C367" i="2"/>
  <c r="J384" i="2"/>
  <c r="D359" i="2"/>
  <c r="F361" i="2"/>
  <c r="J385" i="2"/>
  <c r="K403" i="2"/>
  <c r="K401" i="2"/>
  <c r="K397" i="2"/>
  <c r="K404" i="2"/>
  <c r="H404" i="2" s="1"/>
  <c r="K400" i="2"/>
  <c r="F400" i="2" s="1"/>
  <c r="K398" i="2"/>
  <c r="F398" i="2" s="1"/>
  <c r="K402" i="2"/>
  <c r="K399" i="2"/>
  <c r="K396" i="2"/>
  <c r="F396" i="2" s="1"/>
  <c r="K394" i="2"/>
  <c r="D394" i="2" s="1"/>
  <c r="C563" i="2"/>
  <c r="C559" i="2"/>
  <c r="C562" i="2"/>
  <c r="C560" i="2"/>
  <c r="C558" i="2"/>
  <c r="C556" i="2"/>
  <c r="C557" i="2"/>
  <c r="C561" i="2"/>
  <c r="C369" i="2"/>
  <c r="C365" i="2"/>
  <c r="C366" i="2"/>
  <c r="E569" i="2"/>
  <c r="E565" i="2"/>
  <c r="E568" i="2"/>
  <c r="E564" i="2"/>
  <c r="E570" i="2"/>
  <c r="E566" i="2"/>
  <c r="E571" i="2"/>
  <c r="E567" i="2"/>
  <c r="E379" i="2"/>
  <c r="E375" i="2"/>
  <c r="E381" i="2"/>
  <c r="E378" i="2"/>
  <c r="E377" i="2"/>
  <c r="E374" i="2"/>
  <c r="E373" i="2"/>
  <c r="E380" i="2"/>
  <c r="E376" i="2"/>
  <c r="F204" i="2"/>
  <c r="F208" i="2"/>
  <c r="H384" i="2"/>
  <c r="E269" i="1"/>
  <c r="C267" i="1"/>
  <c r="G267" i="1"/>
  <c r="C268" i="1"/>
  <c r="G269" i="1"/>
  <c r="E270" i="1"/>
  <c r="C269" i="1"/>
  <c r="G270" i="1"/>
  <c r="E267" i="1"/>
  <c r="I267" i="1"/>
  <c r="E268" i="1"/>
  <c r="I268" i="1"/>
  <c r="I269" i="1"/>
  <c r="I271" i="1"/>
  <c r="M206" i="1"/>
  <c r="H169" i="1" l="1"/>
  <c r="D214" i="1"/>
  <c r="J214" i="1"/>
  <c r="D163" i="1"/>
  <c r="H163" i="1"/>
  <c r="H161" i="1"/>
  <c r="J163" i="1"/>
  <c r="F183" i="1"/>
  <c r="J161" i="1"/>
  <c r="F165" i="1"/>
  <c r="H404" i="3"/>
  <c r="F382" i="3"/>
  <c r="D382" i="3"/>
  <c r="D364" i="3"/>
  <c r="F161" i="1"/>
  <c r="H188" i="1"/>
  <c r="J394" i="3"/>
  <c r="H396" i="3"/>
  <c r="H382" i="3"/>
  <c r="F368" i="3"/>
  <c r="F358" i="3"/>
  <c r="J401" i="3"/>
  <c r="F364" i="3"/>
  <c r="F260" i="3"/>
  <c r="E391" i="3"/>
  <c r="E578" i="3"/>
  <c r="K574" i="3"/>
  <c r="J358" i="3"/>
  <c r="K385" i="3"/>
  <c r="F188" i="1"/>
  <c r="J188" i="1"/>
  <c r="D412" i="3"/>
  <c r="J364" i="3"/>
  <c r="F400" i="3"/>
  <c r="J396" i="3"/>
  <c r="H362" i="3"/>
  <c r="J260" i="3"/>
  <c r="K378" i="3"/>
  <c r="F378" i="3" s="1"/>
  <c r="K377" i="3"/>
  <c r="F377" i="3" s="1"/>
  <c r="J169" i="1"/>
  <c r="J385" i="3"/>
  <c r="F169" i="1"/>
  <c r="J165" i="1"/>
  <c r="F187" i="1"/>
  <c r="D165" i="1"/>
  <c r="H183" i="1"/>
  <c r="D183" i="1"/>
  <c r="J187" i="1"/>
  <c r="F191" i="1"/>
  <c r="D171" i="1"/>
  <c r="F171" i="1"/>
  <c r="H191" i="1"/>
  <c r="H187" i="1"/>
  <c r="D353" i="7"/>
  <c r="D379" i="7"/>
  <c r="K552" i="7"/>
  <c r="D552" i="7" s="1"/>
  <c r="J191" i="1"/>
  <c r="H394" i="7"/>
  <c r="J382" i="7"/>
  <c r="D195" i="1"/>
  <c r="F195" i="1"/>
  <c r="H195" i="1"/>
  <c r="H171" i="1"/>
  <c r="J396" i="7"/>
  <c r="J356" i="7"/>
  <c r="J360" i="7"/>
  <c r="F388" i="7"/>
  <c r="H373" i="7"/>
  <c r="K548" i="7"/>
  <c r="J548" i="7" s="1"/>
  <c r="D378" i="7"/>
  <c r="K380" i="7"/>
  <c r="H380" i="7" s="1"/>
  <c r="K378" i="7"/>
  <c r="H378" i="7" s="1"/>
  <c r="K379" i="7"/>
  <c r="H379" i="7" s="1"/>
  <c r="K570" i="7"/>
  <c r="D570" i="7" s="1"/>
  <c r="K563" i="7"/>
  <c r="D563" i="7" s="1"/>
  <c r="K549" i="7"/>
  <c r="J549" i="7" s="1"/>
  <c r="F601" i="2"/>
  <c r="H601" i="2"/>
  <c r="F410" i="7"/>
  <c r="D192" i="1"/>
  <c r="H158" i="1"/>
  <c r="D284" i="2"/>
  <c r="F181" i="2"/>
  <c r="H192" i="1"/>
  <c r="J192" i="1"/>
  <c r="H212" i="1"/>
  <c r="H186" i="1"/>
  <c r="J158" i="1"/>
  <c r="F158" i="1"/>
  <c r="H608" i="3"/>
  <c r="F362" i="2"/>
  <c r="K379" i="2"/>
  <c r="H379" i="2" s="1"/>
  <c r="J382" i="2"/>
  <c r="D384" i="2"/>
  <c r="K380" i="2"/>
  <c r="H380" i="2" s="1"/>
  <c r="K373" i="2"/>
  <c r="H373" i="2" s="1"/>
  <c r="K566" i="2"/>
  <c r="H566" i="2" s="1"/>
  <c r="K565" i="2"/>
  <c r="H565" i="2" s="1"/>
  <c r="H168" i="1"/>
  <c r="H371" i="2"/>
  <c r="F382" i="2"/>
  <c r="J370" i="2"/>
  <c r="J349" i="2"/>
  <c r="J212" i="1"/>
  <c r="K548" i="2"/>
  <c r="H548" i="2" s="1"/>
  <c r="K546" i="2"/>
  <c r="H546" i="2" s="1"/>
  <c r="K357" i="2"/>
  <c r="H357" i="2" s="1"/>
  <c r="K549" i="2"/>
  <c r="H549" i="2" s="1"/>
  <c r="F168" i="1"/>
  <c r="J173" i="2"/>
  <c r="J168" i="1"/>
  <c r="F212" i="1"/>
  <c r="F186" i="1"/>
  <c r="J186" i="1"/>
  <c r="F386" i="2"/>
  <c r="H370" i="2"/>
  <c r="H355" i="2"/>
  <c r="D173" i="2"/>
  <c r="J377" i="2"/>
  <c r="D604" i="7"/>
  <c r="D601" i="2"/>
  <c r="J181" i="2"/>
  <c r="K368" i="2"/>
  <c r="H368" i="2" s="1"/>
  <c r="H604" i="7"/>
  <c r="J604" i="7"/>
  <c r="F605" i="7"/>
  <c r="H605" i="7"/>
  <c r="D605" i="7"/>
  <c r="J605" i="7"/>
  <c r="F602" i="7"/>
  <c r="F608" i="3"/>
  <c r="F609" i="3"/>
  <c r="J609" i="3"/>
  <c r="H609" i="3"/>
  <c r="D609" i="3"/>
  <c r="J602" i="2"/>
  <c r="H602" i="2"/>
  <c r="D602" i="2"/>
  <c r="F602" i="2"/>
  <c r="K369" i="2"/>
  <c r="H369" i="2" s="1"/>
  <c r="J602" i="7"/>
  <c r="H602" i="7"/>
  <c r="D606" i="3"/>
  <c r="H606" i="3"/>
  <c r="K553" i="2"/>
  <c r="H553" i="2" s="1"/>
  <c r="F599" i="2"/>
  <c r="J568" i="7"/>
  <c r="H603" i="7"/>
  <c r="D603" i="7"/>
  <c r="F603" i="7"/>
  <c r="J603" i="7"/>
  <c r="J472" i="7"/>
  <c r="F607" i="3"/>
  <c r="H607" i="3"/>
  <c r="D607" i="3"/>
  <c r="J607" i="3"/>
  <c r="F606" i="3"/>
  <c r="D599" i="2"/>
  <c r="F600" i="2"/>
  <c r="D600" i="2"/>
  <c r="H600" i="2"/>
  <c r="J600" i="2"/>
  <c r="J599" i="2"/>
  <c r="J595" i="2"/>
  <c r="D597" i="2"/>
  <c r="D467" i="7"/>
  <c r="J553" i="3"/>
  <c r="H553" i="3"/>
  <c r="F193" i="1"/>
  <c r="K367" i="2"/>
  <c r="H367" i="2" s="1"/>
  <c r="K365" i="2"/>
  <c r="H365" i="2" s="1"/>
  <c r="K554" i="2"/>
  <c r="H554" i="2" s="1"/>
  <c r="H181" i="2"/>
  <c r="D207" i="1"/>
  <c r="F569" i="7"/>
  <c r="J599" i="7"/>
  <c r="D174" i="1"/>
  <c r="J174" i="1"/>
  <c r="H193" i="1"/>
  <c r="D338" i="7"/>
  <c r="D569" i="7"/>
  <c r="J569" i="7"/>
  <c r="F599" i="7"/>
  <c r="D170" i="1"/>
  <c r="J205" i="1"/>
  <c r="H205" i="1"/>
  <c r="J207" i="1"/>
  <c r="J193" i="1"/>
  <c r="F207" i="1"/>
  <c r="H200" i="1"/>
  <c r="H217" i="1"/>
  <c r="J217" i="1"/>
  <c r="D298" i="3"/>
  <c r="F217" i="1"/>
  <c r="H554" i="3"/>
  <c r="F179" i="1"/>
  <c r="H213" i="1"/>
  <c r="H179" i="1"/>
  <c r="D194" i="1"/>
  <c r="F208" i="1"/>
  <c r="H199" i="1"/>
  <c r="H177" i="1"/>
  <c r="F205" i="1"/>
  <c r="H170" i="1"/>
  <c r="H203" i="1"/>
  <c r="F203" i="1"/>
  <c r="H208" i="1"/>
  <c r="J170" i="1"/>
  <c r="F213" i="1"/>
  <c r="J162" i="1"/>
  <c r="H162" i="1"/>
  <c r="F162" i="1"/>
  <c r="J155" i="1"/>
  <c r="J198" i="1"/>
  <c r="F190" i="1"/>
  <c r="J190" i="1"/>
  <c r="F174" i="1"/>
  <c r="J203" i="1"/>
  <c r="F199" i="1"/>
  <c r="J199" i="1"/>
  <c r="H155" i="1"/>
  <c r="H190" i="1"/>
  <c r="D177" i="1"/>
  <c r="J208" i="1"/>
  <c r="H196" i="1"/>
  <c r="F196" i="1"/>
  <c r="D213" i="1"/>
  <c r="F597" i="2"/>
  <c r="J180" i="1"/>
  <c r="D180" i="1"/>
  <c r="F180" i="1"/>
  <c r="D200" i="1"/>
  <c r="H167" i="1"/>
  <c r="J200" i="1"/>
  <c r="H597" i="2"/>
  <c r="D181" i="2"/>
  <c r="K558" i="2"/>
  <c r="H558" i="2" s="1"/>
  <c r="K366" i="2"/>
  <c r="H366" i="2" s="1"/>
  <c r="K556" i="2"/>
  <c r="H556" i="2" s="1"/>
  <c r="K552" i="2"/>
  <c r="H552" i="2" s="1"/>
  <c r="J196" i="1"/>
  <c r="D179" i="1"/>
  <c r="F167" i="1"/>
  <c r="D167" i="1"/>
  <c r="D155" i="1"/>
  <c r="D392" i="2"/>
  <c r="D356" i="2"/>
  <c r="J580" i="2"/>
  <c r="H372" i="2"/>
  <c r="J354" i="2"/>
  <c r="K376" i="2"/>
  <c r="H376" i="2" s="1"/>
  <c r="K374" i="2"/>
  <c r="H374" i="2" s="1"/>
  <c r="K564" i="2"/>
  <c r="H564" i="2" s="1"/>
  <c r="K562" i="2"/>
  <c r="H562" i="2" s="1"/>
  <c r="J368" i="3"/>
  <c r="F385" i="3"/>
  <c r="K568" i="3"/>
  <c r="H568" i="3" s="1"/>
  <c r="K376" i="3"/>
  <c r="H376" i="3" s="1"/>
  <c r="K573" i="3"/>
  <c r="H573" i="3" s="1"/>
  <c r="D385" i="3"/>
  <c r="K383" i="3"/>
  <c r="F383" i="3" s="1"/>
  <c r="J189" i="3"/>
  <c r="D406" i="7"/>
  <c r="J368" i="7"/>
  <c r="H372" i="7"/>
  <c r="H393" i="7"/>
  <c r="F368" i="7"/>
  <c r="D372" i="7"/>
  <c r="D371" i="7"/>
  <c r="F373" i="7"/>
  <c r="D595" i="2"/>
  <c r="F590" i="7"/>
  <c r="J590" i="7"/>
  <c r="H590" i="7"/>
  <c r="D590" i="7"/>
  <c r="D593" i="7"/>
  <c r="F593" i="7"/>
  <c r="J593" i="7"/>
  <c r="H593" i="7"/>
  <c r="H598" i="2"/>
  <c r="F598" i="2"/>
  <c r="J598" i="2"/>
  <c r="D598" i="2"/>
  <c r="F605" i="3"/>
  <c r="D605" i="3"/>
  <c r="J605" i="3"/>
  <c r="H605" i="3"/>
  <c r="H596" i="3"/>
  <c r="D596" i="3"/>
  <c r="F596" i="3"/>
  <c r="J596" i="3"/>
  <c r="D388" i="2"/>
  <c r="F373" i="2"/>
  <c r="D391" i="2"/>
  <c r="K378" i="2"/>
  <c r="H378" i="2" s="1"/>
  <c r="K560" i="2"/>
  <c r="H560" i="2" s="1"/>
  <c r="J557" i="2"/>
  <c r="K567" i="2"/>
  <c r="H567" i="2" s="1"/>
  <c r="K563" i="2"/>
  <c r="H563" i="2" s="1"/>
  <c r="K561" i="2"/>
  <c r="H561" i="2" s="1"/>
  <c r="F398" i="3"/>
  <c r="H358" i="3"/>
  <c r="D396" i="3"/>
  <c r="H372" i="3"/>
  <c r="J410" i="3"/>
  <c r="H392" i="3"/>
  <c r="D366" i="3"/>
  <c r="J366" i="3"/>
  <c r="E576" i="3"/>
  <c r="F375" i="3"/>
  <c r="F362" i="3"/>
  <c r="J194" i="1"/>
  <c r="J387" i="3"/>
  <c r="J173" i="3"/>
  <c r="F376" i="7"/>
  <c r="D354" i="7"/>
  <c r="F408" i="7"/>
  <c r="F392" i="7"/>
  <c r="D358" i="7"/>
  <c r="H383" i="7"/>
  <c r="H371" i="7"/>
  <c r="H368" i="7"/>
  <c r="D357" i="7"/>
  <c r="K551" i="7"/>
  <c r="F551" i="7" s="1"/>
  <c r="D374" i="7"/>
  <c r="D362" i="7"/>
  <c r="K554" i="7"/>
  <c r="F554" i="7" s="1"/>
  <c r="F177" i="1"/>
  <c r="H198" i="1"/>
  <c r="F198" i="1"/>
  <c r="H599" i="7"/>
  <c r="H595" i="3"/>
  <c r="F595" i="3"/>
  <c r="J595" i="3"/>
  <c r="D595" i="3"/>
  <c r="N215" i="1"/>
  <c r="O215" i="1" s="1"/>
  <c r="J376" i="2"/>
  <c r="H387" i="3"/>
  <c r="D260" i="3"/>
  <c r="K387" i="3"/>
  <c r="J586" i="7"/>
  <c r="H390" i="7"/>
  <c r="H362" i="7"/>
  <c r="H547" i="7"/>
  <c r="J364" i="7"/>
  <c r="K556" i="7"/>
  <c r="J556" i="7" s="1"/>
  <c r="D370" i="7"/>
  <c r="K362" i="7"/>
  <c r="F362" i="7" s="1"/>
  <c r="H358" i="7"/>
  <c r="F381" i="7"/>
  <c r="H194" i="1"/>
  <c r="H595" i="2"/>
  <c r="D591" i="7"/>
  <c r="F591" i="7"/>
  <c r="H591" i="7"/>
  <c r="J591" i="7"/>
  <c r="H375" i="3"/>
  <c r="J371" i="7"/>
  <c r="J362" i="7"/>
  <c r="H601" i="7"/>
  <c r="D601" i="7"/>
  <c r="F601" i="7"/>
  <c r="J601" i="7"/>
  <c r="J592" i="7"/>
  <c r="F592" i="7"/>
  <c r="D592" i="7"/>
  <c r="H592" i="7"/>
  <c r="H594" i="3"/>
  <c r="J594" i="3"/>
  <c r="F594" i="3"/>
  <c r="D594" i="3"/>
  <c r="F600" i="7"/>
  <c r="H600" i="7"/>
  <c r="D600" i="7"/>
  <c r="J600" i="7"/>
  <c r="H603" i="3"/>
  <c r="J603" i="3"/>
  <c r="D603" i="3"/>
  <c r="H601" i="3"/>
  <c r="J499" i="3"/>
  <c r="F604" i="3"/>
  <c r="H604" i="3"/>
  <c r="J604" i="3"/>
  <c r="D604" i="3"/>
  <c r="F539" i="7"/>
  <c r="H478" i="7"/>
  <c r="F597" i="7"/>
  <c r="H597" i="7"/>
  <c r="J477" i="7"/>
  <c r="F352" i="3"/>
  <c r="H512" i="3"/>
  <c r="J310" i="3"/>
  <c r="H352" i="3"/>
  <c r="H552" i="3"/>
  <c r="J601" i="3"/>
  <c r="H285" i="2"/>
  <c r="F463" i="2"/>
  <c r="H586" i="2"/>
  <c r="F596" i="2"/>
  <c r="J596" i="2"/>
  <c r="H596" i="2"/>
  <c r="D596" i="2"/>
  <c r="F584" i="2"/>
  <c r="J511" i="2"/>
  <c r="D559" i="2"/>
  <c r="F559" i="2"/>
  <c r="D586" i="2"/>
  <c r="J586" i="2"/>
  <c r="D526" i="7"/>
  <c r="D597" i="7"/>
  <c r="J328" i="7"/>
  <c r="H502" i="7"/>
  <c r="F568" i="7"/>
  <c r="F598" i="7"/>
  <c r="J598" i="7"/>
  <c r="D598" i="7"/>
  <c r="H598" i="7"/>
  <c r="F485" i="7"/>
  <c r="J483" i="7"/>
  <c r="H568" i="7"/>
  <c r="H548" i="7"/>
  <c r="F471" i="7"/>
  <c r="J480" i="7"/>
  <c r="H553" i="7"/>
  <c r="J512" i="7"/>
  <c r="D498" i="7"/>
  <c r="H485" i="7"/>
  <c r="D568" i="7"/>
  <c r="D501" i="3"/>
  <c r="F80" i="1"/>
  <c r="F601" i="3"/>
  <c r="H99" i="1"/>
  <c r="J81" i="1"/>
  <c r="J459" i="3"/>
  <c r="D459" i="3"/>
  <c r="F332" i="3"/>
  <c r="D342" i="3"/>
  <c r="D316" i="3"/>
  <c r="D321" i="3"/>
  <c r="H591" i="3"/>
  <c r="F602" i="3"/>
  <c r="J602" i="3"/>
  <c r="H602" i="3"/>
  <c r="D602" i="3"/>
  <c r="D513" i="3"/>
  <c r="J264" i="3"/>
  <c r="D471" i="3"/>
  <c r="J485" i="3"/>
  <c r="J326" i="3"/>
  <c r="J466" i="2"/>
  <c r="F266" i="2"/>
  <c r="F474" i="2"/>
  <c r="F458" i="2"/>
  <c r="J534" i="2"/>
  <c r="D473" i="2"/>
  <c r="F282" i="2"/>
  <c r="F395" i="2"/>
  <c r="D515" i="7"/>
  <c r="H540" i="7"/>
  <c r="H350" i="7"/>
  <c r="H539" i="7"/>
  <c r="F321" i="7"/>
  <c r="H293" i="7"/>
  <c r="H545" i="7"/>
  <c r="J492" i="7"/>
  <c r="F479" i="7"/>
  <c r="F529" i="7"/>
  <c r="J465" i="7"/>
  <c r="J524" i="7"/>
  <c r="H462" i="7"/>
  <c r="H204" i="1"/>
  <c r="F522" i="3"/>
  <c r="F276" i="3"/>
  <c r="F110" i="1"/>
  <c r="J491" i="3"/>
  <c r="D499" i="3"/>
  <c r="D352" i="3"/>
  <c r="F294" i="3"/>
  <c r="J549" i="3"/>
  <c r="J516" i="3"/>
  <c r="J503" i="3"/>
  <c r="J465" i="3"/>
  <c r="F501" i="3"/>
  <c r="H81" i="1"/>
  <c r="D80" i="1"/>
  <c r="J129" i="1"/>
  <c r="F81" i="1"/>
  <c r="F549" i="3"/>
  <c r="F593" i="3"/>
  <c r="D469" i="3"/>
  <c r="H469" i="3"/>
  <c r="J318" i="3"/>
  <c r="J415" i="3"/>
  <c r="J477" i="2"/>
  <c r="F453" i="2"/>
  <c r="D265" i="2"/>
  <c r="F507" i="2"/>
  <c r="D453" i="2"/>
  <c r="J294" i="2"/>
  <c r="F594" i="2"/>
  <c r="D594" i="2"/>
  <c r="H594" i="2"/>
  <c r="J594" i="2"/>
  <c r="H364" i="2"/>
  <c r="F534" i="2"/>
  <c r="D488" i="2"/>
  <c r="J400" i="2"/>
  <c r="F514" i="2"/>
  <c r="F538" i="2"/>
  <c r="H488" i="2"/>
  <c r="F488" i="2"/>
  <c r="H129" i="1"/>
  <c r="H80" i="1"/>
  <c r="H494" i="7"/>
  <c r="F473" i="7"/>
  <c r="D503" i="7"/>
  <c r="H469" i="7"/>
  <c r="F497" i="7"/>
  <c r="D465" i="7"/>
  <c r="F500" i="7"/>
  <c r="H342" i="7"/>
  <c r="H300" i="7"/>
  <c r="F533" i="7"/>
  <c r="D326" i="7"/>
  <c r="H410" i="7"/>
  <c r="F596" i="7"/>
  <c r="H596" i="7"/>
  <c r="J596" i="7"/>
  <c r="D596" i="7"/>
  <c r="H533" i="7"/>
  <c r="J533" i="7"/>
  <c r="H514" i="7"/>
  <c r="H479" i="7"/>
  <c r="H487" i="7"/>
  <c r="J326" i="7"/>
  <c r="D296" i="7"/>
  <c r="J294" i="7"/>
  <c r="D560" i="7"/>
  <c r="D410" i="7"/>
  <c r="H595" i="7"/>
  <c r="D595" i="7"/>
  <c r="F595" i="7"/>
  <c r="J595" i="7"/>
  <c r="J539" i="7"/>
  <c r="D463" i="7"/>
  <c r="F463" i="7"/>
  <c r="H463" i="7"/>
  <c r="D330" i="7"/>
  <c r="D479" i="7"/>
  <c r="D487" i="7"/>
  <c r="F487" i="7"/>
  <c r="D332" i="7"/>
  <c r="H326" i="7"/>
  <c r="F594" i="7"/>
  <c r="J594" i="7"/>
  <c r="H594" i="7"/>
  <c r="D594" i="7"/>
  <c r="H152" i="1"/>
  <c r="J534" i="3"/>
  <c r="F489" i="3"/>
  <c r="H415" i="3"/>
  <c r="F340" i="3"/>
  <c r="D415" i="3"/>
  <c r="F479" i="3"/>
  <c r="F268" i="3"/>
  <c r="H587" i="3"/>
  <c r="D110" i="1"/>
  <c r="H600" i="3"/>
  <c r="J600" i="3"/>
  <c r="D600" i="3"/>
  <c r="F600" i="3"/>
  <c r="J204" i="1"/>
  <c r="D91" i="1"/>
  <c r="H530" i="3"/>
  <c r="J495" i="3"/>
  <c r="F503" i="3"/>
  <c r="H485" i="3"/>
  <c r="D520" i="3"/>
  <c r="F485" i="3"/>
  <c r="J469" i="3"/>
  <c r="H308" i="3"/>
  <c r="J323" i="3"/>
  <c r="F310" i="3"/>
  <c r="D86" i="1"/>
  <c r="F129" i="1"/>
  <c r="F86" i="1"/>
  <c r="D85" i="1"/>
  <c r="D89" i="1"/>
  <c r="J599" i="3"/>
  <c r="D599" i="3"/>
  <c r="F599" i="3"/>
  <c r="H599" i="3"/>
  <c r="J545" i="3"/>
  <c r="H495" i="3"/>
  <c r="J294" i="3"/>
  <c r="D332" i="3"/>
  <c r="J110" i="1"/>
  <c r="F204" i="1"/>
  <c r="J541" i="3"/>
  <c r="H514" i="3"/>
  <c r="H545" i="3"/>
  <c r="D549" i="3"/>
  <c r="H505" i="3"/>
  <c r="H501" i="3"/>
  <c r="D495" i="3"/>
  <c r="D457" i="3"/>
  <c r="F552" i="3"/>
  <c r="H310" i="3"/>
  <c r="D552" i="3"/>
  <c r="F598" i="3"/>
  <c r="H598" i="3"/>
  <c r="D598" i="3"/>
  <c r="J598" i="3"/>
  <c r="F503" i="2"/>
  <c r="J312" i="2"/>
  <c r="J502" i="2"/>
  <c r="J275" i="2"/>
  <c r="D524" i="2"/>
  <c r="D481" i="2"/>
  <c r="F481" i="2"/>
  <c r="F255" i="2"/>
  <c r="D281" i="2"/>
  <c r="F152" i="1"/>
  <c r="H332" i="2"/>
  <c r="D589" i="2"/>
  <c r="H589" i="2"/>
  <c r="J589" i="2"/>
  <c r="F589" i="2"/>
  <c r="H139" i="1"/>
  <c r="H581" i="2"/>
  <c r="H396" i="2"/>
  <c r="F338" i="2"/>
  <c r="F344" i="2"/>
  <c r="F89" i="1"/>
  <c r="D99" i="1"/>
  <c r="F99" i="1"/>
  <c r="H89" i="1"/>
  <c r="F175" i="1"/>
  <c r="F139" i="1"/>
  <c r="H142" i="1"/>
  <c r="J592" i="2"/>
  <c r="H592" i="2"/>
  <c r="F592" i="2"/>
  <c r="D592" i="2"/>
  <c r="H590" i="2"/>
  <c r="F590" i="2"/>
  <c r="J590" i="2"/>
  <c r="D590" i="2"/>
  <c r="F591" i="2"/>
  <c r="H591" i="2"/>
  <c r="D591" i="2"/>
  <c r="J591" i="2"/>
  <c r="F532" i="2"/>
  <c r="H516" i="2"/>
  <c r="H344" i="2"/>
  <c r="H593" i="2"/>
  <c r="D593" i="2"/>
  <c r="J593" i="2"/>
  <c r="F593" i="2"/>
  <c r="J142" i="1"/>
  <c r="J532" i="2"/>
  <c r="J486" i="2"/>
  <c r="J491" i="2"/>
  <c r="D319" i="2"/>
  <c r="H261" i="2"/>
  <c r="D545" i="2"/>
  <c r="J344" i="2"/>
  <c r="A68" i="1"/>
  <c r="J139" i="1"/>
  <c r="F85" i="1"/>
  <c r="F142" i="1"/>
  <c r="J588" i="2"/>
  <c r="F588" i="2"/>
  <c r="H588" i="2"/>
  <c r="D588" i="2"/>
  <c r="F587" i="2"/>
  <c r="H587" i="2"/>
  <c r="D587" i="2"/>
  <c r="J587" i="2"/>
  <c r="F405" i="2"/>
  <c r="D405" i="2"/>
  <c r="H91" i="1"/>
  <c r="F504" i="7"/>
  <c r="J485" i="7"/>
  <c r="H327" i="7"/>
  <c r="J152" i="1"/>
  <c r="F91" i="1"/>
  <c r="F517" i="7"/>
  <c r="D507" i="7"/>
  <c r="F477" i="7"/>
  <c r="H471" i="7"/>
  <c r="H477" i="7"/>
  <c r="J310" i="7"/>
  <c r="F275" i="7"/>
  <c r="F509" i="7"/>
  <c r="H310" i="7"/>
  <c r="D265" i="7"/>
  <c r="F117" i="1"/>
  <c r="D471" i="7"/>
  <c r="D454" i="7"/>
  <c r="D527" i="7"/>
  <c r="J336" i="7"/>
  <c r="D310" i="7"/>
  <c r="D323" i="7"/>
  <c r="D273" i="7"/>
  <c r="H154" i="1"/>
  <c r="D340" i="7"/>
  <c r="D562" i="7"/>
  <c r="D553" i="7"/>
  <c r="F553" i="7"/>
  <c r="J505" i="7"/>
  <c r="J473" i="7"/>
  <c r="D473" i="7"/>
  <c r="J340" i="7"/>
  <c r="F350" i="7"/>
  <c r="H569" i="7"/>
  <c r="D328" i="7"/>
  <c r="D336" i="7"/>
  <c r="F338" i="7"/>
  <c r="J299" i="7"/>
  <c r="F333" i="7"/>
  <c r="D281" i="7"/>
  <c r="D257" i="7"/>
  <c r="D550" i="7"/>
  <c r="J547" i="7"/>
  <c r="H328" i="7"/>
  <c r="F567" i="7"/>
  <c r="H102" i="1"/>
  <c r="H588" i="7"/>
  <c r="J546" i="7"/>
  <c r="F340" i="7"/>
  <c r="H336" i="7"/>
  <c r="H562" i="7"/>
  <c r="H550" i="7"/>
  <c r="F306" i="7"/>
  <c r="D547" i="7"/>
  <c r="J560" i="7"/>
  <c r="D88" i="1"/>
  <c r="D117" i="1"/>
  <c r="H72" i="1"/>
  <c r="J219" i="1"/>
  <c r="F210" i="1"/>
  <c r="J175" i="1"/>
  <c r="J117" i="1"/>
  <c r="J536" i="3"/>
  <c r="H536" i="3"/>
  <c r="D514" i="3"/>
  <c r="J514" i="3"/>
  <c r="H503" i="3"/>
  <c r="F344" i="3"/>
  <c r="J328" i="3"/>
  <c r="H85" i="1"/>
  <c r="N206" i="1"/>
  <c r="O206" i="1" s="1"/>
  <c r="J520" i="3"/>
  <c r="F536" i="3"/>
  <c r="F459" i="3"/>
  <c r="J530" i="3"/>
  <c r="J461" i="3"/>
  <c r="H507" i="3"/>
  <c r="J332" i="3"/>
  <c r="J334" i="3"/>
  <c r="D294" i="3"/>
  <c r="H328" i="3"/>
  <c r="J300" i="3"/>
  <c r="F263" i="3"/>
  <c r="D324" i="3"/>
  <c r="F219" i="1"/>
  <c r="F354" i="3"/>
  <c r="D175" i="1"/>
  <c r="J510" i="3"/>
  <c r="F499" i="3"/>
  <c r="D526" i="3"/>
  <c r="F505" i="3"/>
  <c r="J481" i="3"/>
  <c r="H491" i="3"/>
  <c r="J348" i="3"/>
  <c r="H348" i="3"/>
  <c r="H326" i="3"/>
  <c r="H556" i="3"/>
  <c r="J304" i="3"/>
  <c r="J272" i="3"/>
  <c r="F558" i="3"/>
  <c r="F324" i="3"/>
  <c r="D290" i="3"/>
  <c r="J505" i="3"/>
  <c r="F304" i="3"/>
  <c r="J215" i="1"/>
  <c r="J154" i="1"/>
  <c r="J210" i="1"/>
  <c r="D592" i="3"/>
  <c r="H543" i="3"/>
  <c r="J526" i="3"/>
  <c r="J532" i="3"/>
  <c r="F526" i="3"/>
  <c r="F516" i="3"/>
  <c r="F491" i="3"/>
  <c r="J457" i="3"/>
  <c r="D481" i="3"/>
  <c r="J493" i="3"/>
  <c r="J324" i="3"/>
  <c r="H557" i="3"/>
  <c r="H558" i="3"/>
  <c r="D284" i="3"/>
  <c r="F553" i="3"/>
  <c r="H298" i="3"/>
  <c r="J342" i="3"/>
  <c r="F272" i="3"/>
  <c r="H105" i="1"/>
  <c r="F102" i="1"/>
  <c r="F215" i="1"/>
  <c r="J113" i="1"/>
  <c r="F154" i="1"/>
  <c r="H215" i="1"/>
  <c r="D113" i="1"/>
  <c r="H210" i="1"/>
  <c r="F88" i="1"/>
  <c r="H219" i="1"/>
  <c r="F166" i="1"/>
  <c r="F147" i="1"/>
  <c r="C571" i="2"/>
  <c r="H532" i="2"/>
  <c r="J483" i="2"/>
  <c r="H388" i="2"/>
  <c r="J353" i="2"/>
  <c r="J322" i="2"/>
  <c r="H395" i="2"/>
  <c r="H360" i="2"/>
  <c r="H481" i="2"/>
  <c r="H348" i="2"/>
  <c r="F350" i="2"/>
  <c r="F388" i="2"/>
  <c r="J374" i="2"/>
  <c r="J512" i="2"/>
  <c r="F544" i="2"/>
  <c r="H166" i="1"/>
  <c r="C568" i="2"/>
  <c r="D75" i="1"/>
  <c r="J405" i="2"/>
  <c r="D406" i="2"/>
  <c r="H406" i="2"/>
  <c r="F406" i="2"/>
  <c r="J406" i="2"/>
  <c r="H394" i="2"/>
  <c r="I569" i="2"/>
  <c r="C381" i="2"/>
  <c r="H534" i="2"/>
  <c r="F487" i="2"/>
  <c r="D512" i="2"/>
  <c r="J390" i="2"/>
  <c r="J338" i="2"/>
  <c r="F375" i="2"/>
  <c r="F358" i="2"/>
  <c r="D395" i="2"/>
  <c r="F298" i="2"/>
  <c r="F251" i="2"/>
  <c r="J373" i="2"/>
  <c r="J375" i="2"/>
  <c r="I570" i="2"/>
  <c r="J166" i="1"/>
  <c r="H77" i="1"/>
  <c r="J102" i="1"/>
  <c r="J74" i="1"/>
  <c r="H112" i="1"/>
  <c r="H88" i="1"/>
  <c r="H86" i="1"/>
  <c r="F90" i="1"/>
  <c r="J75" i="1"/>
  <c r="H75" i="1"/>
  <c r="D118" i="1"/>
  <c r="J118" i="1"/>
  <c r="F126" i="1"/>
  <c r="D465" i="2"/>
  <c r="F451" i="2"/>
  <c r="F77" i="1"/>
  <c r="J77" i="1"/>
  <c r="D74" i="1"/>
  <c r="J524" i="2"/>
  <c r="D520" i="2"/>
  <c r="F526" i="2"/>
  <c r="H520" i="2"/>
  <c r="F495" i="2"/>
  <c r="H451" i="2"/>
  <c r="F314" i="2"/>
  <c r="J302" i="2"/>
  <c r="F317" i="2"/>
  <c r="F279" i="2"/>
  <c r="D306" i="2"/>
  <c r="J262" i="2"/>
  <c r="H131" i="1"/>
  <c r="F113" i="1"/>
  <c r="D160" i="1"/>
  <c r="H128" i="1"/>
  <c r="H74" i="1"/>
  <c r="D131" i="1"/>
  <c r="D513" i="2"/>
  <c r="J506" i="2"/>
  <c r="F131" i="1"/>
  <c r="D72" i="1"/>
  <c r="D518" i="2"/>
  <c r="D496" i="2"/>
  <c r="J306" i="2"/>
  <c r="F330" i="2"/>
  <c r="J259" i="2"/>
  <c r="F72" i="1"/>
  <c r="D125" i="1"/>
  <c r="J518" i="2"/>
  <c r="H512" i="2"/>
  <c r="H256" i="2"/>
  <c r="H118" i="1"/>
  <c r="J526" i="2"/>
  <c r="J538" i="2"/>
  <c r="F490" i="2"/>
  <c r="D477" i="2"/>
  <c r="D497" i="2"/>
  <c r="H477" i="2"/>
  <c r="J453" i="2"/>
  <c r="J469" i="2"/>
  <c r="H526" i="2"/>
  <c r="D310" i="2"/>
  <c r="D293" i="2"/>
  <c r="D323" i="2"/>
  <c r="D288" i="2"/>
  <c r="D105" i="1"/>
  <c r="D112" i="1"/>
  <c r="J459" i="2"/>
  <c r="F499" i="2"/>
  <c r="D538" i="2"/>
  <c r="H524" i="2"/>
  <c r="D489" i="2"/>
  <c r="J520" i="2"/>
  <c r="D493" i="2"/>
  <c r="D459" i="2"/>
  <c r="F459" i="2"/>
  <c r="F310" i="2"/>
  <c r="J310" i="2"/>
  <c r="F306" i="2"/>
  <c r="H303" i="2"/>
  <c r="J267" i="2"/>
  <c r="D273" i="2"/>
  <c r="J105" i="1"/>
  <c r="F112" i="1"/>
  <c r="D159" i="1"/>
  <c r="D519" i="2"/>
  <c r="J451" i="2"/>
  <c r="J471" i="2"/>
  <c r="D292" i="2"/>
  <c r="H280" i="2"/>
  <c r="J157" i="1"/>
  <c r="H515" i="2"/>
  <c r="H473" i="2"/>
  <c r="F471" i="2"/>
  <c r="F473" i="2"/>
  <c r="D480" i="2"/>
  <c r="H465" i="2"/>
  <c r="D467" i="2"/>
  <c r="H400" i="2"/>
  <c r="H339" i="2"/>
  <c r="D544" i="2"/>
  <c r="D551" i="2"/>
  <c r="D94" i="1"/>
  <c r="D501" i="2"/>
  <c r="F467" i="2"/>
  <c r="J467" i="2"/>
  <c r="D400" i="2"/>
  <c r="D461" i="2"/>
  <c r="H461" i="2"/>
  <c r="J461" i="2"/>
  <c r="H471" i="2"/>
  <c r="F465" i="2"/>
  <c r="H340" i="2"/>
  <c r="D547" i="2"/>
  <c r="F547" i="2"/>
  <c r="F545" i="2"/>
  <c r="J147" i="1"/>
  <c r="J96" i="1"/>
  <c r="J144" i="1"/>
  <c r="F115" i="1"/>
  <c r="F184" i="1"/>
  <c r="J134" i="1"/>
  <c r="D137" i="1"/>
  <c r="F182" i="1"/>
  <c r="D145" i="1"/>
  <c r="H150" i="1"/>
  <c r="D126" i="1"/>
  <c r="F520" i="7"/>
  <c r="H483" i="7"/>
  <c r="H467" i="7"/>
  <c r="D483" i="7"/>
  <c r="H530" i="7"/>
  <c r="D489" i="7"/>
  <c r="J461" i="7"/>
  <c r="F267" i="7"/>
  <c r="D314" i="7"/>
  <c r="D264" i="7"/>
  <c r="J159" i="1"/>
  <c r="F93" i="1"/>
  <c r="J83" i="1"/>
  <c r="D83" i="1"/>
  <c r="H83" i="1"/>
  <c r="F137" i="1"/>
  <c r="D518" i="7"/>
  <c r="H510" i="7"/>
  <c r="F534" i="7"/>
  <c r="J535" i="7"/>
  <c r="H499" i="7"/>
  <c r="F348" i="7"/>
  <c r="H304" i="7"/>
  <c r="J467" i="7"/>
  <c r="H308" i="7"/>
  <c r="J342" i="7"/>
  <c r="H332" i="7"/>
  <c r="H297" i="7"/>
  <c r="H307" i="7"/>
  <c r="D288" i="7"/>
  <c r="F287" i="7"/>
  <c r="H96" i="1"/>
  <c r="H126" i="1"/>
  <c r="H159" i="1"/>
  <c r="H182" i="1"/>
  <c r="D523" i="7"/>
  <c r="J314" i="7"/>
  <c r="F283" i="7"/>
  <c r="J332" i="7"/>
  <c r="F157" i="1"/>
  <c r="D147" i="1"/>
  <c r="J182" i="1"/>
  <c r="H137" i="1"/>
  <c r="H537" i="7"/>
  <c r="F314" i="7"/>
  <c r="D506" i="7"/>
  <c r="H338" i="7"/>
  <c r="D304" i="7"/>
  <c r="F304" i="7"/>
  <c r="J286" i="7"/>
  <c r="H311" i="7"/>
  <c r="D96" i="1"/>
  <c r="H157" i="1"/>
  <c r="F521" i="7"/>
  <c r="J508" i="7"/>
  <c r="J322" i="7"/>
  <c r="J279" i="7"/>
  <c r="F255" i="7"/>
  <c r="J150" i="1"/>
  <c r="J140" i="1"/>
  <c r="D138" i="1"/>
  <c r="H151" i="1"/>
  <c r="J115" i="1"/>
  <c r="F69" i="1"/>
  <c r="J69" i="1"/>
  <c r="H69" i="1"/>
  <c r="D584" i="7"/>
  <c r="D537" i="7"/>
  <c r="F538" i="7"/>
  <c r="H475" i="7"/>
  <c r="H459" i="7"/>
  <c r="J459" i="7"/>
  <c r="F465" i="7"/>
  <c r="F330" i="7"/>
  <c r="H566" i="7"/>
  <c r="F334" i="7"/>
  <c r="H316" i="7"/>
  <c r="F320" i="7"/>
  <c r="F259" i="7"/>
  <c r="J316" i="7"/>
  <c r="D292" i="7"/>
  <c r="H337" i="7"/>
  <c r="F316" i="7"/>
  <c r="D300" i="7"/>
  <c r="D566" i="7"/>
  <c r="J567" i="7"/>
  <c r="J566" i="7"/>
  <c r="F262" i="7"/>
  <c r="F566" i="7"/>
  <c r="D184" i="1"/>
  <c r="H115" i="1"/>
  <c r="H486" i="7"/>
  <c r="F318" i="7"/>
  <c r="J305" i="7"/>
  <c r="D151" i="1"/>
  <c r="F150" i="1"/>
  <c r="F134" i="1"/>
  <c r="F133" i="1"/>
  <c r="F469" i="7"/>
  <c r="H495" i="7"/>
  <c r="D459" i="7"/>
  <c r="D475" i="7"/>
  <c r="J457" i="7"/>
  <c r="H564" i="7"/>
  <c r="H565" i="7"/>
  <c r="J330" i="7"/>
  <c r="J344" i="7"/>
  <c r="J475" i="7"/>
  <c r="D342" i="7"/>
  <c r="F298" i="7"/>
  <c r="J562" i="7"/>
  <c r="H78" i="1"/>
  <c r="J184" i="1"/>
  <c r="D172" i="1"/>
  <c r="D134" i="1"/>
  <c r="D78" i="1"/>
  <c r="D70" i="1"/>
  <c r="F151" i="1"/>
  <c r="F145" i="1"/>
  <c r="J218" i="1"/>
  <c r="H135" i="1"/>
  <c r="J138" i="1"/>
  <c r="H138" i="1"/>
  <c r="H172" i="1"/>
  <c r="F172" i="1"/>
  <c r="D136" i="1"/>
  <c r="J78" i="1"/>
  <c r="D144" i="1"/>
  <c r="H94" i="1"/>
  <c r="H70" i="1"/>
  <c r="J160" i="1"/>
  <c r="H160" i="1"/>
  <c r="J528" i="2"/>
  <c r="D500" i="2"/>
  <c r="H518" i="2"/>
  <c r="F498" i="2"/>
  <c r="D336" i="2"/>
  <c r="H320" i="2"/>
  <c r="H328" i="2"/>
  <c r="F328" i="2"/>
  <c r="D257" i="2"/>
  <c r="D328" i="2"/>
  <c r="H264" i="2"/>
  <c r="J278" i="2"/>
  <c r="D79" i="1"/>
  <c r="F70" i="1"/>
  <c r="H528" i="2"/>
  <c r="D528" i="2"/>
  <c r="J299" i="2"/>
  <c r="D335" i="2"/>
  <c r="F258" i="2"/>
  <c r="D128" i="1"/>
  <c r="J94" i="1"/>
  <c r="D464" i="2"/>
  <c r="J313" i="2"/>
  <c r="D277" i="2"/>
  <c r="F333" i="2"/>
  <c r="F128" i="1"/>
  <c r="F144" i="1"/>
  <c r="D334" i="2"/>
  <c r="J334" i="2"/>
  <c r="H326" i="2"/>
  <c r="F326" i="2"/>
  <c r="H122" i="1"/>
  <c r="F122" i="1"/>
  <c r="J122" i="1"/>
  <c r="H90" i="1"/>
  <c r="D90" i="1"/>
  <c r="D300" i="2"/>
  <c r="J300" i="2"/>
  <c r="F300" i="2"/>
  <c r="D582" i="2"/>
  <c r="H398" i="2"/>
  <c r="D398" i="2"/>
  <c r="H475" i="2"/>
  <c r="D475" i="2"/>
  <c r="J295" i="2"/>
  <c r="F295" i="2"/>
  <c r="F101" i="1"/>
  <c r="D101" i="1"/>
  <c r="H101" i="1"/>
  <c r="J479" i="2"/>
  <c r="J394" i="2"/>
  <c r="J398" i="2"/>
  <c r="J286" i="2"/>
  <c r="H505" i="2"/>
  <c r="D505" i="2"/>
  <c r="F469" i="2"/>
  <c r="H469" i="2"/>
  <c r="D463" i="2"/>
  <c r="H463" i="2"/>
  <c r="J156" i="1"/>
  <c r="D156" i="1"/>
  <c r="D122" i="1"/>
  <c r="J93" i="1"/>
  <c r="D93" i="1"/>
  <c r="D127" i="1"/>
  <c r="H127" i="1"/>
  <c r="J127" i="1"/>
  <c r="J79" i="1"/>
  <c r="F79" i="1"/>
  <c r="F324" i="2"/>
  <c r="D324" i="2"/>
  <c r="D318" i="2"/>
  <c r="J318" i="2"/>
  <c r="D268" i="2"/>
  <c r="H268" i="2"/>
  <c r="J271" i="2"/>
  <c r="F271" i="2"/>
  <c r="J106" i="1"/>
  <c r="D106" i="1"/>
  <c r="H106" i="1"/>
  <c r="D522" i="2"/>
  <c r="H300" i="2"/>
  <c r="D108" i="1"/>
  <c r="D73" i="1"/>
  <c r="F73" i="1"/>
  <c r="J536" i="2"/>
  <c r="D484" i="2"/>
  <c r="H479" i="2"/>
  <c r="F394" i="2"/>
  <c r="D340" i="2"/>
  <c r="J291" i="2"/>
  <c r="D272" i="2"/>
  <c r="H342" i="2"/>
  <c r="J342" i="2"/>
  <c r="D342" i="2"/>
  <c r="F342" i="2"/>
  <c r="F530" i="2"/>
  <c r="H530" i="2"/>
  <c r="J530" i="2"/>
  <c r="D322" i="2"/>
  <c r="H322" i="2"/>
  <c r="J332" i="2"/>
  <c r="D332" i="2"/>
  <c r="D514" i="2"/>
  <c r="J514" i="2"/>
  <c r="F312" i="2"/>
  <c r="H312" i="2"/>
  <c r="D302" i="2"/>
  <c r="H302" i="2"/>
  <c r="F308" i="2"/>
  <c r="D308" i="2"/>
  <c r="H308" i="2"/>
  <c r="J308" i="2"/>
  <c r="H472" i="2"/>
  <c r="D472" i="2"/>
  <c r="J73" i="1"/>
  <c r="J87" i="1"/>
  <c r="H87" i="1"/>
  <c r="F87" i="1"/>
  <c r="D95" i="1"/>
  <c r="F95" i="1"/>
  <c r="J67" i="1"/>
  <c r="D67" i="1"/>
  <c r="H67" i="1"/>
  <c r="F153" i="1"/>
  <c r="K269" i="1"/>
  <c r="F551" i="2"/>
  <c r="J550" i="2"/>
  <c r="J559" i="2"/>
  <c r="H97" i="1"/>
  <c r="J124" i="1"/>
  <c r="H103" i="1"/>
  <c r="J123" i="1"/>
  <c r="J107" i="1"/>
  <c r="F97" i="1"/>
  <c r="D123" i="1"/>
  <c r="F136" i="1"/>
  <c r="H125" i="1"/>
  <c r="J92" i="1"/>
  <c r="D87" i="1"/>
  <c r="H133" i="1"/>
  <c r="D121" i="1"/>
  <c r="J148" i="1"/>
  <c r="H153" i="1"/>
  <c r="H141" i="1"/>
  <c r="J216" i="1"/>
  <c r="J95" i="1"/>
  <c r="H119" i="1"/>
  <c r="H95" i="1"/>
  <c r="H130" i="1"/>
  <c r="D133" i="1"/>
  <c r="D202" i="1"/>
  <c r="D92" i="1"/>
  <c r="F121" i="1"/>
  <c r="F67" i="1"/>
  <c r="J202" i="1"/>
  <c r="J121" i="1"/>
  <c r="J149" i="1"/>
  <c r="J153" i="1"/>
  <c r="F92" i="1"/>
  <c r="F135" i="1"/>
  <c r="F119" i="1"/>
  <c r="F103" i="1"/>
  <c r="D119" i="1"/>
  <c r="J511" i="3"/>
  <c r="J497" i="3"/>
  <c r="F497" i="3"/>
  <c r="F336" i="3"/>
  <c r="H262" i="3"/>
  <c r="J262" i="3"/>
  <c r="D141" i="1"/>
  <c r="J125" i="1"/>
  <c r="J109" i="1"/>
  <c r="J141" i="1"/>
  <c r="J111" i="1"/>
  <c r="J103" i="1"/>
  <c r="H111" i="1"/>
  <c r="D107" i="1"/>
  <c r="J97" i="1"/>
  <c r="D111" i="1"/>
  <c r="F541" i="3"/>
  <c r="H538" i="3"/>
  <c r="D522" i="3"/>
  <c r="D543" i="3"/>
  <c r="H522" i="3"/>
  <c r="F507" i="3"/>
  <c r="H481" i="3"/>
  <c r="F471" i="3"/>
  <c r="D507" i="3"/>
  <c r="J477" i="3"/>
  <c r="H334" i="3"/>
  <c r="D350" i="3"/>
  <c r="F312" i="3"/>
  <c r="D300" i="3"/>
  <c r="H274" i="3"/>
  <c r="D334" i="3"/>
  <c r="F300" i="3"/>
  <c r="J274" i="3"/>
  <c r="D262" i="3"/>
  <c r="H109" i="1"/>
  <c r="H124" i="1"/>
  <c r="D104" i="1"/>
  <c r="H136" i="1"/>
  <c r="F473" i="3"/>
  <c r="F455" i="3"/>
  <c r="D336" i="3"/>
  <c r="F266" i="3"/>
  <c r="H290" i="3"/>
  <c r="F104" i="1"/>
  <c r="D124" i="1"/>
  <c r="H104" i="1"/>
  <c r="H145" i="1"/>
  <c r="F123" i="1"/>
  <c r="F107" i="1"/>
  <c r="F109" i="1"/>
  <c r="J471" i="3"/>
  <c r="D455" i="3"/>
  <c r="D344" i="3"/>
  <c r="H455" i="3"/>
  <c r="J344" i="3"/>
  <c r="D312" i="3"/>
  <c r="F274" i="3"/>
  <c r="J266" i="3"/>
  <c r="J312" i="3"/>
  <c r="D308" i="3"/>
  <c r="D483" i="3"/>
  <c r="H483" i="3"/>
  <c r="J483" i="3"/>
  <c r="J278" i="3"/>
  <c r="D278" i="3"/>
  <c r="A69" i="3"/>
  <c r="D518" i="3"/>
  <c r="J518" i="3"/>
  <c r="F518" i="3"/>
  <c r="F302" i="3"/>
  <c r="D302" i="3"/>
  <c r="H302" i="3"/>
  <c r="D286" i="3"/>
  <c r="J286" i="3"/>
  <c r="J322" i="3"/>
  <c r="D322" i="3"/>
  <c r="D475" i="3"/>
  <c r="F475" i="3"/>
  <c r="J475" i="3"/>
  <c r="H467" i="3"/>
  <c r="D467" i="3"/>
  <c r="F467" i="3"/>
  <c r="N218" i="1"/>
  <c r="O218" i="1" s="1"/>
  <c r="F216" i="1"/>
  <c r="H202" i="1"/>
  <c r="H71" i="1"/>
  <c r="F71" i="1"/>
  <c r="H216" i="1"/>
  <c r="F130" i="1"/>
  <c r="F534" i="3"/>
  <c r="J467" i="3"/>
  <c r="F296" i="3"/>
  <c r="H528" i="3"/>
  <c r="J528" i="3"/>
  <c r="D528" i="3"/>
  <c r="F528" i="3"/>
  <c r="D512" i="3"/>
  <c r="F512" i="3"/>
  <c r="F278" i="3"/>
  <c r="H278" i="3"/>
  <c r="D340" i="3"/>
  <c r="J340" i="3"/>
  <c r="F288" i="3"/>
  <c r="J288" i="3"/>
  <c r="D288" i="3"/>
  <c r="F264" i="3"/>
  <c r="H264" i="3"/>
  <c r="F270" i="3"/>
  <c r="D270" i="3"/>
  <c r="H270" i="3"/>
  <c r="H140" i="1"/>
  <c r="D140" i="1"/>
  <c r="J135" i="1"/>
  <c r="H318" i="3"/>
  <c r="F318" i="3"/>
  <c r="F346" i="3"/>
  <c r="J346" i="3"/>
  <c r="H346" i="3"/>
  <c r="J539" i="3"/>
  <c r="H539" i="3"/>
  <c r="D539" i="3"/>
  <c r="F320" i="3"/>
  <c r="D320" i="3"/>
  <c r="J320" i="3"/>
  <c r="F331" i="3"/>
  <c r="J331" i="3"/>
  <c r="J306" i="3"/>
  <c r="D306" i="3"/>
  <c r="F282" i="3"/>
  <c r="H282" i="3"/>
  <c r="J282" i="3"/>
  <c r="J280" i="3"/>
  <c r="F280" i="3"/>
  <c r="D100" i="1"/>
  <c r="F100" i="1"/>
  <c r="F143" i="1"/>
  <c r="J143" i="1"/>
  <c r="J120" i="1"/>
  <c r="H120" i="1"/>
  <c r="H143" i="1"/>
  <c r="J71" i="1"/>
  <c r="J130" i="1"/>
  <c r="F539" i="3"/>
  <c r="F524" i="3"/>
  <c r="F483" i="3"/>
  <c r="D346" i="3"/>
  <c r="F328" i="3"/>
  <c r="H354" i="3"/>
  <c r="F306" i="3"/>
  <c r="H329" i="3"/>
  <c r="H306" i="3"/>
  <c r="J164" i="1"/>
  <c r="D164" i="1"/>
  <c r="F120" i="1"/>
  <c r="F338" i="3"/>
  <c r="H338" i="3"/>
  <c r="F314" i="3"/>
  <c r="H314" i="3"/>
  <c r="D487" i="3"/>
  <c r="J487" i="3"/>
  <c r="J292" i="3"/>
  <c r="H292" i="3"/>
  <c r="D479" i="3"/>
  <c r="J479" i="3"/>
  <c r="D463" i="3"/>
  <c r="J463" i="3"/>
  <c r="F463" i="3"/>
  <c r="D537" i="3"/>
  <c r="H537" i="3"/>
  <c r="F537" i="3"/>
  <c r="H100" i="1"/>
  <c r="F530" i="3"/>
  <c r="H520" i="3"/>
  <c r="J456" i="3"/>
  <c r="F554" i="3"/>
  <c r="D553" i="3"/>
  <c r="D554" i="3"/>
  <c r="K267" i="1"/>
  <c r="H409" i="7"/>
  <c r="D414" i="3"/>
  <c r="F414" i="3"/>
  <c r="J414" i="3"/>
  <c r="F404" i="2"/>
  <c r="D404" i="2"/>
  <c r="J404" i="2"/>
  <c r="F220" i="1"/>
  <c r="J220" i="1"/>
  <c r="H220" i="1"/>
  <c r="D220" i="1"/>
  <c r="B27" i="17"/>
  <c r="G579" i="7"/>
  <c r="G582" i="7"/>
  <c r="G578" i="7"/>
  <c r="G581" i="7"/>
  <c r="G577" i="7"/>
  <c r="G580" i="7"/>
  <c r="G575" i="7"/>
  <c r="G576" i="7"/>
  <c r="G386" i="7"/>
  <c r="G574" i="7"/>
  <c r="J583" i="7"/>
  <c r="F583" i="7"/>
  <c r="D583" i="7"/>
  <c r="H583" i="7"/>
  <c r="F369" i="7"/>
  <c r="J369" i="7"/>
  <c r="J345" i="7"/>
  <c r="F345" i="7"/>
  <c r="D345" i="7"/>
  <c r="H345" i="7"/>
  <c r="F367" i="7"/>
  <c r="C579" i="7"/>
  <c r="C582" i="7"/>
  <c r="C578" i="7"/>
  <c r="C581" i="7"/>
  <c r="C577" i="7"/>
  <c r="C580" i="7"/>
  <c r="C575" i="7"/>
  <c r="C576" i="7"/>
  <c r="D197" i="7"/>
  <c r="K197" i="7"/>
  <c r="J197" i="7" s="1"/>
  <c r="C574" i="7"/>
  <c r="J544" i="7"/>
  <c r="F544" i="7"/>
  <c r="J522" i="7"/>
  <c r="F522" i="7"/>
  <c r="J519" i="7"/>
  <c r="F519" i="7"/>
  <c r="J324" i="7"/>
  <c r="F324" i="7"/>
  <c r="J319" i="7"/>
  <c r="F319" i="7"/>
  <c r="H319" i="7"/>
  <c r="D319" i="7"/>
  <c r="J511" i="7"/>
  <c r="F511" i="7"/>
  <c r="D295" i="7"/>
  <c r="H295" i="7"/>
  <c r="J482" i="7"/>
  <c r="F482" i="7"/>
  <c r="H482" i="7"/>
  <c r="D482" i="7"/>
  <c r="J277" i="7"/>
  <c r="F277" i="7"/>
  <c r="H271" i="7"/>
  <c r="D271" i="7"/>
  <c r="H274" i="7"/>
  <c r="D274" i="7"/>
  <c r="J274" i="7"/>
  <c r="F274" i="7"/>
  <c r="J564" i="7"/>
  <c r="J584" i="7"/>
  <c r="F584" i="7"/>
  <c r="J361" i="7"/>
  <c r="F361" i="7"/>
  <c r="H361" i="7"/>
  <c r="D361" i="7"/>
  <c r="H351" i="7"/>
  <c r="D351" i="7"/>
  <c r="J541" i="7"/>
  <c r="F541" i="7"/>
  <c r="H516" i="7"/>
  <c r="D516" i="7"/>
  <c r="D513" i="7"/>
  <c r="H513" i="7"/>
  <c r="H484" i="7"/>
  <c r="D484" i="7"/>
  <c r="J484" i="7"/>
  <c r="F484" i="7"/>
  <c r="D452" i="7"/>
  <c r="H452" i="7"/>
  <c r="J269" i="7"/>
  <c r="F269" i="7"/>
  <c r="F565" i="7"/>
  <c r="F564" i="7"/>
  <c r="J405" i="7"/>
  <c r="F405" i="7"/>
  <c r="H405" i="7"/>
  <c r="D405" i="7"/>
  <c r="H407" i="7"/>
  <c r="D407" i="7"/>
  <c r="F407" i="7"/>
  <c r="H589" i="7"/>
  <c r="D589" i="7"/>
  <c r="F589" i="7"/>
  <c r="J589" i="7"/>
  <c r="F531" i="7"/>
  <c r="J531" i="7"/>
  <c r="H528" i="7"/>
  <c r="D528" i="7"/>
  <c r="H525" i="7"/>
  <c r="D525" i="7"/>
  <c r="H520" i="7"/>
  <c r="D520" i="7"/>
  <c r="H501" i="7"/>
  <c r="D501" i="7"/>
  <c r="H496" i="7"/>
  <c r="D496" i="7"/>
  <c r="H493" i="7"/>
  <c r="D493" i="7"/>
  <c r="H488" i="7"/>
  <c r="D488" i="7"/>
  <c r="H464" i="7"/>
  <c r="D464" i="7"/>
  <c r="H456" i="7"/>
  <c r="D456" i="7"/>
  <c r="J587" i="7"/>
  <c r="F587" i="7"/>
  <c r="D587" i="7"/>
  <c r="H587" i="7"/>
  <c r="J470" i="7"/>
  <c r="F470" i="7"/>
  <c r="H82" i="1"/>
  <c r="F82" i="1"/>
  <c r="J82" i="1"/>
  <c r="J331" i="7"/>
  <c r="F331" i="7"/>
  <c r="H331" i="7"/>
  <c r="D331" i="7"/>
  <c r="H329" i="7"/>
  <c r="D329" i="7"/>
  <c r="J329" i="7"/>
  <c r="F329" i="7"/>
  <c r="J491" i="7"/>
  <c r="F491" i="7"/>
  <c r="J280" i="7"/>
  <c r="F280" i="7"/>
  <c r="H280" i="7"/>
  <c r="J289" i="7"/>
  <c r="F289" i="7"/>
  <c r="H290" i="7"/>
  <c r="D290" i="7"/>
  <c r="J303" i="7"/>
  <c r="F303" i="7"/>
  <c r="H303" i="7"/>
  <c r="D303" i="7"/>
  <c r="H313" i="7"/>
  <c r="D313" i="7"/>
  <c r="J313" i="7"/>
  <c r="F313" i="7"/>
  <c r="J261" i="7"/>
  <c r="F261" i="7"/>
  <c r="J256" i="7"/>
  <c r="F256" i="7"/>
  <c r="H256" i="7"/>
  <c r="H263" i="7"/>
  <c r="D263" i="7"/>
  <c r="H266" i="7"/>
  <c r="D266" i="7"/>
  <c r="J266" i="7"/>
  <c r="F266" i="7"/>
  <c r="J146" i="1"/>
  <c r="D146" i="1"/>
  <c r="H108" i="1"/>
  <c r="F543" i="7"/>
  <c r="J528" i="7"/>
  <c r="H519" i="7"/>
  <c r="J496" i="7"/>
  <c r="J481" i="7"/>
  <c r="D511" i="7"/>
  <c r="F532" i="7"/>
  <c r="J516" i="7"/>
  <c r="F481" i="7"/>
  <c r="J464" i="7"/>
  <c r="F516" i="7"/>
  <c r="D481" i="7"/>
  <c r="F464" i="7"/>
  <c r="D350" i="7"/>
  <c r="D346" i="7"/>
  <c r="H567" i="7"/>
  <c r="G571" i="7"/>
  <c r="H370" i="7"/>
  <c r="H560" i="7"/>
  <c r="H559" i="7"/>
  <c r="J346" i="7"/>
  <c r="D312" i="7"/>
  <c r="D470" i="7"/>
  <c r="J407" i="7"/>
  <c r="J347" i="7"/>
  <c r="D341" i="7"/>
  <c r="J290" i="7"/>
  <c r="J588" i="7"/>
  <c r="F588" i="7"/>
  <c r="J398" i="7"/>
  <c r="F398" i="7"/>
  <c r="F394" i="7"/>
  <c r="J394" i="7"/>
  <c r="H348" i="7"/>
  <c r="D348" i="7"/>
  <c r="J349" i="7"/>
  <c r="F349" i="7"/>
  <c r="H349" i="7"/>
  <c r="D349" i="7"/>
  <c r="H535" i="7"/>
  <c r="D535" i="7"/>
  <c r="H312" i="7"/>
  <c r="J295" i="7"/>
  <c r="D277" i="7"/>
  <c r="D261" i="7"/>
  <c r="F322" i="7"/>
  <c r="D369" i="7"/>
  <c r="F271" i="7"/>
  <c r="D384" i="7"/>
  <c r="D385" i="7"/>
  <c r="D383" i="7"/>
  <c r="C572" i="7"/>
  <c r="D373" i="7"/>
  <c r="D561" i="7"/>
  <c r="H585" i="7"/>
  <c r="D585" i="7"/>
  <c r="F585" i="7"/>
  <c r="J585" i="7"/>
  <c r="J377" i="7"/>
  <c r="F377" i="7"/>
  <c r="H377" i="7"/>
  <c r="D377" i="7"/>
  <c r="H375" i="7"/>
  <c r="D375" i="7"/>
  <c r="J375" i="7"/>
  <c r="F375" i="7"/>
  <c r="J527" i="7"/>
  <c r="F527" i="7"/>
  <c r="J315" i="7"/>
  <c r="F315" i="7"/>
  <c r="D315" i="7"/>
  <c r="H315" i="7"/>
  <c r="F323" i="7"/>
  <c r="J323" i="7"/>
  <c r="H317" i="7"/>
  <c r="D317" i="7"/>
  <c r="J498" i="7"/>
  <c r="F498" i="7"/>
  <c r="D299" i="7"/>
  <c r="H299" i="7"/>
  <c r="H301" i="7"/>
  <c r="D301" i="7"/>
  <c r="J474" i="7"/>
  <c r="F474" i="7"/>
  <c r="H474" i="7"/>
  <c r="D474" i="7"/>
  <c r="F273" i="7"/>
  <c r="J273" i="7"/>
  <c r="D275" i="7"/>
  <c r="H275" i="7"/>
  <c r="H278" i="7"/>
  <c r="D278" i="7"/>
  <c r="H458" i="7"/>
  <c r="D458" i="7"/>
  <c r="F458" i="7"/>
  <c r="J458" i="7"/>
  <c r="H455" i="7"/>
  <c r="D455" i="7"/>
  <c r="F455" i="7"/>
  <c r="H322" i="7"/>
  <c r="F290" i="7"/>
  <c r="I581" i="7"/>
  <c r="I577" i="7"/>
  <c r="I580" i="7"/>
  <c r="I576" i="7"/>
  <c r="I579" i="7"/>
  <c r="I575" i="7"/>
  <c r="I578" i="7"/>
  <c r="I582" i="7"/>
  <c r="J384" i="7"/>
  <c r="J381" i="7"/>
  <c r="I571" i="7"/>
  <c r="J374" i="7"/>
  <c r="J561" i="7"/>
  <c r="J550" i="7"/>
  <c r="J553" i="7"/>
  <c r="K558" i="7"/>
  <c r="F558" i="7" s="1"/>
  <c r="H173" i="7"/>
  <c r="D173" i="7"/>
  <c r="J173" i="7"/>
  <c r="J357" i="7"/>
  <c r="F357" i="7"/>
  <c r="J354" i="7"/>
  <c r="F354" i="7"/>
  <c r="F353" i="7"/>
  <c r="J353" i="7"/>
  <c r="H355" i="7"/>
  <c r="D355" i="7"/>
  <c r="F355" i="7"/>
  <c r="J355" i="7"/>
  <c r="D521" i="7"/>
  <c r="H521" i="7"/>
  <c r="H508" i="7"/>
  <c r="D508" i="7"/>
  <c r="H476" i="7"/>
  <c r="D476" i="7"/>
  <c r="J476" i="7"/>
  <c r="F476" i="7"/>
  <c r="H457" i="7"/>
  <c r="D457" i="7"/>
  <c r="F278" i="7"/>
  <c r="E581" i="7"/>
  <c r="E577" i="7"/>
  <c r="E580" i="7"/>
  <c r="E576" i="7"/>
  <c r="E579" i="7"/>
  <c r="E575" i="7"/>
  <c r="E582" i="7"/>
  <c r="E578" i="7"/>
  <c r="F197" i="7"/>
  <c r="E386" i="7"/>
  <c r="F385" i="7"/>
  <c r="E572" i="7"/>
  <c r="E571" i="7"/>
  <c r="F372" i="7"/>
  <c r="F562" i="7"/>
  <c r="F560" i="7"/>
  <c r="F547" i="7"/>
  <c r="F548" i="7"/>
  <c r="F402" i="7"/>
  <c r="J402" i="7"/>
  <c r="H400" i="7"/>
  <c r="D400" i="7"/>
  <c r="K557" i="7"/>
  <c r="F557" i="7" s="1"/>
  <c r="J545" i="7"/>
  <c r="F545" i="7"/>
  <c r="J536" i="7"/>
  <c r="F536" i="7"/>
  <c r="H536" i="7"/>
  <c r="D536" i="7"/>
  <c r="J518" i="7"/>
  <c r="F518" i="7"/>
  <c r="J276" i="7"/>
  <c r="F276" i="7"/>
  <c r="D276" i="7"/>
  <c r="H277" i="7"/>
  <c r="A69" i="7"/>
  <c r="H546" i="7"/>
  <c r="D546" i="7"/>
  <c r="J337" i="7"/>
  <c r="F337" i="7"/>
  <c r="D333" i="7"/>
  <c r="H333" i="7"/>
  <c r="H279" i="7"/>
  <c r="D279" i="7"/>
  <c r="H98" i="1"/>
  <c r="F98" i="1"/>
  <c r="J98" i="1"/>
  <c r="H66" i="1"/>
  <c r="J66" i="1"/>
  <c r="F66" i="1"/>
  <c r="D534" i="7"/>
  <c r="H534" i="7"/>
  <c r="F515" i="7"/>
  <c r="J515" i="7"/>
  <c r="J308" i="7"/>
  <c r="F308" i="7"/>
  <c r="F499" i="7"/>
  <c r="J499" i="7"/>
  <c r="J264" i="7"/>
  <c r="F264" i="7"/>
  <c r="H451" i="7"/>
  <c r="D451" i="7"/>
  <c r="J451" i="7"/>
  <c r="H395" i="7"/>
  <c r="D395" i="7"/>
  <c r="J395" i="7"/>
  <c r="H367" i="7"/>
  <c r="D367" i="7"/>
  <c r="F178" i="1"/>
  <c r="F108" i="1"/>
  <c r="H541" i="7"/>
  <c r="H544" i="7"/>
  <c r="F525" i="7"/>
  <c r="J513" i="7"/>
  <c r="F493" i="7"/>
  <c r="F461" i="7"/>
  <c r="J469" i="7"/>
  <c r="H461" i="7"/>
  <c r="H531" i="7"/>
  <c r="J525" i="7"/>
  <c r="F489" i="7"/>
  <c r="H346" i="7"/>
  <c r="F513" i="7"/>
  <c r="D324" i="7"/>
  <c r="H385" i="7"/>
  <c r="H324" i="7"/>
  <c r="H369" i="7"/>
  <c r="J306" i="7"/>
  <c r="H522" i="7"/>
  <c r="J312" i="7"/>
  <c r="J300" i="7"/>
  <c r="J390" i="7"/>
  <c r="F390" i="7"/>
  <c r="J393" i="7"/>
  <c r="F393" i="7"/>
  <c r="H387" i="7"/>
  <c r="D387" i="7"/>
  <c r="J387" i="7"/>
  <c r="F387" i="7"/>
  <c r="H392" i="7"/>
  <c r="D392" i="7"/>
  <c r="H364" i="7"/>
  <c r="D364" i="7"/>
  <c r="J365" i="7"/>
  <c r="F365" i="7"/>
  <c r="H365" i="7"/>
  <c r="D365" i="7"/>
  <c r="F540" i="7"/>
  <c r="J540" i="7"/>
  <c r="H339" i="7"/>
  <c r="D339" i="7"/>
  <c r="J339" i="7"/>
  <c r="F339" i="7"/>
  <c r="F395" i="7"/>
  <c r="H306" i="7"/>
  <c r="D289" i="7"/>
  <c r="H289" i="7"/>
  <c r="J263" i="7"/>
  <c r="D567" i="7"/>
  <c r="D565" i="7"/>
  <c r="J514" i="7"/>
  <c r="F514" i="7"/>
  <c r="H321" i="7"/>
  <c r="D321" i="7"/>
  <c r="H490" i="7"/>
  <c r="D490" i="7"/>
  <c r="J490" i="7"/>
  <c r="F490" i="7"/>
  <c r="J296" i="7"/>
  <c r="F296" i="7"/>
  <c r="J293" i="7"/>
  <c r="F293" i="7"/>
  <c r="H294" i="7"/>
  <c r="D294" i="7"/>
  <c r="J272" i="7"/>
  <c r="F272" i="7"/>
  <c r="H272" i="7"/>
  <c r="H269" i="7"/>
  <c r="D256" i="7"/>
  <c r="J378" i="7"/>
  <c r="J380" i="7"/>
  <c r="J385" i="7"/>
  <c r="J370" i="7"/>
  <c r="J559" i="7"/>
  <c r="H359" i="7"/>
  <c r="D359" i="7"/>
  <c r="J359" i="7"/>
  <c r="F359" i="7"/>
  <c r="H538" i="7"/>
  <c r="D538" i="7"/>
  <c r="D529" i="7"/>
  <c r="H529" i="7"/>
  <c r="H500" i="7"/>
  <c r="D500" i="7"/>
  <c r="D497" i="7"/>
  <c r="H497" i="7"/>
  <c r="J468" i="7"/>
  <c r="F468" i="7"/>
  <c r="D468" i="7"/>
  <c r="H468" i="7"/>
  <c r="F378" i="7"/>
  <c r="F371" i="7"/>
  <c r="F559" i="7"/>
  <c r="F550" i="7"/>
  <c r="J401" i="7"/>
  <c r="F401" i="7"/>
  <c r="H399" i="7"/>
  <c r="D399" i="7"/>
  <c r="F399" i="7"/>
  <c r="D404" i="7"/>
  <c r="H404" i="7"/>
  <c r="H542" i="7"/>
  <c r="D542" i="7"/>
  <c r="F542" i="7"/>
  <c r="H517" i="7"/>
  <c r="D517" i="7"/>
  <c r="H512" i="7"/>
  <c r="D512" i="7"/>
  <c r="H509" i="7"/>
  <c r="D509" i="7"/>
  <c r="H504" i="7"/>
  <c r="D504" i="7"/>
  <c r="H480" i="7"/>
  <c r="D480" i="7"/>
  <c r="H472" i="7"/>
  <c r="D472" i="7"/>
  <c r="J453" i="7"/>
  <c r="F453" i="7"/>
  <c r="H453" i="7"/>
  <c r="D453" i="7"/>
  <c r="J502" i="7"/>
  <c r="F502" i="7"/>
  <c r="J454" i="7"/>
  <c r="F454" i="7"/>
  <c r="F317" i="7"/>
  <c r="J271" i="7"/>
  <c r="J327" i="7"/>
  <c r="F327" i="7"/>
  <c r="H334" i="7"/>
  <c r="D334" i="7"/>
  <c r="F523" i="7"/>
  <c r="J523" i="7"/>
  <c r="J288" i="7"/>
  <c r="F288" i="7"/>
  <c r="D283" i="7"/>
  <c r="H283" i="7"/>
  <c r="H282" i="7"/>
  <c r="D282" i="7"/>
  <c r="J282" i="7"/>
  <c r="F282" i="7"/>
  <c r="H114" i="1"/>
  <c r="J114" i="1"/>
  <c r="F114" i="1"/>
  <c r="J301" i="7"/>
  <c r="J311" i="7"/>
  <c r="F311" i="7"/>
  <c r="F307" i="7"/>
  <c r="J307" i="7"/>
  <c r="H305" i="7"/>
  <c r="D305" i="7"/>
  <c r="F257" i="7"/>
  <c r="J257" i="7"/>
  <c r="H255" i="7"/>
  <c r="D255" i="7"/>
  <c r="H258" i="7"/>
  <c r="D258" i="7"/>
  <c r="J258" i="7"/>
  <c r="J397" i="7"/>
  <c r="F397" i="7"/>
  <c r="H397" i="7"/>
  <c r="D397" i="7"/>
  <c r="H543" i="7"/>
  <c r="D543" i="7"/>
  <c r="H347" i="7"/>
  <c r="D347" i="7"/>
  <c r="C571" i="7"/>
  <c r="H302" i="7"/>
  <c r="D302" i="7"/>
  <c r="J285" i="7"/>
  <c r="F285" i="7"/>
  <c r="D149" i="1"/>
  <c r="H149" i="1"/>
  <c r="F146" i="1"/>
  <c r="D82" i="1"/>
  <c r="D541" i="7"/>
  <c r="F501" i="7"/>
  <c r="H491" i="7"/>
  <c r="F528" i="7"/>
  <c r="F496" i="7"/>
  <c r="J489" i="7"/>
  <c r="J488" i="7"/>
  <c r="D522" i="7"/>
  <c r="D491" i="7"/>
  <c r="H470" i="7"/>
  <c r="F488" i="7"/>
  <c r="F537" i="7"/>
  <c r="F452" i="7"/>
  <c r="H320" i="7"/>
  <c r="H384" i="7"/>
  <c r="G572" i="7"/>
  <c r="G573" i="7"/>
  <c r="H561" i="7"/>
  <c r="J493" i="7"/>
  <c r="F302" i="7"/>
  <c r="J456" i="7"/>
  <c r="F352" i="7"/>
  <c r="D320" i="7"/>
  <c r="H352" i="7"/>
  <c r="F295" i="7"/>
  <c r="J389" i="7"/>
  <c r="F389" i="7"/>
  <c r="H389" i="7"/>
  <c r="D389" i="7"/>
  <c r="H391" i="7"/>
  <c r="D391" i="7"/>
  <c r="F391" i="7"/>
  <c r="D396" i="7"/>
  <c r="H396" i="7"/>
  <c r="H363" i="7"/>
  <c r="D363" i="7"/>
  <c r="J341" i="7"/>
  <c r="F341" i="7"/>
  <c r="H344" i="7"/>
  <c r="D344" i="7"/>
  <c r="J343" i="7"/>
  <c r="F343" i="7"/>
  <c r="D343" i="7"/>
  <c r="H343" i="7"/>
  <c r="H532" i="7"/>
  <c r="D532" i="7"/>
  <c r="J302" i="7"/>
  <c r="D285" i="7"/>
  <c r="D269" i="7"/>
  <c r="C386" i="7"/>
  <c r="C573" i="7"/>
  <c r="D564" i="7"/>
  <c r="D559" i="7"/>
  <c r="J530" i="7"/>
  <c r="F530" i="7"/>
  <c r="H318" i="7"/>
  <c r="D318" i="7"/>
  <c r="H325" i="7"/>
  <c r="D325" i="7"/>
  <c r="F325" i="7"/>
  <c r="J325" i="7"/>
  <c r="J506" i="7"/>
  <c r="F506" i="7"/>
  <c r="J503" i="7"/>
  <c r="F503" i="7"/>
  <c r="J495" i="7"/>
  <c r="F495" i="7"/>
  <c r="J292" i="7"/>
  <c r="F292" i="7"/>
  <c r="H291" i="7"/>
  <c r="D291" i="7"/>
  <c r="F297" i="7"/>
  <c r="J297" i="7"/>
  <c r="H298" i="7"/>
  <c r="D298" i="7"/>
  <c r="H466" i="7"/>
  <c r="D466" i="7"/>
  <c r="F466" i="7"/>
  <c r="J466" i="7"/>
  <c r="D267" i="7"/>
  <c r="H267" i="7"/>
  <c r="H270" i="7"/>
  <c r="D270" i="7"/>
  <c r="J268" i="7"/>
  <c r="F268" i="7"/>
  <c r="D268" i="7"/>
  <c r="J383" i="7"/>
  <c r="J372" i="7"/>
  <c r="J373" i="7"/>
  <c r="J565" i="7"/>
  <c r="H524" i="7"/>
  <c r="D524" i="7"/>
  <c r="D505" i="7"/>
  <c r="H505" i="7"/>
  <c r="H492" i="7"/>
  <c r="D492" i="7"/>
  <c r="J460" i="7"/>
  <c r="F460" i="7"/>
  <c r="H460" i="7"/>
  <c r="D460" i="7"/>
  <c r="F382" i="7"/>
  <c r="J270" i="7"/>
  <c r="F380" i="7"/>
  <c r="F384" i="7"/>
  <c r="F370" i="7"/>
  <c r="F374" i="7"/>
  <c r="F561" i="7"/>
  <c r="J406" i="7"/>
  <c r="F406" i="7"/>
  <c r="J409" i="7"/>
  <c r="F409" i="7"/>
  <c r="H403" i="7"/>
  <c r="D403" i="7"/>
  <c r="J403" i="7"/>
  <c r="H408" i="7"/>
  <c r="D408" i="7"/>
  <c r="H586" i="7"/>
  <c r="D586" i="7"/>
  <c r="J486" i="7"/>
  <c r="F486" i="7"/>
  <c r="F263" i="7"/>
  <c r="K555" i="7"/>
  <c r="J555" i="7" s="1"/>
  <c r="J335" i="7"/>
  <c r="F335" i="7"/>
  <c r="H335" i="7"/>
  <c r="D335" i="7"/>
  <c r="F507" i="7"/>
  <c r="J507" i="7"/>
  <c r="J284" i="7"/>
  <c r="F284" i="7"/>
  <c r="D284" i="7"/>
  <c r="F281" i="7"/>
  <c r="J281" i="7"/>
  <c r="H287" i="7"/>
  <c r="D287" i="7"/>
  <c r="H286" i="7"/>
  <c r="D286" i="7"/>
  <c r="J526" i="7"/>
  <c r="F526" i="7"/>
  <c r="J510" i="7"/>
  <c r="F510" i="7"/>
  <c r="J494" i="7"/>
  <c r="F494" i="7"/>
  <c r="J478" i="7"/>
  <c r="F478" i="7"/>
  <c r="J462" i="7"/>
  <c r="F462" i="7"/>
  <c r="J291" i="7"/>
  <c r="H309" i="7"/>
  <c r="D309" i="7"/>
  <c r="F309" i="7"/>
  <c r="J309" i="7"/>
  <c r="J260" i="7"/>
  <c r="F260" i="7"/>
  <c r="D260" i="7"/>
  <c r="F265" i="7"/>
  <c r="J265" i="7"/>
  <c r="D259" i="7"/>
  <c r="H259" i="7"/>
  <c r="H262" i="7"/>
  <c r="D262" i="7"/>
  <c r="F556" i="3"/>
  <c r="D590" i="3"/>
  <c r="H590" i="3"/>
  <c r="H548" i="3"/>
  <c r="D548" i="3"/>
  <c r="H500" i="3"/>
  <c r="D500" i="3"/>
  <c r="J500" i="3"/>
  <c r="F500" i="3"/>
  <c r="J494" i="3"/>
  <c r="F494" i="3"/>
  <c r="H494" i="3"/>
  <c r="D494" i="3"/>
  <c r="H484" i="3"/>
  <c r="D484" i="3"/>
  <c r="J484" i="3"/>
  <c r="F484" i="3"/>
  <c r="J478" i="3"/>
  <c r="F478" i="3"/>
  <c r="H478" i="3"/>
  <c r="D478" i="3"/>
  <c r="H468" i="3"/>
  <c r="D468" i="3"/>
  <c r="J468" i="3"/>
  <c r="F468" i="3"/>
  <c r="J462" i="3"/>
  <c r="F462" i="3"/>
  <c r="H462" i="3"/>
  <c r="D462" i="3"/>
  <c r="H589" i="3"/>
  <c r="D589" i="3"/>
  <c r="H525" i="3"/>
  <c r="D525" i="3"/>
  <c r="J525" i="3"/>
  <c r="F525" i="3"/>
  <c r="J509" i="3"/>
  <c r="F509" i="3"/>
  <c r="H509" i="3"/>
  <c r="D509" i="3"/>
  <c r="J377" i="3"/>
  <c r="J555" i="3"/>
  <c r="J558" i="3"/>
  <c r="D390" i="3"/>
  <c r="K570" i="3"/>
  <c r="D570" i="3" s="1"/>
  <c r="H181" i="3"/>
  <c r="J181" i="3"/>
  <c r="K181" i="1"/>
  <c r="D375" i="3"/>
  <c r="H409" i="3"/>
  <c r="D409" i="3"/>
  <c r="K565" i="3"/>
  <c r="J565" i="3" s="1"/>
  <c r="H357" i="3"/>
  <c r="D357" i="3"/>
  <c r="F357" i="3"/>
  <c r="J357" i="3"/>
  <c r="J339" i="3"/>
  <c r="F339" i="3"/>
  <c r="H339" i="3"/>
  <c r="D339" i="3"/>
  <c r="J527" i="3"/>
  <c r="F527" i="3"/>
  <c r="D527" i="3"/>
  <c r="H527" i="3"/>
  <c r="D511" i="3"/>
  <c r="H511" i="3"/>
  <c r="J309" i="3"/>
  <c r="F309" i="3"/>
  <c r="D309" i="3"/>
  <c r="H309" i="3"/>
  <c r="J289" i="3"/>
  <c r="F289" i="3"/>
  <c r="H289" i="3"/>
  <c r="D289" i="3"/>
  <c r="J261" i="3"/>
  <c r="F261" i="3"/>
  <c r="H261" i="3"/>
  <c r="D261" i="3"/>
  <c r="H267" i="3"/>
  <c r="D267" i="3"/>
  <c r="J267" i="3"/>
  <c r="F267" i="3"/>
  <c r="I583" i="3"/>
  <c r="I579" i="3"/>
  <c r="I586" i="3"/>
  <c r="I582" i="3"/>
  <c r="I584" i="3"/>
  <c r="I580" i="3"/>
  <c r="I581" i="3"/>
  <c r="I585" i="3"/>
  <c r="J572" i="3"/>
  <c r="H529" i="3"/>
  <c r="D529" i="3"/>
  <c r="F529" i="3"/>
  <c r="J529" i="3"/>
  <c r="H176" i="1"/>
  <c r="J395" i="3"/>
  <c r="F395" i="3"/>
  <c r="D395" i="3"/>
  <c r="H395" i="3"/>
  <c r="J397" i="3"/>
  <c r="F397" i="3"/>
  <c r="D397" i="3"/>
  <c r="H397" i="3"/>
  <c r="K569" i="3"/>
  <c r="F569" i="3" s="1"/>
  <c r="J345" i="3"/>
  <c r="F345" i="3"/>
  <c r="D345" i="3"/>
  <c r="H345" i="3"/>
  <c r="J531" i="3"/>
  <c r="F531" i="3"/>
  <c r="D531" i="3"/>
  <c r="H531" i="3"/>
  <c r="J515" i="3"/>
  <c r="D515" i="3"/>
  <c r="H515" i="3"/>
  <c r="J301" i="3"/>
  <c r="F301" i="3"/>
  <c r="H301" i="3"/>
  <c r="D301" i="3"/>
  <c r="F176" i="1"/>
  <c r="J76" i="1"/>
  <c r="F76" i="1"/>
  <c r="H76" i="1"/>
  <c r="D76" i="1"/>
  <c r="J176" i="1"/>
  <c r="H164" i="1"/>
  <c r="F156" i="1"/>
  <c r="K268" i="1"/>
  <c r="F148" i="1"/>
  <c r="J590" i="3"/>
  <c r="D547" i="3"/>
  <c r="F540" i="3"/>
  <c r="D541" i="3"/>
  <c r="H532" i="3"/>
  <c r="D524" i="3"/>
  <c r="H516" i="3"/>
  <c r="H510" i="3"/>
  <c r="H497" i="3"/>
  <c r="H489" i="3"/>
  <c r="H473" i="3"/>
  <c r="H465" i="3"/>
  <c r="H534" i="3"/>
  <c r="D489" i="3"/>
  <c r="D473" i="3"/>
  <c r="D465" i="3"/>
  <c r="J543" i="3"/>
  <c r="H487" i="3"/>
  <c r="D404" i="3"/>
  <c r="F406" i="3"/>
  <c r="H518" i="3"/>
  <c r="F409" i="3"/>
  <c r="F402" i="3"/>
  <c r="D394" i="3"/>
  <c r="H374" i="3"/>
  <c r="H366" i="3"/>
  <c r="H350" i="3"/>
  <c r="H342" i="3"/>
  <c r="D402" i="3"/>
  <c r="J362" i="3"/>
  <c r="J354" i="3"/>
  <c r="J338" i="3"/>
  <c r="D326" i="3"/>
  <c r="F412" i="3"/>
  <c r="J404" i="3"/>
  <c r="H378" i="3"/>
  <c r="J336" i="3"/>
  <c r="G585" i="3"/>
  <c r="G581" i="3"/>
  <c r="G584" i="3"/>
  <c r="G580" i="3"/>
  <c r="G586" i="3"/>
  <c r="G582" i="3"/>
  <c r="G583" i="3"/>
  <c r="G579" i="3"/>
  <c r="G197" i="1"/>
  <c r="G272" i="1" s="1"/>
  <c r="G391" i="3"/>
  <c r="G575" i="3"/>
  <c r="G576" i="3"/>
  <c r="H555" i="3"/>
  <c r="D348" i="3"/>
  <c r="H330" i="3"/>
  <c r="J314" i="3"/>
  <c r="J298" i="3"/>
  <c r="F290" i="3"/>
  <c r="H266" i="3"/>
  <c r="F181" i="3"/>
  <c r="F390" i="3"/>
  <c r="F572" i="3"/>
  <c r="F574" i="3"/>
  <c r="F557" i="3"/>
  <c r="K564" i="3"/>
  <c r="H564" i="3" s="1"/>
  <c r="J546" i="3"/>
  <c r="F546" i="3"/>
  <c r="H504" i="3"/>
  <c r="D504" i="3"/>
  <c r="F504" i="3"/>
  <c r="J504" i="3"/>
  <c r="H498" i="3"/>
  <c r="D498" i="3"/>
  <c r="J498" i="3"/>
  <c r="F498" i="3"/>
  <c r="H488" i="3"/>
  <c r="D488" i="3"/>
  <c r="J488" i="3"/>
  <c r="F488" i="3"/>
  <c r="H482" i="3"/>
  <c r="D482" i="3"/>
  <c r="J482" i="3"/>
  <c r="F482" i="3"/>
  <c r="H472" i="3"/>
  <c r="D472" i="3"/>
  <c r="F472" i="3"/>
  <c r="J472" i="3"/>
  <c r="H466" i="3"/>
  <c r="D466" i="3"/>
  <c r="J466" i="3"/>
  <c r="F466" i="3"/>
  <c r="H456" i="3"/>
  <c r="D456" i="3"/>
  <c r="H463" i="3"/>
  <c r="H304" i="3"/>
  <c r="D296" i="3"/>
  <c r="D280" i="3"/>
  <c r="H272" i="3"/>
  <c r="H296" i="3"/>
  <c r="H280" i="3"/>
  <c r="K379" i="3"/>
  <c r="F379" i="3" s="1"/>
  <c r="K563" i="3"/>
  <c r="F563" i="3" s="1"/>
  <c r="H533" i="3"/>
  <c r="D533" i="3"/>
  <c r="F533" i="3"/>
  <c r="J533" i="3"/>
  <c r="H517" i="3"/>
  <c r="D517" i="3"/>
  <c r="F517" i="3"/>
  <c r="J517" i="3"/>
  <c r="D218" i="1"/>
  <c r="H218" i="1"/>
  <c r="J375" i="3"/>
  <c r="J563" i="3"/>
  <c r="K567" i="3"/>
  <c r="H567" i="3" s="1"/>
  <c r="F322" i="3"/>
  <c r="C585" i="3"/>
  <c r="C581" i="3"/>
  <c r="C584" i="3"/>
  <c r="C580" i="3"/>
  <c r="C586" i="3"/>
  <c r="C582" i="3"/>
  <c r="C583" i="3"/>
  <c r="C579" i="3"/>
  <c r="D197" i="3"/>
  <c r="K197" i="3"/>
  <c r="F197" i="3" s="1"/>
  <c r="C391" i="3"/>
  <c r="C575" i="3"/>
  <c r="C576" i="3"/>
  <c r="D181" i="3"/>
  <c r="D565" i="3"/>
  <c r="D557" i="3"/>
  <c r="D556" i="3"/>
  <c r="J411" i="3"/>
  <c r="F411" i="3"/>
  <c r="H413" i="3"/>
  <c r="D413" i="3"/>
  <c r="F413" i="3"/>
  <c r="K559" i="3"/>
  <c r="J559" i="3" s="1"/>
  <c r="H359" i="3"/>
  <c r="D359" i="3"/>
  <c r="J359" i="3"/>
  <c r="F359" i="3"/>
  <c r="J361" i="3"/>
  <c r="F361" i="3"/>
  <c r="H361" i="3"/>
  <c r="D361" i="3"/>
  <c r="J333" i="3"/>
  <c r="F333" i="3"/>
  <c r="D333" i="3"/>
  <c r="H333" i="3"/>
  <c r="H343" i="3"/>
  <c r="D343" i="3"/>
  <c r="J343" i="3"/>
  <c r="F343" i="3"/>
  <c r="H311" i="3"/>
  <c r="D311" i="3"/>
  <c r="F311" i="3"/>
  <c r="J311" i="3"/>
  <c r="J313" i="3"/>
  <c r="F313" i="3"/>
  <c r="D313" i="3"/>
  <c r="H313" i="3"/>
  <c r="H287" i="3"/>
  <c r="D287" i="3"/>
  <c r="J287" i="3"/>
  <c r="F287" i="3"/>
  <c r="J293" i="3"/>
  <c r="F293" i="3"/>
  <c r="D293" i="3"/>
  <c r="H293" i="3"/>
  <c r="J271" i="3"/>
  <c r="F271" i="3"/>
  <c r="D271" i="3"/>
  <c r="H271" i="3"/>
  <c r="J390" i="3"/>
  <c r="I391" i="3"/>
  <c r="I576" i="3"/>
  <c r="I575" i="3"/>
  <c r="F457" i="3"/>
  <c r="H401" i="3"/>
  <c r="D401" i="3"/>
  <c r="K386" i="3"/>
  <c r="J386" i="3" s="1"/>
  <c r="J347" i="3"/>
  <c r="F347" i="3"/>
  <c r="H347" i="3"/>
  <c r="D347" i="3"/>
  <c r="H349" i="3"/>
  <c r="D349" i="3"/>
  <c r="F349" i="3"/>
  <c r="J349" i="3"/>
  <c r="J523" i="3"/>
  <c r="F523" i="3"/>
  <c r="H523" i="3"/>
  <c r="D523" i="3"/>
  <c r="H325" i="3"/>
  <c r="D325" i="3"/>
  <c r="J325" i="3"/>
  <c r="F325" i="3"/>
  <c r="H323" i="3"/>
  <c r="D323" i="3"/>
  <c r="H299" i="3"/>
  <c r="D299" i="3"/>
  <c r="F299" i="3"/>
  <c r="J299" i="3"/>
  <c r="J305" i="3"/>
  <c r="F305" i="3"/>
  <c r="H305" i="3"/>
  <c r="D305" i="3"/>
  <c r="H275" i="3"/>
  <c r="D275" i="3"/>
  <c r="J275" i="3"/>
  <c r="F275" i="3"/>
  <c r="H273" i="3"/>
  <c r="D273" i="3"/>
  <c r="J273" i="3"/>
  <c r="F273" i="3"/>
  <c r="J132" i="1"/>
  <c r="F132" i="1"/>
  <c r="D132" i="1"/>
  <c r="H132" i="1"/>
  <c r="J68" i="1"/>
  <c r="F68" i="1"/>
  <c r="D68" i="1"/>
  <c r="H68" i="1"/>
  <c r="J374" i="3"/>
  <c r="D292" i="3"/>
  <c r="H390" i="3"/>
  <c r="F588" i="3"/>
  <c r="J588" i="3"/>
  <c r="H550" i="3"/>
  <c r="D550" i="3"/>
  <c r="J550" i="3"/>
  <c r="F550" i="3"/>
  <c r="H540" i="3"/>
  <c r="D540" i="3"/>
  <c r="F508" i="3"/>
  <c r="H508" i="3"/>
  <c r="D508" i="3"/>
  <c r="J502" i="3"/>
  <c r="F502" i="3"/>
  <c r="H502" i="3"/>
  <c r="D502" i="3"/>
  <c r="J492" i="3"/>
  <c r="F492" i="3"/>
  <c r="H492" i="3"/>
  <c r="D492" i="3"/>
  <c r="J486" i="3"/>
  <c r="F486" i="3"/>
  <c r="H486" i="3"/>
  <c r="D486" i="3"/>
  <c r="J476" i="3"/>
  <c r="F476" i="3"/>
  <c r="H476" i="3"/>
  <c r="D476" i="3"/>
  <c r="J470" i="3"/>
  <c r="F470" i="3"/>
  <c r="H470" i="3"/>
  <c r="D470" i="3"/>
  <c r="J460" i="3"/>
  <c r="F460" i="3"/>
  <c r="H460" i="3"/>
  <c r="D460" i="3"/>
  <c r="J548" i="3"/>
  <c r="J369" i="3"/>
  <c r="F369" i="3"/>
  <c r="D369" i="3"/>
  <c r="H369" i="3"/>
  <c r="J376" i="3"/>
  <c r="J557" i="3"/>
  <c r="J556" i="3"/>
  <c r="H521" i="3"/>
  <c r="D521" i="3"/>
  <c r="F521" i="3"/>
  <c r="J521" i="3"/>
  <c r="D572" i="3"/>
  <c r="D377" i="3"/>
  <c r="J591" i="3"/>
  <c r="F591" i="3"/>
  <c r="J363" i="3"/>
  <c r="F363" i="3"/>
  <c r="H363" i="3"/>
  <c r="D363" i="3"/>
  <c r="H365" i="3"/>
  <c r="D365" i="3"/>
  <c r="J365" i="3"/>
  <c r="F365" i="3"/>
  <c r="J337" i="3"/>
  <c r="F337" i="3"/>
  <c r="H337" i="3"/>
  <c r="D337" i="3"/>
  <c r="H315" i="3"/>
  <c r="D315" i="3"/>
  <c r="F315" i="3"/>
  <c r="J315" i="3"/>
  <c r="J317" i="3"/>
  <c r="F317" i="3"/>
  <c r="H317" i="3"/>
  <c r="D317" i="3"/>
  <c r="H291" i="3"/>
  <c r="D291" i="3"/>
  <c r="J291" i="3"/>
  <c r="F291" i="3"/>
  <c r="H265" i="3"/>
  <c r="D265" i="3"/>
  <c r="J265" i="3"/>
  <c r="F265" i="3"/>
  <c r="I577" i="3"/>
  <c r="J574" i="3"/>
  <c r="H284" i="3"/>
  <c r="J399" i="3"/>
  <c r="F399" i="3"/>
  <c r="J587" i="3"/>
  <c r="F587" i="3"/>
  <c r="H381" i="3"/>
  <c r="D381" i="3"/>
  <c r="F381" i="3"/>
  <c r="J381" i="3"/>
  <c r="H351" i="3"/>
  <c r="D351" i="3"/>
  <c r="J351" i="3"/>
  <c r="F351" i="3"/>
  <c r="J353" i="3"/>
  <c r="F353" i="3"/>
  <c r="D353" i="3"/>
  <c r="H353" i="3"/>
  <c r="J321" i="3"/>
  <c r="F321" i="3"/>
  <c r="H327" i="3"/>
  <c r="D327" i="3"/>
  <c r="J327" i="3"/>
  <c r="F327" i="3"/>
  <c r="H303" i="3"/>
  <c r="D303" i="3"/>
  <c r="J303" i="3"/>
  <c r="F303" i="3"/>
  <c r="H279" i="3"/>
  <c r="D279" i="3"/>
  <c r="F279" i="3"/>
  <c r="J279" i="3"/>
  <c r="J277" i="3"/>
  <c r="F277" i="3"/>
  <c r="H277" i="3"/>
  <c r="D277" i="3"/>
  <c r="J116" i="1"/>
  <c r="F116" i="1"/>
  <c r="H116" i="1"/>
  <c r="D116" i="1"/>
  <c r="H588" i="3"/>
  <c r="J589" i="3"/>
  <c r="H547" i="3"/>
  <c r="F545" i="3"/>
  <c r="F590" i="3"/>
  <c r="D532" i="3"/>
  <c r="H524" i="3"/>
  <c r="F547" i="3"/>
  <c r="D510" i="3"/>
  <c r="D493" i="3"/>
  <c r="D477" i="3"/>
  <c r="D461" i="3"/>
  <c r="H493" i="3"/>
  <c r="H477" i="3"/>
  <c r="H461" i="3"/>
  <c r="F394" i="3"/>
  <c r="D400" i="3"/>
  <c r="H399" i="3"/>
  <c r="D338" i="3"/>
  <c r="H412" i="3"/>
  <c r="F350" i="3"/>
  <c r="H572" i="3"/>
  <c r="J409" i="3"/>
  <c r="D399" i="3"/>
  <c r="D330" i="3"/>
  <c r="H385" i="3"/>
  <c r="H574" i="3"/>
  <c r="G577" i="3"/>
  <c r="H367" i="3"/>
  <c r="H286" i="3"/>
  <c r="E583" i="3"/>
  <c r="E579" i="3"/>
  <c r="E586" i="3"/>
  <c r="E582" i="3"/>
  <c r="E584" i="3"/>
  <c r="E580" i="3"/>
  <c r="E585" i="3"/>
  <c r="E581" i="3"/>
  <c r="E197" i="1"/>
  <c r="E272" i="1" s="1"/>
  <c r="F387" i="3"/>
  <c r="E577" i="3"/>
  <c r="F555" i="3"/>
  <c r="F592" i="3"/>
  <c r="J592" i="3"/>
  <c r="K566" i="3"/>
  <c r="D566" i="3" s="1"/>
  <c r="K560" i="3"/>
  <c r="F560" i="3" s="1"/>
  <c r="J544" i="3"/>
  <c r="F544" i="3"/>
  <c r="D544" i="3"/>
  <c r="H544" i="3"/>
  <c r="J538" i="3"/>
  <c r="F538" i="3"/>
  <c r="H506" i="3"/>
  <c r="D506" i="3"/>
  <c r="J506" i="3"/>
  <c r="F506" i="3"/>
  <c r="J496" i="3"/>
  <c r="F496" i="3"/>
  <c r="D496" i="3"/>
  <c r="H496" i="3"/>
  <c r="H490" i="3"/>
  <c r="D490" i="3"/>
  <c r="J490" i="3"/>
  <c r="F490" i="3"/>
  <c r="J480" i="3"/>
  <c r="F480" i="3"/>
  <c r="H480" i="3"/>
  <c r="D480" i="3"/>
  <c r="H474" i="3"/>
  <c r="D474" i="3"/>
  <c r="J474" i="3"/>
  <c r="F474" i="3"/>
  <c r="J464" i="3"/>
  <c r="F464" i="3"/>
  <c r="D464" i="3"/>
  <c r="H464" i="3"/>
  <c r="H458" i="3"/>
  <c r="D458" i="3"/>
  <c r="F458" i="3"/>
  <c r="J458" i="3"/>
  <c r="D546" i="3"/>
  <c r="F330" i="3"/>
  <c r="J316" i="3"/>
  <c r="F308" i="3"/>
  <c r="F292" i="3"/>
  <c r="J284" i="3"/>
  <c r="D276" i="3"/>
  <c r="D268" i="3"/>
  <c r="F316" i="3"/>
  <c r="H276" i="3"/>
  <c r="H268" i="3"/>
  <c r="J371" i="3"/>
  <c r="F371" i="3"/>
  <c r="H371" i="3"/>
  <c r="D371" i="3"/>
  <c r="H373" i="3"/>
  <c r="D373" i="3"/>
  <c r="F373" i="3"/>
  <c r="J373" i="3"/>
  <c r="H178" i="1"/>
  <c r="D178" i="1"/>
  <c r="J378" i="3"/>
  <c r="J552" i="3"/>
  <c r="J554" i="3"/>
  <c r="H593" i="3"/>
  <c r="D593" i="3"/>
  <c r="F513" i="3"/>
  <c r="J513" i="3"/>
  <c r="F189" i="3"/>
  <c r="H189" i="3"/>
  <c r="D387" i="3"/>
  <c r="D574" i="3"/>
  <c r="C577" i="3"/>
  <c r="D378" i="3"/>
  <c r="K562" i="3"/>
  <c r="H562" i="3" s="1"/>
  <c r="F173" i="3"/>
  <c r="H173" i="3"/>
  <c r="D555" i="3"/>
  <c r="D558" i="3"/>
  <c r="J407" i="3"/>
  <c r="F407" i="3"/>
  <c r="H405" i="3"/>
  <c r="D405" i="3"/>
  <c r="F405" i="3"/>
  <c r="J405" i="3"/>
  <c r="K571" i="3"/>
  <c r="F571" i="3" s="1"/>
  <c r="K367" i="3"/>
  <c r="D367" i="3" s="1"/>
  <c r="K551" i="3"/>
  <c r="D551" i="3" s="1"/>
  <c r="J535" i="3"/>
  <c r="F535" i="3"/>
  <c r="D535" i="3"/>
  <c r="H535" i="3"/>
  <c r="H335" i="3"/>
  <c r="D335" i="3"/>
  <c r="J335" i="3"/>
  <c r="F335" i="3"/>
  <c r="H341" i="3"/>
  <c r="D341" i="3"/>
  <c r="J341" i="3"/>
  <c r="F341" i="3"/>
  <c r="J519" i="3"/>
  <c r="F519" i="3"/>
  <c r="D519" i="3"/>
  <c r="H519" i="3"/>
  <c r="H319" i="3"/>
  <c r="D319" i="3"/>
  <c r="J319" i="3"/>
  <c r="F319" i="3"/>
  <c r="H295" i="3"/>
  <c r="D295" i="3"/>
  <c r="F295" i="3"/>
  <c r="J295" i="3"/>
  <c r="J285" i="3"/>
  <c r="F285" i="3"/>
  <c r="H285" i="3"/>
  <c r="D285" i="3"/>
  <c r="H263" i="3"/>
  <c r="D263" i="3"/>
  <c r="J269" i="3"/>
  <c r="F269" i="3"/>
  <c r="H269" i="3"/>
  <c r="D269" i="3"/>
  <c r="I578" i="3"/>
  <c r="K561" i="3"/>
  <c r="F561" i="3" s="1"/>
  <c r="H403" i="3"/>
  <c r="D403" i="3"/>
  <c r="F403" i="3"/>
  <c r="J403" i="3"/>
  <c r="H393" i="3"/>
  <c r="D393" i="3"/>
  <c r="K388" i="3"/>
  <c r="D388" i="3" s="1"/>
  <c r="K384" i="3"/>
  <c r="J384" i="3" s="1"/>
  <c r="K389" i="3"/>
  <c r="J389" i="3" s="1"/>
  <c r="J355" i="3"/>
  <c r="F355" i="3"/>
  <c r="H355" i="3"/>
  <c r="D355" i="3"/>
  <c r="J329" i="3"/>
  <c r="F329" i="3"/>
  <c r="H331" i="3"/>
  <c r="D331" i="3"/>
  <c r="H307" i="3"/>
  <c r="D307" i="3"/>
  <c r="J307" i="3"/>
  <c r="F307" i="3"/>
  <c r="J297" i="3"/>
  <c r="F297" i="3"/>
  <c r="D297" i="3"/>
  <c r="H297" i="3"/>
  <c r="H283" i="3"/>
  <c r="D283" i="3"/>
  <c r="F283" i="3"/>
  <c r="J283" i="3"/>
  <c r="J281" i="3"/>
  <c r="F281" i="3"/>
  <c r="D281" i="3"/>
  <c r="H281" i="3"/>
  <c r="J84" i="1"/>
  <c r="F84" i="1"/>
  <c r="D84" i="1"/>
  <c r="H84" i="1"/>
  <c r="D148" i="1"/>
  <c r="E54" i="3"/>
  <c r="J542" i="3"/>
  <c r="F542" i="3"/>
  <c r="H542" i="3"/>
  <c r="D542" i="3"/>
  <c r="H402" i="2"/>
  <c r="D402" i="2"/>
  <c r="H389" i="2"/>
  <c r="D389" i="2"/>
  <c r="H346" i="2"/>
  <c r="D346" i="2"/>
  <c r="H542" i="2"/>
  <c r="D542" i="2"/>
  <c r="J540" i="2"/>
  <c r="F540" i="2"/>
  <c r="H337" i="2"/>
  <c r="D337" i="2"/>
  <c r="J337" i="2"/>
  <c r="F337" i="2"/>
  <c r="D329" i="2"/>
  <c r="H329" i="2"/>
  <c r="H510" i="2"/>
  <c r="D510" i="2"/>
  <c r="J315" i="2"/>
  <c r="F315" i="2"/>
  <c r="H315" i="2"/>
  <c r="D315" i="2"/>
  <c r="J508" i="2"/>
  <c r="F508" i="2"/>
  <c r="J504" i="2"/>
  <c r="F504" i="2"/>
  <c r="J304" i="2"/>
  <c r="F304" i="2"/>
  <c r="F301" i="2"/>
  <c r="J301" i="2"/>
  <c r="H305" i="2"/>
  <c r="D305" i="2"/>
  <c r="F305" i="2"/>
  <c r="J305" i="2"/>
  <c r="H494" i="2"/>
  <c r="D494" i="2"/>
  <c r="J492" i="2"/>
  <c r="F492" i="2"/>
  <c r="H324" i="2"/>
  <c r="J585" i="2"/>
  <c r="F585" i="2"/>
  <c r="H583" i="2"/>
  <c r="D583" i="2"/>
  <c r="H541" i="2"/>
  <c r="D541" i="2"/>
  <c r="F541" i="2"/>
  <c r="J541" i="2"/>
  <c r="J523" i="2"/>
  <c r="F523" i="2"/>
  <c r="D523" i="2"/>
  <c r="H523" i="2"/>
  <c r="F509" i="2"/>
  <c r="J509" i="2"/>
  <c r="J485" i="2"/>
  <c r="F485" i="2"/>
  <c r="J296" i="2"/>
  <c r="F296" i="2"/>
  <c r="J289" i="2"/>
  <c r="F289" i="2"/>
  <c r="H290" i="2"/>
  <c r="D290" i="2"/>
  <c r="J468" i="2"/>
  <c r="F468" i="2"/>
  <c r="D468" i="2"/>
  <c r="H468" i="2"/>
  <c r="D263" i="2"/>
  <c r="H263" i="2"/>
  <c r="F269" i="2"/>
  <c r="J269" i="2"/>
  <c r="H270" i="2"/>
  <c r="D270" i="2"/>
  <c r="J450" i="2"/>
  <c r="F450" i="2"/>
  <c r="H450" i="2"/>
  <c r="D450" i="2"/>
  <c r="J276" i="2"/>
  <c r="F276" i="2"/>
  <c r="D283" i="2"/>
  <c r="H283" i="2"/>
  <c r="H274" i="2"/>
  <c r="D274" i="2"/>
  <c r="J456" i="2"/>
  <c r="F456" i="2"/>
  <c r="J480" i="2"/>
  <c r="F480" i="2"/>
  <c r="J260" i="2"/>
  <c r="F260" i="2"/>
  <c r="F253" i="2"/>
  <c r="J253" i="2"/>
  <c r="H254" i="2"/>
  <c r="D254" i="2"/>
  <c r="J583" i="2"/>
  <c r="F522" i="2"/>
  <c r="J542" i="2"/>
  <c r="F536" i="2"/>
  <c r="D508" i="2"/>
  <c r="D492" i="2"/>
  <c r="D457" i="2"/>
  <c r="D504" i="2"/>
  <c r="J449" i="2"/>
  <c r="D396" i="2"/>
  <c r="F475" i="2"/>
  <c r="H390" i="2"/>
  <c r="D363" i="2"/>
  <c r="F377" i="2"/>
  <c r="H401" i="2"/>
  <c r="D401" i="2"/>
  <c r="F401" i="2"/>
  <c r="F390" i="2"/>
  <c r="D382" i="2"/>
  <c r="F346" i="2"/>
  <c r="H304" i="2"/>
  <c r="H456" i="2"/>
  <c r="J396" i="2"/>
  <c r="D316" i="2"/>
  <c r="H334" i="2"/>
  <c r="J283" i="2"/>
  <c r="F263" i="2"/>
  <c r="J401" i="2"/>
  <c r="H338" i="2"/>
  <c r="J329" i="2"/>
  <c r="F316" i="2"/>
  <c r="J270" i="2"/>
  <c r="J254" i="2"/>
  <c r="J346" i="2"/>
  <c r="D301" i="2"/>
  <c r="F290" i="2"/>
  <c r="F274" i="2"/>
  <c r="D269" i="2"/>
  <c r="D253" i="2"/>
  <c r="J378" i="2"/>
  <c r="I571" i="2"/>
  <c r="D357" i="2"/>
  <c r="D550" i="2"/>
  <c r="F582" i="2"/>
  <c r="J582" i="2"/>
  <c r="H386" i="2"/>
  <c r="D386" i="2"/>
  <c r="H393" i="2"/>
  <c r="D393" i="2"/>
  <c r="J393" i="2"/>
  <c r="F393" i="2"/>
  <c r="H358" i="2"/>
  <c r="D358" i="2"/>
  <c r="J360" i="2"/>
  <c r="F360" i="2"/>
  <c r="J351" i="2"/>
  <c r="F351" i="2"/>
  <c r="H350" i="2"/>
  <c r="D350" i="2"/>
  <c r="J356" i="2"/>
  <c r="F356" i="2"/>
  <c r="J336" i="2"/>
  <c r="F336" i="2"/>
  <c r="J335" i="2"/>
  <c r="F335" i="2"/>
  <c r="H341" i="2"/>
  <c r="D341" i="2"/>
  <c r="J341" i="2"/>
  <c r="F341" i="2"/>
  <c r="J323" i="2"/>
  <c r="F323" i="2"/>
  <c r="J327" i="2"/>
  <c r="F327" i="2"/>
  <c r="H327" i="2"/>
  <c r="D327" i="2"/>
  <c r="H333" i="2"/>
  <c r="D333" i="2"/>
  <c r="J320" i="2"/>
  <c r="F320" i="2"/>
  <c r="F319" i="2"/>
  <c r="J319" i="2"/>
  <c r="D313" i="2"/>
  <c r="H313" i="2"/>
  <c r="J500" i="2"/>
  <c r="F500" i="2"/>
  <c r="H498" i="2"/>
  <c r="D498" i="2"/>
  <c r="D299" i="2"/>
  <c r="H299" i="2"/>
  <c r="F303" i="2"/>
  <c r="J303" i="2"/>
  <c r="H309" i="2"/>
  <c r="D309" i="2"/>
  <c r="J309" i="2"/>
  <c r="F309" i="2"/>
  <c r="H301" i="2"/>
  <c r="F550" i="2"/>
  <c r="J543" i="2"/>
  <c r="F543" i="2"/>
  <c r="H543" i="2"/>
  <c r="D543" i="2"/>
  <c r="H537" i="2"/>
  <c r="D537" i="2"/>
  <c r="F537" i="2"/>
  <c r="J537" i="2"/>
  <c r="J535" i="2"/>
  <c r="F535" i="2"/>
  <c r="D535" i="2"/>
  <c r="H535" i="2"/>
  <c r="J531" i="2"/>
  <c r="F531" i="2"/>
  <c r="H531" i="2"/>
  <c r="D531" i="2"/>
  <c r="H529" i="2"/>
  <c r="D529" i="2"/>
  <c r="J529" i="2"/>
  <c r="F529" i="2"/>
  <c r="H517" i="2"/>
  <c r="D517" i="2"/>
  <c r="F517" i="2"/>
  <c r="J517" i="2"/>
  <c r="D511" i="2"/>
  <c r="H511" i="2"/>
  <c r="F505" i="2"/>
  <c r="J505" i="2"/>
  <c r="D503" i="2"/>
  <c r="H503" i="2"/>
  <c r="H499" i="2"/>
  <c r="D499" i="2"/>
  <c r="F497" i="2"/>
  <c r="J497" i="2"/>
  <c r="F493" i="2"/>
  <c r="J493" i="2"/>
  <c r="H276" i="2"/>
  <c r="J288" i="2"/>
  <c r="F288" i="2"/>
  <c r="H287" i="2"/>
  <c r="D287" i="2"/>
  <c r="F293" i="2"/>
  <c r="J293" i="2"/>
  <c r="H294" i="2"/>
  <c r="D294" i="2"/>
  <c r="D267" i="2"/>
  <c r="H267" i="2"/>
  <c r="J273" i="2"/>
  <c r="F273" i="2"/>
  <c r="H460" i="2"/>
  <c r="D460" i="2"/>
  <c r="F460" i="2"/>
  <c r="J460" i="2"/>
  <c r="H452" i="2"/>
  <c r="D452" i="2"/>
  <c r="J452" i="2"/>
  <c r="F452" i="2"/>
  <c r="J287" i="2"/>
  <c r="H189" i="2"/>
  <c r="J189" i="2"/>
  <c r="K189" i="1"/>
  <c r="F189" i="2"/>
  <c r="D374" i="2"/>
  <c r="D380" i="2"/>
  <c r="K555" i="2"/>
  <c r="H555" i="2" s="1"/>
  <c r="H173" i="2"/>
  <c r="K173" i="1"/>
  <c r="J551" i="2"/>
  <c r="J545" i="2"/>
  <c r="H474" i="2"/>
  <c r="D474" i="2"/>
  <c r="H466" i="2"/>
  <c r="D466" i="2"/>
  <c r="H458" i="2"/>
  <c r="D458" i="2"/>
  <c r="J280" i="2"/>
  <c r="F280" i="2"/>
  <c r="F277" i="2"/>
  <c r="J277" i="2"/>
  <c r="H278" i="2"/>
  <c r="D278" i="2"/>
  <c r="J464" i="2"/>
  <c r="F464" i="2"/>
  <c r="J252" i="2"/>
  <c r="F252" i="2"/>
  <c r="H252" i="2"/>
  <c r="D251" i="2"/>
  <c r="H251" i="2"/>
  <c r="J257" i="2"/>
  <c r="F257" i="2"/>
  <c r="H258" i="2"/>
  <c r="D258" i="2"/>
  <c r="J383" i="2"/>
  <c r="F383" i="2"/>
  <c r="H383" i="2"/>
  <c r="D383" i="2"/>
  <c r="J363" i="2"/>
  <c r="F363" i="2"/>
  <c r="H585" i="2"/>
  <c r="D536" i="2"/>
  <c r="H540" i="2"/>
  <c r="D585" i="2"/>
  <c r="H457" i="2"/>
  <c r="F455" i="2"/>
  <c r="D449" i="2"/>
  <c r="J455" i="2"/>
  <c r="F449" i="2"/>
  <c r="D304" i="2"/>
  <c r="D557" i="2"/>
  <c r="J403" i="2"/>
  <c r="F403" i="2"/>
  <c r="H403" i="2"/>
  <c r="D403" i="2"/>
  <c r="F389" i="2"/>
  <c r="H455" i="2"/>
  <c r="D276" i="2"/>
  <c r="D260" i="2"/>
  <c r="J324" i="2"/>
  <c r="H289" i="2"/>
  <c r="J340" i="2"/>
  <c r="I381" i="2"/>
  <c r="J392" i="2"/>
  <c r="F392" i="2"/>
  <c r="J387" i="2"/>
  <c r="F387" i="2"/>
  <c r="H387" i="2"/>
  <c r="D387" i="2"/>
  <c r="D580" i="2"/>
  <c r="H580" i="2"/>
  <c r="F371" i="2"/>
  <c r="J371" i="2"/>
  <c r="D362" i="2"/>
  <c r="H362" i="2"/>
  <c r="F364" i="2"/>
  <c r="J364" i="2"/>
  <c r="J347" i="2"/>
  <c r="F347" i="2"/>
  <c r="H354" i="2"/>
  <c r="D354" i="2"/>
  <c r="H349" i="2"/>
  <c r="D349" i="2"/>
  <c r="J343" i="2"/>
  <c r="F343" i="2"/>
  <c r="H343" i="2"/>
  <c r="D343" i="2"/>
  <c r="H345" i="2"/>
  <c r="D345" i="2"/>
  <c r="F345" i="2"/>
  <c r="H330" i="2"/>
  <c r="D330" i="2"/>
  <c r="J331" i="2"/>
  <c r="F331" i="2"/>
  <c r="H331" i="2"/>
  <c r="D331" i="2"/>
  <c r="J311" i="2"/>
  <c r="F311" i="2"/>
  <c r="D311" i="2"/>
  <c r="H311" i="2"/>
  <c r="H317" i="2"/>
  <c r="D317" i="2"/>
  <c r="H506" i="2"/>
  <c r="D506" i="2"/>
  <c r="J307" i="2"/>
  <c r="F307" i="2"/>
  <c r="H298" i="2"/>
  <c r="D298" i="2"/>
  <c r="H490" i="2"/>
  <c r="D490" i="2"/>
  <c r="H347" i="2"/>
  <c r="F357" i="2"/>
  <c r="J539" i="2"/>
  <c r="F539" i="2"/>
  <c r="D539" i="2"/>
  <c r="H539" i="2"/>
  <c r="H525" i="2"/>
  <c r="D525" i="2"/>
  <c r="F525" i="2"/>
  <c r="J525" i="2"/>
  <c r="D507" i="2"/>
  <c r="H507" i="2"/>
  <c r="F489" i="2"/>
  <c r="J489" i="2"/>
  <c r="D487" i="2"/>
  <c r="H487" i="2"/>
  <c r="D483" i="2"/>
  <c r="H483" i="2"/>
  <c r="J292" i="2"/>
  <c r="F292" i="2"/>
  <c r="D291" i="2"/>
  <c r="H291" i="2"/>
  <c r="F297" i="2"/>
  <c r="J297" i="2"/>
  <c r="J484" i="2"/>
  <c r="F484" i="2"/>
  <c r="J268" i="2"/>
  <c r="F268" i="2"/>
  <c r="J272" i="2"/>
  <c r="F272" i="2"/>
  <c r="H271" i="2"/>
  <c r="D271" i="2"/>
  <c r="H262" i="2"/>
  <c r="D262" i="2"/>
  <c r="H486" i="2"/>
  <c r="D486" i="2"/>
  <c r="H478" i="2"/>
  <c r="D478" i="2"/>
  <c r="F478" i="2"/>
  <c r="J478" i="2"/>
  <c r="J470" i="2"/>
  <c r="F470" i="2"/>
  <c r="H470" i="2"/>
  <c r="D470" i="2"/>
  <c r="H462" i="2"/>
  <c r="D462" i="2"/>
  <c r="F462" i="2"/>
  <c r="J462" i="2"/>
  <c r="J454" i="2"/>
  <c r="F454" i="2"/>
  <c r="H454" i="2"/>
  <c r="D454" i="2"/>
  <c r="F270" i="2"/>
  <c r="C579" i="2"/>
  <c r="C575" i="2"/>
  <c r="C578" i="2"/>
  <c r="C574" i="2"/>
  <c r="C576" i="2"/>
  <c r="C572" i="2"/>
  <c r="C573" i="2"/>
  <c r="C577" i="2"/>
  <c r="K197" i="2"/>
  <c r="K571" i="2" s="1"/>
  <c r="C197" i="1"/>
  <c r="D375" i="2"/>
  <c r="C570" i="2"/>
  <c r="J547" i="2"/>
  <c r="J544" i="2"/>
  <c r="H482" i="2"/>
  <c r="D482" i="2"/>
  <c r="F482" i="2"/>
  <c r="D297" i="2"/>
  <c r="D275" i="2"/>
  <c r="H275" i="2"/>
  <c r="F281" i="2"/>
  <c r="J281" i="2"/>
  <c r="H282" i="2"/>
  <c r="D282" i="2"/>
  <c r="H255" i="2"/>
  <c r="D255" i="2"/>
  <c r="F261" i="2"/>
  <c r="J261" i="2"/>
  <c r="H448" i="2"/>
  <c r="F448" i="2"/>
  <c r="J448" i="2"/>
  <c r="D448" i="2"/>
  <c r="H397" i="2"/>
  <c r="D397" i="2"/>
  <c r="J397" i="2"/>
  <c r="F397" i="2"/>
  <c r="J402" i="2"/>
  <c r="J352" i="2"/>
  <c r="F352" i="2"/>
  <c r="F583" i="2"/>
  <c r="J522" i="2"/>
  <c r="F542" i="2"/>
  <c r="F510" i="2"/>
  <c r="F494" i="2"/>
  <c r="F479" i="2"/>
  <c r="D485" i="2"/>
  <c r="J510" i="2"/>
  <c r="J494" i="2"/>
  <c r="H485" i="2"/>
  <c r="D509" i="2"/>
  <c r="F402" i="2"/>
  <c r="H504" i="2"/>
  <c r="F457" i="2"/>
  <c r="H316" i="2"/>
  <c r="J399" i="2"/>
  <c r="F399" i="2"/>
  <c r="D399" i="2"/>
  <c r="H399" i="2"/>
  <c r="D352" i="2"/>
  <c r="J326" i="2"/>
  <c r="F329" i="2"/>
  <c r="F318" i="2"/>
  <c r="J290" i="2"/>
  <c r="J274" i="2"/>
  <c r="F334" i="2"/>
  <c r="D326" i="2"/>
  <c r="J263" i="2"/>
  <c r="H296" i="2"/>
  <c r="J339" i="2"/>
  <c r="F339" i="2"/>
  <c r="I577" i="2"/>
  <c r="I573" i="2"/>
  <c r="I576" i="2"/>
  <c r="I572" i="2"/>
  <c r="I578" i="2"/>
  <c r="I574" i="2"/>
  <c r="I575" i="2"/>
  <c r="I579" i="2"/>
  <c r="I197" i="1"/>
  <c r="F557" i="2"/>
  <c r="H318" i="2"/>
  <c r="D584" i="2"/>
  <c r="H584" i="2"/>
  <c r="J391" i="2"/>
  <c r="F391" i="2"/>
  <c r="D385" i="2"/>
  <c r="H385" i="2"/>
  <c r="J372" i="2"/>
  <c r="F372" i="2"/>
  <c r="J359" i="2"/>
  <c r="F359" i="2"/>
  <c r="H361" i="2"/>
  <c r="D361" i="2"/>
  <c r="J355" i="2"/>
  <c r="F355" i="2"/>
  <c r="F348" i="2"/>
  <c r="J348" i="2"/>
  <c r="H353" i="2"/>
  <c r="D353" i="2"/>
  <c r="H325" i="2"/>
  <c r="D325" i="2"/>
  <c r="J325" i="2"/>
  <c r="F325" i="2"/>
  <c r="J516" i="2"/>
  <c r="F516" i="2"/>
  <c r="H314" i="2"/>
  <c r="D314" i="2"/>
  <c r="H321" i="2"/>
  <c r="D321" i="2"/>
  <c r="F321" i="2"/>
  <c r="J321" i="2"/>
  <c r="H502" i="2"/>
  <c r="D502" i="2"/>
  <c r="J496" i="2"/>
  <c r="F496" i="2"/>
  <c r="H260" i="2"/>
  <c r="J581" i="2"/>
  <c r="F581" i="2"/>
  <c r="H533" i="2"/>
  <c r="D533" i="2"/>
  <c r="J533" i="2"/>
  <c r="F533" i="2"/>
  <c r="J527" i="2"/>
  <c r="F527" i="2"/>
  <c r="H527" i="2"/>
  <c r="D527" i="2"/>
  <c r="H521" i="2"/>
  <c r="D521" i="2"/>
  <c r="J521" i="2"/>
  <c r="F521" i="2"/>
  <c r="J519" i="2"/>
  <c r="F519" i="2"/>
  <c r="F515" i="2"/>
  <c r="J515" i="2"/>
  <c r="F513" i="2"/>
  <c r="J513" i="2"/>
  <c r="J501" i="2"/>
  <c r="F501" i="2"/>
  <c r="D495" i="2"/>
  <c r="H495" i="2"/>
  <c r="D491" i="2"/>
  <c r="H491" i="2"/>
  <c r="D295" i="2"/>
  <c r="H295" i="2"/>
  <c r="H286" i="2"/>
  <c r="D286" i="2"/>
  <c r="H476" i="2"/>
  <c r="D476" i="2"/>
  <c r="F476" i="2"/>
  <c r="J476" i="2"/>
  <c r="J264" i="2"/>
  <c r="F264" i="2"/>
  <c r="F265" i="2"/>
  <c r="J265" i="2"/>
  <c r="H266" i="2"/>
  <c r="D266" i="2"/>
  <c r="H307" i="2"/>
  <c r="A70" i="2"/>
  <c r="A69" i="1"/>
  <c r="D379" i="2"/>
  <c r="D377" i="2"/>
  <c r="J284" i="2"/>
  <c r="F284" i="2"/>
  <c r="D279" i="2"/>
  <c r="H279" i="2"/>
  <c r="F285" i="2"/>
  <c r="J285" i="2"/>
  <c r="J472" i="2"/>
  <c r="F472" i="2"/>
  <c r="H253" i="2"/>
  <c r="J256" i="2"/>
  <c r="F256" i="2"/>
  <c r="D259" i="2"/>
  <c r="H259" i="2"/>
  <c r="H250" i="2"/>
  <c r="D250" i="2"/>
  <c r="F250" i="2"/>
  <c r="J570" i="7" l="1"/>
  <c r="H570" i="7"/>
  <c r="F570" i="7"/>
  <c r="D548" i="7"/>
  <c r="F565" i="2"/>
  <c r="J552" i="7"/>
  <c r="F552" i="7"/>
  <c r="H552" i="7"/>
  <c r="H549" i="7"/>
  <c r="F563" i="7"/>
  <c r="J563" i="7"/>
  <c r="H563" i="7"/>
  <c r="H377" i="3"/>
  <c r="K578" i="3"/>
  <c r="D578" i="3" s="1"/>
  <c r="D376" i="3"/>
  <c r="J379" i="3"/>
  <c r="D383" i="3"/>
  <c r="F376" i="3"/>
  <c r="F566" i="2"/>
  <c r="D553" i="2"/>
  <c r="D548" i="2"/>
  <c r="J379" i="7"/>
  <c r="F549" i="7"/>
  <c r="D549" i="7"/>
  <c r="D380" i="7"/>
  <c r="F379" i="7"/>
  <c r="F553" i="2"/>
  <c r="J548" i="2"/>
  <c r="J549" i="2"/>
  <c r="F549" i="2"/>
  <c r="J554" i="7"/>
  <c r="F573" i="3"/>
  <c r="D565" i="2"/>
  <c r="F546" i="2"/>
  <c r="F368" i="2"/>
  <c r="J565" i="2"/>
  <c r="D566" i="2"/>
  <c r="J566" i="2"/>
  <c r="J369" i="2"/>
  <c r="D373" i="2"/>
  <c r="J357" i="2"/>
  <c r="F380" i="2"/>
  <c r="J380" i="2"/>
  <c r="F560" i="2"/>
  <c r="F379" i="2"/>
  <c r="F366" i="2"/>
  <c r="D549" i="2"/>
  <c r="J379" i="2"/>
  <c r="F548" i="2"/>
  <c r="J197" i="2"/>
  <c r="J546" i="2"/>
  <c r="F374" i="2"/>
  <c r="D197" i="2"/>
  <c r="D546" i="2"/>
  <c r="J556" i="2"/>
  <c r="D376" i="2"/>
  <c r="J368" i="2"/>
  <c r="D367" i="2"/>
  <c r="D368" i="2"/>
  <c r="J367" i="2"/>
  <c r="D573" i="3"/>
  <c r="J564" i="2"/>
  <c r="J553" i="2"/>
  <c r="F365" i="2"/>
  <c r="D365" i="2"/>
  <c r="F558" i="2"/>
  <c r="D369" i="2"/>
  <c r="F369" i="2"/>
  <c r="D551" i="7"/>
  <c r="D567" i="2"/>
  <c r="F552" i="2"/>
  <c r="J567" i="2"/>
  <c r="F567" i="2"/>
  <c r="J560" i="3"/>
  <c r="D366" i="2"/>
  <c r="J366" i="2"/>
  <c r="D564" i="2"/>
  <c r="J554" i="2"/>
  <c r="F554" i="2"/>
  <c r="J558" i="2"/>
  <c r="F564" i="2"/>
  <c r="D558" i="2"/>
  <c r="D554" i="2"/>
  <c r="F556" i="7"/>
  <c r="H556" i="7"/>
  <c r="D556" i="7"/>
  <c r="J568" i="3"/>
  <c r="D568" i="3"/>
  <c r="J560" i="2"/>
  <c r="J365" i="2"/>
  <c r="D560" i="2"/>
  <c r="J562" i="2"/>
  <c r="J561" i="2"/>
  <c r="F562" i="2"/>
  <c r="F367" i="2"/>
  <c r="F561" i="2"/>
  <c r="H551" i="7"/>
  <c r="J551" i="7"/>
  <c r="H554" i="7"/>
  <c r="D554" i="7"/>
  <c r="J573" i="3"/>
  <c r="D552" i="2"/>
  <c r="F556" i="2"/>
  <c r="J552" i="2"/>
  <c r="D562" i="2"/>
  <c r="D561" i="2"/>
  <c r="D556" i="2"/>
  <c r="D384" i="3"/>
  <c r="J383" i="3"/>
  <c r="D386" i="3"/>
  <c r="D379" i="3"/>
  <c r="J563" i="2"/>
  <c r="F568" i="3"/>
  <c r="D378" i="2"/>
  <c r="F378" i="2"/>
  <c r="F384" i="3"/>
  <c r="F386" i="3"/>
  <c r="H386" i="3"/>
  <c r="H384" i="3"/>
  <c r="H379" i="3"/>
  <c r="F563" i="2"/>
  <c r="D563" i="2"/>
  <c r="F376" i="2"/>
  <c r="H383" i="3"/>
  <c r="H565" i="3"/>
  <c r="F565" i="3"/>
  <c r="D569" i="3"/>
  <c r="D563" i="3"/>
  <c r="A70" i="3"/>
  <c r="H563" i="3"/>
  <c r="F559" i="3"/>
  <c r="H578" i="3"/>
  <c r="H569" i="3"/>
  <c r="J569" i="3"/>
  <c r="H561" i="3"/>
  <c r="H571" i="2"/>
  <c r="F571" i="2"/>
  <c r="D269" i="1"/>
  <c r="F269" i="1"/>
  <c r="H555" i="7"/>
  <c r="H558" i="7"/>
  <c r="D558" i="7"/>
  <c r="J558" i="7"/>
  <c r="D557" i="7"/>
  <c r="J557" i="7"/>
  <c r="J269" i="1"/>
  <c r="H269" i="1"/>
  <c r="D267" i="1"/>
  <c r="F267" i="1"/>
  <c r="H268" i="1"/>
  <c r="H267" i="1"/>
  <c r="J268" i="1"/>
  <c r="D268" i="1"/>
  <c r="F570" i="3"/>
  <c r="H570" i="3"/>
  <c r="J267" i="1"/>
  <c r="J570" i="3"/>
  <c r="H560" i="3"/>
  <c r="D561" i="3"/>
  <c r="F564" i="3"/>
  <c r="B28" i="17"/>
  <c r="H557" i="7"/>
  <c r="K582" i="7"/>
  <c r="J582" i="7" s="1"/>
  <c r="K578" i="7"/>
  <c r="F578" i="7" s="1"/>
  <c r="K579" i="7"/>
  <c r="F579" i="7" s="1"/>
  <c r="K576" i="7"/>
  <c r="J576" i="7" s="1"/>
  <c r="K572" i="7"/>
  <c r="J572" i="7" s="1"/>
  <c r="K571" i="7"/>
  <c r="J571" i="7" s="1"/>
  <c r="K581" i="7"/>
  <c r="F581" i="7" s="1"/>
  <c r="K574" i="7"/>
  <c r="D574" i="7" s="1"/>
  <c r="K386" i="7"/>
  <c r="J386" i="7" s="1"/>
  <c r="K580" i="7"/>
  <c r="J580" i="7" s="1"/>
  <c r="K575" i="7"/>
  <c r="F575" i="7" s="1"/>
  <c r="K577" i="7"/>
  <c r="H577" i="7" s="1"/>
  <c r="K573" i="7"/>
  <c r="D573" i="7" s="1"/>
  <c r="F555" i="7"/>
  <c r="A70" i="7"/>
  <c r="F268" i="1"/>
  <c r="D555" i="7"/>
  <c r="H197" i="7"/>
  <c r="J571" i="3"/>
  <c r="D571" i="3"/>
  <c r="F567" i="3"/>
  <c r="H388" i="3"/>
  <c r="D567" i="3"/>
  <c r="F562" i="3"/>
  <c r="F566" i="3"/>
  <c r="H566" i="3"/>
  <c r="D560" i="3"/>
  <c r="J567" i="3"/>
  <c r="F578" i="3"/>
  <c r="K586" i="3"/>
  <c r="J586" i="3" s="1"/>
  <c r="K584" i="3"/>
  <c r="J584" i="3" s="1"/>
  <c r="K581" i="3"/>
  <c r="F581" i="3" s="1"/>
  <c r="K583" i="3"/>
  <c r="D583" i="3" s="1"/>
  <c r="K580" i="3"/>
  <c r="J580" i="3" s="1"/>
  <c r="K579" i="3"/>
  <c r="J579" i="3" s="1"/>
  <c r="K585" i="3"/>
  <c r="J585" i="3" s="1"/>
  <c r="K576" i="3"/>
  <c r="F576" i="3" s="1"/>
  <c r="K582" i="3"/>
  <c r="H582" i="3" s="1"/>
  <c r="K575" i="3"/>
  <c r="D575" i="3" s="1"/>
  <c r="D54" i="3" s="1"/>
  <c r="K391" i="3"/>
  <c r="F391" i="3" s="1"/>
  <c r="K577" i="3"/>
  <c r="F577" i="3" s="1"/>
  <c r="J562" i="3"/>
  <c r="F367" i="3"/>
  <c r="H197" i="3"/>
  <c r="D562" i="3"/>
  <c r="J566" i="3"/>
  <c r="H389" i="3"/>
  <c r="D389" i="3"/>
  <c r="J367" i="3"/>
  <c r="F388" i="3"/>
  <c r="J388" i="3"/>
  <c r="F389" i="3"/>
  <c r="H571" i="3"/>
  <c r="C54" i="3"/>
  <c r="J561" i="3"/>
  <c r="G54" i="3"/>
  <c r="D559" i="3"/>
  <c r="J564" i="3"/>
  <c r="H551" i="3"/>
  <c r="D564" i="3"/>
  <c r="J551" i="3"/>
  <c r="F551" i="3"/>
  <c r="H559" i="3"/>
  <c r="I54" i="3"/>
  <c r="D391" i="3"/>
  <c r="J197" i="3"/>
  <c r="J181" i="1"/>
  <c r="J271" i="1" s="1"/>
  <c r="F181" i="1"/>
  <c r="F271" i="1" s="1"/>
  <c r="H181" i="1"/>
  <c r="H271" i="1" s="1"/>
  <c r="D181" i="1"/>
  <c r="D271" i="1" s="1"/>
  <c r="K271" i="1"/>
  <c r="I272" i="1"/>
  <c r="A70" i="1"/>
  <c r="A71" i="2"/>
  <c r="D571" i="2"/>
  <c r="C272" i="1"/>
  <c r="J189" i="1"/>
  <c r="D189" i="1"/>
  <c r="H189" i="1"/>
  <c r="F189" i="1"/>
  <c r="F555" i="2"/>
  <c r="J555" i="2"/>
  <c r="K579" i="2"/>
  <c r="J579" i="2" s="1"/>
  <c r="H197" i="2"/>
  <c r="K197" i="1"/>
  <c r="D197" i="1" s="1"/>
  <c r="K569" i="2"/>
  <c r="K577" i="2"/>
  <c r="D577" i="2" s="1"/>
  <c r="K576" i="2"/>
  <c r="D576" i="2" s="1"/>
  <c r="K568" i="2"/>
  <c r="K572" i="2"/>
  <c r="J572" i="2" s="1"/>
  <c r="K574" i="2"/>
  <c r="D574" i="2" s="1"/>
  <c r="K578" i="2"/>
  <c r="J578" i="2" s="1"/>
  <c r="F197" i="2"/>
  <c r="K575" i="2"/>
  <c r="K381" i="2"/>
  <c r="J381" i="2" s="1"/>
  <c r="K573" i="2"/>
  <c r="D573" i="2" s="1"/>
  <c r="K570" i="2"/>
  <c r="K270" i="1"/>
  <c r="H173" i="1"/>
  <c r="H270" i="1" s="1"/>
  <c r="F173" i="1"/>
  <c r="F270" i="1" s="1"/>
  <c r="D173" i="1"/>
  <c r="D270" i="1" s="1"/>
  <c r="J173" i="1"/>
  <c r="J270" i="1" s="1"/>
  <c r="D555" i="2"/>
  <c r="J571" i="2"/>
  <c r="H391" i="3" l="1"/>
  <c r="J578" i="3"/>
  <c r="H579" i="3"/>
  <c r="H586" i="3"/>
  <c r="D582" i="3"/>
  <c r="D572" i="2"/>
  <c r="F571" i="7"/>
  <c r="J575" i="7"/>
  <c r="H581" i="7"/>
  <c r="A71" i="3"/>
  <c r="D579" i="3"/>
  <c r="F579" i="3"/>
  <c r="J577" i="7"/>
  <c r="D580" i="7"/>
  <c r="D578" i="7"/>
  <c r="H578" i="7"/>
  <c r="H584" i="3"/>
  <c r="D584" i="3"/>
  <c r="F584" i="3"/>
  <c r="J579" i="7"/>
  <c r="J578" i="7"/>
  <c r="D585" i="3"/>
  <c r="F577" i="7"/>
  <c r="F576" i="7"/>
  <c r="H580" i="7"/>
  <c r="D586" i="3"/>
  <c r="F585" i="3"/>
  <c r="J581" i="3"/>
  <c r="H579" i="7"/>
  <c r="D579" i="7"/>
  <c r="D581" i="7"/>
  <c r="J581" i="7"/>
  <c r="H575" i="7"/>
  <c r="D575" i="7"/>
  <c r="F580" i="3"/>
  <c r="H575" i="3"/>
  <c r="H54" i="3" s="1"/>
  <c r="D580" i="3"/>
  <c r="J575" i="3"/>
  <c r="J54" i="3" s="1"/>
  <c r="H580" i="3"/>
  <c r="F586" i="3"/>
  <c r="D579" i="2"/>
  <c r="D577" i="7"/>
  <c r="H576" i="7"/>
  <c r="D576" i="7"/>
  <c r="J577" i="2"/>
  <c r="J583" i="3"/>
  <c r="H583" i="3"/>
  <c r="H585" i="3"/>
  <c r="B29" i="17"/>
  <c r="H582" i="7"/>
  <c r="A71" i="7"/>
  <c r="F386" i="7"/>
  <c r="F580" i="7"/>
  <c r="H572" i="7"/>
  <c r="F582" i="7"/>
  <c r="F572" i="7"/>
  <c r="H386" i="7"/>
  <c r="J574" i="7"/>
  <c r="F574" i="7"/>
  <c r="H574" i="7"/>
  <c r="J573" i="7"/>
  <c r="F573" i="7"/>
  <c r="D572" i="7"/>
  <c r="D386" i="7"/>
  <c r="H573" i="7"/>
  <c r="D582" i="7"/>
  <c r="H571" i="7"/>
  <c r="D571" i="7"/>
  <c r="H577" i="3"/>
  <c r="F583" i="3"/>
  <c r="H576" i="3"/>
  <c r="J577" i="3"/>
  <c r="J576" i="3"/>
  <c r="J391" i="3"/>
  <c r="F582" i="3"/>
  <c r="H581" i="3"/>
  <c r="D577" i="3"/>
  <c r="D576" i="3"/>
  <c r="D581" i="3"/>
  <c r="K54" i="3"/>
  <c r="F575" i="3"/>
  <c r="F54" i="3" s="1"/>
  <c r="J582" i="3"/>
  <c r="H575" i="2"/>
  <c r="F575" i="2"/>
  <c r="H572" i="2"/>
  <c r="F572" i="2"/>
  <c r="H569" i="2"/>
  <c r="D569" i="2"/>
  <c r="J569" i="2"/>
  <c r="F569" i="2"/>
  <c r="D272" i="1"/>
  <c r="A72" i="2"/>
  <c r="A71" i="1"/>
  <c r="H573" i="2"/>
  <c r="F573" i="2"/>
  <c r="H576" i="2"/>
  <c r="F576" i="2"/>
  <c r="K272" i="1"/>
  <c r="J576" i="2"/>
  <c r="H570" i="2"/>
  <c r="J570" i="2"/>
  <c r="F570" i="2"/>
  <c r="H568" i="2"/>
  <c r="D568" i="2"/>
  <c r="J568" i="2"/>
  <c r="F568" i="2"/>
  <c r="H197" i="1"/>
  <c r="H272" i="1" s="1"/>
  <c r="F197" i="1"/>
  <c r="F272" i="1" s="1"/>
  <c r="H578" i="2"/>
  <c r="F578" i="2"/>
  <c r="D575" i="2"/>
  <c r="H381" i="2"/>
  <c r="F381" i="2"/>
  <c r="D381" i="2"/>
  <c r="H574" i="2"/>
  <c r="F574" i="2"/>
  <c r="H577" i="2"/>
  <c r="F577" i="2"/>
  <c r="H579" i="2"/>
  <c r="F579" i="2"/>
  <c r="J573" i="2"/>
  <c r="D578" i="2"/>
  <c r="D570" i="2"/>
  <c r="J574" i="2"/>
  <c r="J575" i="2"/>
  <c r="J197" i="1"/>
  <c r="J272" i="1" s="1"/>
  <c r="A72" i="3" l="1"/>
  <c r="A72" i="7"/>
  <c r="B30" i="17"/>
  <c r="A73" i="2"/>
  <c r="A72" i="1"/>
  <c r="A73" i="3" l="1"/>
  <c r="A73" i="7"/>
  <c r="B31" i="17"/>
  <c r="A74" i="2"/>
  <c r="A73" i="1"/>
  <c r="A74" i="3" l="1"/>
  <c r="A74" i="7"/>
  <c r="A75" i="2"/>
  <c r="A74" i="1"/>
  <c r="A75" i="3" l="1"/>
  <c r="A75" i="7"/>
  <c r="A75" i="1"/>
  <c r="A76" i="2"/>
  <c r="A76" i="3" l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76" i="7"/>
  <c r="A76" i="1"/>
  <c r="A77" i="2"/>
  <c r="O25" i="18" l="1"/>
  <c r="AG25" i="18" s="1"/>
  <c r="P19" i="18"/>
  <c r="J26" i="17"/>
  <c r="P26" i="17" s="1"/>
  <c r="Q19" i="18"/>
  <c r="AI19" i="18" s="1"/>
  <c r="AZ18" i="18"/>
  <c r="BF18" i="18" s="1"/>
  <c r="P31" i="18"/>
  <c r="Q6" i="18"/>
  <c r="AI6" i="18" s="1"/>
  <c r="J6" i="17"/>
  <c r="P6" i="17" s="1"/>
  <c r="AZ27" i="18"/>
  <c r="BF27" i="18" s="1"/>
  <c r="O9" i="18"/>
  <c r="AG9" i="18" s="1"/>
  <c r="J17" i="17"/>
  <c r="P17" i="17" s="1"/>
  <c r="AZ19" i="18"/>
  <c r="BF19" i="18" s="1"/>
  <c r="P23" i="18"/>
  <c r="J15" i="17"/>
  <c r="P15" i="17" s="1"/>
  <c r="Q31" i="18"/>
  <c r="AI31" i="18" s="1"/>
  <c r="Q29" i="18"/>
  <c r="AI29" i="18" s="1"/>
  <c r="O31" i="18"/>
  <c r="AG31" i="18" s="1"/>
  <c r="S26" i="18"/>
  <c r="AK26" i="18" s="1"/>
  <c r="P17" i="18"/>
  <c r="P9" i="18"/>
  <c r="J7" i="17"/>
  <c r="P7" i="17" s="1"/>
  <c r="P7" i="18"/>
  <c r="P11" i="18"/>
  <c r="J16" i="17"/>
  <c r="P16" i="17" s="1"/>
  <c r="AZ29" i="18"/>
  <c r="BF29" i="18" s="1"/>
  <c r="J25" i="17"/>
  <c r="P25" i="17" s="1"/>
  <c r="AZ12" i="18"/>
  <c r="BF12" i="18" s="1"/>
  <c r="S7" i="18"/>
  <c r="AK7" i="18" s="1"/>
  <c r="AZ16" i="18"/>
  <c r="BF16" i="18" s="1"/>
  <c r="S14" i="18"/>
  <c r="AK14" i="18" s="1"/>
  <c r="S24" i="18"/>
  <c r="AK24" i="18" s="1"/>
  <c r="O11" i="18"/>
  <c r="AG11" i="18" s="1"/>
  <c r="Q28" i="18"/>
  <c r="AI28" i="18" s="1"/>
  <c r="P28" i="18"/>
  <c r="S29" i="18"/>
  <c r="AK29" i="18" s="1"/>
  <c r="Q12" i="18"/>
  <c r="AI12" i="18" s="1"/>
  <c r="S25" i="18"/>
  <c r="AK25" i="18" s="1"/>
  <c r="P13" i="18"/>
  <c r="Q25" i="18"/>
  <c r="AI25" i="18" s="1"/>
  <c r="AZ11" i="18"/>
  <c r="BF11" i="18" s="1"/>
  <c r="S12" i="18"/>
  <c r="AK12" i="18" s="1"/>
  <c r="AZ17" i="18"/>
  <c r="BF17" i="18" s="1"/>
  <c r="J23" i="17"/>
  <c r="P23" i="17" s="1"/>
  <c r="O23" i="18"/>
  <c r="AG23" i="18" s="1"/>
  <c r="J21" i="17"/>
  <c r="P21" i="17" s="1"/>
  <c r="S28" i="18"/>
  <c r="AK28" i="18" s="1"/>
  <c r="Q11" i="18"/>
  <c r="AI11" i="18" s="1"/>
  <c r="O22" i="18"/>
  <c r="AG22" i="18" s="1"/>
  <c r="S8" i="18"/>
  <c r="AK8" i="18" s="1"/>
  <c r="O17" i="18"/>
  <c r="AG17" i="18" s="1"/>
  <c r="Q24" i="18"/>
  <c r="AI24" i="18" s="1"/>
  <c r="O29" i="18"/>
  <c r="AG29" i="18" s="1"/>
  <c r="J31" i="17"/>
  <c r="P31" i="17" s="1"/>
  <c r="Q10" i="18"/>
  <c r="AI10" i="18" s="1"/>
  <c r="J13" i="17"/>
  <c r="P13" i="17" s="1"/>
  <c r="P8" i="18"/>
  <c r="AZ30" i="18"/>
  <c r="BF30" i="18" s="1"/>
  <c r="BG30" i="18" s="1"/>
  <c r="P26" i="18"/>
  <c r="AZ23" i="18"/>
  <c r="BF23" i="18" s="1"/>
  <c r="AZ14" i="18"/>
  <c r="BF14" i="18" s="1"/>
  <c r="AZ28" i="18"/>
  <c r="BF28" i="18" s="1"/>
  <c r="BG28" i="18" s="1"/>
  <c r="O24" i="18"/>
  <c r="AG24" i="18" s="1"/>
  <c r="P20" i="18"/>
  <c r="J11" i="17"/>
  <c r="P11" i="17" s="1"/>
  <c r="AZ22" i="18"/>
  <c r="BF22" i="18" s="1"/>
  <c r="P6" i="18"/>
  <c r="AZ21" i="18"/>
  <c r="BF21" i="18" s="1"/>
  <c r="Q13" i="18"/>
  <c r="AI13" i="18" s="1"/>
  <c r="S27" i="18"/>
  <c r="AK27" i="18" s="1"/>
  <c r="S16" i="18"/>
  <c r="AK16" i="18" s="1"/>
  <c r="Q30" i="18"/>
  <c r="AI30" i="18" s="1"/>
  <c r="P25" i="18"/>
  <c r="O30" i="18"/>
  <c r="AG30" i="18" s="1"/>
  <c r="Q27" i="18"/>
  <c r="AI27" i="18" s="1"/>
  <c r="Q17" i="18"/>
  <c r="AI17" i="18" s="1"/>
  <c r="Q23" i="18"/>
  <c r="AI23" i="18" s="1"/>
  <c r="S21" i="18"/>
  <c r="AK21" i="18" s="1"/>
  <c r="AZ13" i="18"/>
  <c r="BF13" i="18" s="1"/>
  <c r="Q15" i="18"/>
  <c r="AI15" i="18" s="1"/>
  <c r="Q9" i="18"/>
  <c r="AI9" i="18" s="1"/>
  <c r="S30" i="18"/>
  <c r="AK30" i="18" s="1"/>
  <c r="O8" i="18"/>
  <c r="AG8" i="18" s="1"/>
  <c r="AZ26" i="18"/>
  <c r="BF26" i="18" s="1"/>
  <c r="Q7" i="18"/>
  <c r="AI7" i="18" s="1"/>
  <c r="S9" i="18"/>
  <c r="AK9" i="18" s="1"/>
  <c r="AZ8" i="18"/>
  <c r="BF8" i="18" s="1"/>
  <c r="S10" i="18"/>
  <c r="AK10" i="18" s="1"/>
  <c r="AZ15" i="18"/>
  <c r="BF15" i="18" s="1"/>
  <c r="BG15" i="18" s="1"/>
  <c r="J30" i="17"/>
  <c r="P30" i="17" s="1"/>
  <c r="Q14" i="18"/>
  <c r="AI14" i="18" s="1"/>
  <c r="J19" i="17"/>
  <c r="P19" i="17" s="1"/>
  <c r="Q8" i="18"/>
  <c r="AI8" i="18" s="1"/>
  <c r="P30" i="18"/>
  <c r="S13" i="18"/>
  <c r="AK13" i="18" s="1"/>
  <c r="S17" i="18"/>
  <c r="AK17" i="18" s="1"/>
  <c r="S31" i="18"/>
  <c r="AK31" i="18" s="1"/>
  <c r="O28" i="18"/>
  <c r="O21" i="18"/>
  <c r="AG21" i="18" s="1"/>
  <c r="Q18" i="18"/>
  <c r="AI18" i="18" s="1"/>
  <c r="Q26" i="18"/>
  <c r="AI26" i="18" s="1"/>
  <c r="J18" i="17"/>
  <c r="P18" i="17" s="1"/>
  <c r="Q20" i="18"/>
  <c r="AI20" i="18" s="1"/>
  <c r="AZ9" i="18"/>
  <c r="BF9" i="18" s="1"/>
  <c r="O19" i="18"/>
  <c r="AG19" i="18" s="1"/>
  <c r="P10" i="18"/>
  <c r="J28" i="17"/>
  <c r="P28" i="17" s="1"/>
  <c r="P12" i="18"/>
  <c r="O7" i="18"/>
  <c r="AG7" i="18" s="1"/>
  <c r="AZ10" i="18"/>
  <c r="BF10" i="18" s="1"/>
  <c r="AZ6" i="18"/>
  <c r="BF6" i="18" s="1"/>
  <c r="O26" i="18"/>
  <c r="AG26" i="18" s="1"/>
  <c r="AZ24" i="18"/>
  <c r="BF24" i="18" s="1"/>
  <c r="P29" i="18"/>
  <c r="O14" i="18"/>
  <c r="J22" i="17"/>
  <c r="P22" i="17" s="1"/>
  <c r="O20" i="18"/>
  <c r="AG20" i="18" s="1"/>
  <c r="AZ31" i="18"/>
  <c r="BF31" i="18" s="1"/>
  <c r="BG31" i="18" s="1"/>
  <c r="AZ20" i="18"/>
  <c r="BF20" i="18" s="1"/>
  <c r="S19" i="18"/>
  <c r="AK19" i="18" s="1"/>
  <c r="J20" i="17"/>
  <c r="P20" i="17" s="1"/>
  <c r="S22" i="18"/>
  <c r="AK22" i="18" s="1"/>
  <c r="J27" i="17"/>
  <c r="P27" i="17" s="1"/>
  <c r="Q21" i="18"/>
  <c r="AI21" i="18" s="1"/>
  <c r="A21" i="3"/>
  <c r="O6" i="18"/>
  <c r="AG6" i="18" s="1"/>
  <c r="O10" i="18"/>
  <c r="AG10" i="18" s="1"/>
  <c r="O12" i="18"/>
  <c r="AG12" i="18" s="1"/>
  <c r="Q22" i="18"/>
  <c r="AI22" i="18" s="1"/>
  <c r="S11" i="18"/>
  <c r="AK11" i="18" s="1"/>
  <c r="J8" i="17"/>
  <c r="P8" i="17" s="1"/>
  <c r="A3" i="3"/>
  <c r="O27" i="18"/>
  <c r="AG27" i="18" s="1"/>
  <c r="P14" i="18"/>
  <c r="J29" i="17"/>
  <c r="P29" i="17" s="1"/>
  <c r="Q29" i="17" s="1"/>
  <c r="S23" i="18"/>
  <c r="AK23" i="18" s="1"/>
  <c r="S20" i="18"/>
  <c r="AK20" i="18" s="1"/>
  <c r="J24" i="17"/>
  <c r="P24" i="17" s="1"/>
  <c r="P22" i="18"/>
  <c r="P21" i="18"/>
  <c r="P15" i="18"/>
  <c r="O13" i="18"/>
  <c r="AG13" i="18" s="1"/>
  <c r="AZ25" i="18"/>
  <c r="BF25" i="18" s="1"/>
  <c r="O16" i="18"/>
  <c r="AG16" i="18" s="1"/>
  <c r="J9" i="17"/>
  <c r="P9" i="17" s="1"/>
  <c r="O18" i="18"/>
  <c r="AG18" i="18" s="1"/>
  <c r="Q16" i="18"/>
  <c r="AI16" i="18" s="1"/>
  <c r="P24" i="18"/>
  <c r="O15" i="18"/>
  <c r="AG15" i="18" s="1"/>
  <c r="P16" i="18"/>
  <c r="J12" i="17"/>
  <c r="P12" i="17" s="1"/>
  <c r="J10" i="17"/>
  <c r="P10" i="17" s="1"/>
  <c r="S15" i="18"/>
  <c r="AK15" i="18" s="1"/>
  <c r="P27" i="18"/>
  <c r="S6" i="18"/>
  <c r="AK6" i="18" s="1"/>
  <c r="S18" i="18"/>
  <c r="AK18" i="18" s="1"/>
  <c r="AZ7" i="18"/>
  <c r="BF7" i="18" s="1"/>
  <c r="J14" i="17"/>
  <c r="P14" i="17" s="1"/>
  <c r="P18" i="18"/>
  <c r="A77" i="7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B32" i="18" s="1"/>
  <c r="A78" i="2"/>
  <c r="A77" i="1"/>
  <c r="C21" i="3" l="1"/>
  <c r="E21" i="3"/>
  <c r="Q20" i="17"/>
  <c r="BG24" i="18"/>
  <c r="Q12" i="17"/>
  <c r="Q27" i="17"/>
  <c r="BG20" i="18"/>
  <c r="BG13" i="18"/>
  <c r="Q14" i="17"/>
  <c r="BG7" i="18"/>
  <c r="Q9" i="17"/>
  <c r="BG14" i="18"/>
  <c r="Q16" i="17"/>
  <c r="Q8" i="17"/>
  <c r="BG17" i="18"/>
  <c r="Q15" i="17"/>
  <c r="Q11" i="17"/>
  <c r="BG11" i="18"/>
  <c r="BG19" i="18"/>
  <c r="Q22" i="17"/>
  <c r="BG23" i="18"/>
  <c r="AH15" i="18"/>
  <c r="AJ15" i="18" s="1"/>
  <c r="AL15" i="18" s="1"/>
  <c r="R15" i="18"/>
  <c r="T15" i="18" s="1"/>
  <c r="A36" i="3"/>
  <c r="I21" i="3"/>
  <c r="G21" i="3"/>
  <c r="A51" i="3"/>
  <c r="K21" i="3"/>
  <c r="A10" i="3"/>
  <c r="AH18" i="18"/>
  <c r="AJ18" i="18" s="1"/>
  <c r="AL18" i="18" s="1"/>
  <c r="R18" i="18"/>
  <c r="T18" i="18" s="1"/>
  <c r="BG25" i="18"/>
  <c r="AH22" i="18"/>
  <c r="AJ22" i="18" s="1"/>
  <c r="AL22" i="18" s="1"/>
  <c r="R22" i="18"/>
  <c r="T22" i="18" s="1"/>
  <c r="AG14" i="18"/>
  <c r="Q28" i="17"/>
  <c r="BG8" i="18"/>
  <c r="AH6" i="18"/>
  <c r="AJ6" i="18" s="1"/>
  <c r="AL6" i="18" s="1"/>
  <c r="R6" i="18"/>
  <c r="T6" i="18" s="1"/>
  <c r="AH26" i="18"/>
  <c r="AJ26" i="18" s="1"/>
  <c r="AL26" i="18" s="1"/>
  <c r="R26" i="18"/>
  <c r="T26" i="18" s="1"/>
  <c r="AH13" i="18"/>
  <c r="AJ13" i="18" s="1"/>
  <c r="AL13" i="18" s="1"/>
  <c r="R13" i="18"/>
  <c r="T13" i="18" s="1"/>
  <c r="AH28" i="18"/>
  <c r="AJ28" i="18" s="1"/>
  <c r="R28" i="18"/>
  <c r="T28" i="18" s="1"/>
  <c r="AH7" i="18"/>
  <c r="AJ7" i="18" s="1"/>
  <c r="AL7" i="18" s="1"/>
  <c r="R7" i="18"/>
  <c r="T7" i="18" s="1"/>
  <c r="AH31" i="18"/>
  <c r="AJ31" i="18" s="1"/>
  <c r="AL31" i="18" s="1"/>
  <c r="R31" i="18"/>
  <c r="T31" i="18" s="1"/>
  <c r="AH19" i="18"/>
  <c r="AJ19" i="18" s="1"/>
  <c r="AL19" i="18" s="1"/>
  <c r="R19" i="18"/>
  <c r="T19" i="18" s="1"/>
  <c r="AH27" i="18"/>
  <c r="AJ27" i="18" s="1"/>
  <c r="AL27" i="18" s="1"/>
  <c r="R27" i="18"/>
  <c r="T27" i="18" s="1"/>
  <c r="AH16" i="18"/>
  <c r="AJ16" i="18" s="1"/>
  <c r="AL16" i="18" s="1"/>
  <c r="R16" i="18"/>
  <c r="T16" i="18" s="1"/>
  <c r="Q25" i="17"/>
  <c r="Q24" i="17"/>
  <c r="AH14" i="18"/>
  <c r="AJ14" i="18" s="1"/>
  <c r="R14" i="18"/>
  <c r="T14" i="18" s="1"/>
  <c r="AH29" i="18"/>
  <c r="AJ29" i="18" s="1"/>
  <c r="AL29" i="18" s="1"/>
  <c r="R29" i="18"/>
  <c r="T29" i="18" s="1"/>
  <c r="BG10" i="18"/>
  <c r="AH10" i="18"/>
  <c r="AJ10" i="18" s="1"/>
  <c r="AL10" i="18" s="1"/>
  <c r="R10" i="18"/>
  <c r="T10" i="18" s="1"/>
  <c r="Q19" i="17"/>
  <c r="Q18" i="17"/>
  <c r="AG28" i="18"/>
  <c r="AH30" i="18"/>
  <c r="AJ30" i="18" s="1"/>
  <c r="AL30" i="18" s="1"/>
  <c r="R30" i="18"/>
  <c r="T30" i="18" s="1"/>
  <c r="Q30" i="17"/>
  <c r="BG22" i="18"/>
  <c r="Q31" i="17"/>
  <c r="Q21" i="17"/>
  <c r="BG16" i="18"/>
  <c r="BG29" i="18"/>
  <c r="Q7" i="17"/>
  <c r="AH23" i="18"/>
  <c r="AJ23" i="18" s="1"/>
  <c r="AL23" i="18" s="1"/>
  <c r="R23" i="18"/>
  <c r="T23" i="18" s="1"/>
  <c r="BG27" i="18"/>
  <c r="BG18" i="18"/>
  <c r="AH25" i="18"/>
  <c r="AJ25" i="18" s="1"/>
  <c r="AL25" i="18" s="1"/>
  <c r="R25" i="18"/>
  <c r="T25" i="18" s="1"/>
  <c r="AH8" i="18"/>
  <c r="AJ8" i="18" s="1"/>
  <c r="AL8" i="18" s="1"/>
  <c r="R8" i="18"/>
  <c r="T8" i="18" s="1"/>
  <c r="AH9" i="18"/>
  <c r="AJ9" i="18" s="1"/>
  <c r="AL9" i="18" s="1"/>
  <c r="R9" i="18"/>
  <c r="T9" i="18" s="1"/>
  <c r="Q10" i="17"/>
  <c r="AH24" i="18"/>
  <c r="AJ24" i="18" s="1"/>
  <c r="AL24" i="18" s="1"/>
  <c r="R24" i="18"/>
  <c r="T24" i="18" s="1"/>
  <c r="AH21" i="18"/>
  <c r="AJ21" i="18" s="1"/>
  <c r="AL21" i="18" s="1"/>
  <c r="R21" i="18"/>
  <c r="T21" i="18" s="1"/>
  <c r="AH12" i="18"/>
  <c r="AJ12" i="18" s="1"/>
  <c r="AL12" i="18" s="1"/>
  <c r="R12" i="18"/>
  <c r="T12" i="18" s="1"/>
  <c r="BG9" i="18"/>
  <c r="BG26" i="18"/>
  <c r="BG21" i="18"/>
  <c r="AH20" i="18"/>
  <c r="AJ20" i="18" s="1"/>
  <c r="AL20" i="18" s="1"/>
  <c r="R20" i="18"/>
  <c r="T20" i="18" s="1"/>
  <c r="Q13" i="17"/>
  <c r="Q23" i="17"/>
  <c r="BG12" i="18"/>
  <c r="AH11" i="18"/>
  <c r="AJ11" i="18" s="1"/>
  <c r="AL11" i="18" s="1"/>
  <c r="R11" i="18"/>
  <c r="T11" i="18" s="1"/>
  <c r="AH17" i="18"/>
  <c r="AJ17" i="18" s="1"/>
  <c r="AL17" i="18" s="1"/>
  <c r="R17" i="18"/>
  <c r="T17" i="18" s="1"/>
  <c r="Q17" i="17"/>
  <c r="Q26" i="17"/>
  <c r="J32" i="18"/>
  <c r="K32" i="18"/>
  <c r="AC32" i="18" s="1"/>
  <c r="M32" i="18"/>
  <c r="AE32" i="18" s="1"/>
  <c r="AY32" i="18"/>
  <c r="I32" i="18"/>
  <c r="P32" i="18"/>
  <c r="S32" i="18"/>
  <c r="AK32" i="18" s="1"/>
  <c r="O32" i="18"/>
  <c r="AG32" i="18" s="1"/>
  <c r="AZ32" i="18"/>
  <c r="BF32" i="18" s="1"/>
  <c r="BG32" i="18" s="1"/>
  <c r="Q32" i="18"/>
  <c r="AI32" i="18" s="1"/>
  <c r="A201" i="7"/>
  <c r="B33" i="18" s="1"/>
  <c r="B32" i="17"/>
  <c r="I31" i="17"/>
  <c r="I28" i="17"/>
  <c r="I30" i="17"/>
  <c r="I29" i="17"/>
  <c r="A79" i="2"/>
  <c r="A78" i="1"/>
  <c r="J21" i="3" l="1"/>
  <c r="F21" i="3"/>
  <c r="AL14" i="18"/>
  <c r="D21" i="3"/>
  <c r="H21" i="3"/>
  <c r="G10" i="3"/>
  <c r="K10" i="3"/>
  <c r="C10" i="3"/>
  <c r="A40" i="3"/>
  <c r="E10" i="3"/>
  <c r="A25" i="3"/>
  <c r="I10" i="3"/>
  <c r="A11" i="3"/>
  <c r="AL28" i="18"/>
  <c r="K36" i="3"/>
  <c r="C36" i="3"/>
  <c r="G36" i="3"/>
  <c r="E36" i="3"/>
  <c r="I36" i="3"/>
  <c r="A54" i="3"/>
  <c r="C51" i="3"/>
  <c r="K51" i="3"/>
  <c r="I51" i="3"/>
  <c r="E51" i="3"/>
  <c r="G51" i="3"/>
  <c r="A53" i="3"/>
  <c r="AH32" i="18"/>
  <c r="AJ32" i="18" s="1"/>
  <c r="AL32" i="18" s="1"/>
  <c r="R32" i="18"/>
  <c r="T32" i="18" s="1"/>
  <c r="BE32" i="18"/>
  <c r="BM32" i="18" s="1"/>
  <c r="BA32" i="18"/>
  <c r="M33" i="18"/>
  <c r="AE33" i="18" s="1"/>
  <c r="I33" i="18"/>
  <c r="K33" i="18"/>
  <c r="AC33" i="18" s="1"/>
  <c r="J33" i="18"/>
  <c r="AY33" i="18"/>
  <c r="O33" i="18"/>
  <c r="AG33" i="18" s="1"/>
  <c r="Q33" i="18"/>
  <c r="AI33" i="18" s="1"/>
  <c r="P33" i="18"/>
  <c r="AZ33" i="18"/>
  <c r="BF33" i="18" s="1"/>
  <c r="BG33" i="18" s="1"/>
  <c r="S33" i="18"/>
  <c r="AK33" i="18" s="1"/>
  <c r="AA32" i="18"/>
  <c r="AB32" i="18"/>
  <c r="L32" i="18"/>
  <c r="AD32" i="18" s="1"/>
  <c r="K28" i="17"/>
  <c r="O28" i="17"/>
  <c r="W28" i="17" s="1"/>
  <c r="A202" i="7"/>
  <c r="B34" i="18" s="1"/>
  <c r="B33" i="17"/>
  <c r="K29" i="17"/>
  <c r="O29" i="17"/>
  <c r="W29" i="17" s="1"/>
  <c r="K30" i="17"/>
  <c r="O30" i="17"/>
  <c r="W30" i="17" s="1"/>
  <c r="K31" i="17"/>
  <c r="O31" i="17"/>
  <c r="W31" i="17" s="1"/>
  <c r="I32" i="17"/>
  <c r="J32" i="17"/>
  <c r="P32" i="17" s="1"/>
  <c r="Q32" i="17" s="1"/>
  <c r="A80" i="2"/>
  <c r="A79" i="1"/>
  <c r="J36" i="3" l="1"/>
  <c r="D36" i="3"/>
  <c r="J10" i="3"/>
  <c r="D10" i="3"/>
  <c r="F36" i="3"/>
  <c r="H36" i="3"/>
  <c r="F10" i="3"/>
  <c r="H10" i="3"/>
  <c r="F51" i="3"/>
  <c r="H51" i="3"/>
  <c r="D51" i="3"/>
  <c r="I11" i="3"/>
  <c r="E11" i="3"/>
  <c r="A26" i="3"/>
  <c r="K11" i="3"/>
  <c r="G11" i="3"/>
  <c r="A12" i="3"/>
  <c r="C11" i="3"/>
  <c r="A41" i="3"/>
  <c r="E40" i="3"/>
  <c r="C40" i="3"/>
  <c r="K40" i="3"/>
  <c r="G40" i="3"/>
  <c r="I40" i="3"/>
  <c r="J51" i="3"/>
  <c r="C25" i="3"/>
  <c r="I25" i="3"/>
  <c r="E25" i="3"/>
  <c r="K25" i="3"/>
  <c r="G25" i="3"/>
  <c r="G53" i="3"/>
  <c r="I53" i="3"/>
  <c r="C53" i="3"/>
  <c r="K53" i="3"/>
  <c r="E53" i="3"/>
  <c r="AF32" i="18"/>
  <c r="AY34" i="18"/>
  <c r="J34" i="18"/>
  <c r="I34" i="18"/>
  <c r="M34" i="18"/>
  <c r="AE34" i="18" s="1"/>
  <c r="K34" i="18"/>
  <c r="AC34" i="18" s="1"/>
  <c r="S34" i="18"/>
  <c r="AK34" i="18" s="1"/>
  <c r="Q34" i="18"/>
  <c r="AI34" i="18" s="1"/>
  <c r="AZ34" i="18"/>
  <c r="BF34" i="18" s="1"/>
  <c r="BG34" i="18" s="1"/>
  <c r="P34" i="18"/>
  <c r="O34" i="18"/>
  <c r="AG34" i="18" s="1"/>
  <c r="AA33" i="18"/>
  <c r="BE33" i="18"/>
  <c r="BM33" i="18" s="1"/>
  <c r="BN33" i="18" s="1"/>
  <c r="BA33" i="18"/>
  <c r="N32" i="18"/>
  <c r="AH33" i="18"/>
  <c r="AJ33" i="18" s="1"/>
  <c r="AL33" i="18" s="1"/>
  <c r="R33" i="18"/>
  <c r="T33" i="18" s="1"/>
  <c r="AB33" i="18"/>
  <c r="L33" i="18"/>
  <c r="AD33" i="18" s="1"/>
  <c r="X29" i="17"/>
  <c r="X30" i="17"/>
  <c r="O32" i="17"/>
  <c r="W32" i="17" s="1"/>
  <c r="X32" i="17" s="1"/>
  <c r="K32" i="17"/>
  <c r="I33" i="17"/>
  <c r="J33" i="17"/>
  <c r="P33" i="17" s="1"/>
  <c r="Q33" i="17" s="1"/>
  <c r="X31" i="17"/>
  <c r="A203" i="7"/>
  <c r="B35" i="18" s="1"/>
  <c r="B34" i="17"/>
  <c r="A80" i="1"/>
  <c r="A81" i="2"/>
  <c r="J53" i="3" l="1"/>
  <c r="J40" i="3"/>
  <c r="F40" i="3"/>
  <c r="F11" i="3"/>
  <c r="F53" i="3"/>
  <c r="H40" i="3"/>
  <c r="D53" i="3"/>
  <c r="D40" i="3"/>
  <c r="G12" i="3"/>
  <c r="C12" i="3"/>
  <c r="E12" i="3"/>
  <c r="A27" i="3"/>
  <c r="K12" i="3"/>
  <c r="I12" i="3"/>
  <c r="A13" i="3"/>
  <c r="A42" i="3"/>
  <c r="J25" i="3"/>
  <c r="I41" i="3"/>
  <c r="G41" i="3"/>
  <c r="K41" i="3"/>
  <c r="E41" i="3"/>
  <c r="C41" i="3"/>
  <c r="H53" i="3"/>
  <c r="H25" i="3"/>
  <c r="D25" i="3"/>
  <c r="D11" i="3"/>
  <c r="G26" i="3"/>
  <c r="E26" i="3"/>
  <c r="K26" i="3"/>
  <c r="I26" i="3"/>
  <c r="C26" i="3"/>
  <c r="F25" i="3"/>
  <c r="H11" i="3"/>
  <c r="J11" i="3"/>
  <c r="AF33" i="18"/>
  <c r="N33" i="18"/>
  <c r="AA34" i="18"/>
  <c r="AB34" i="18"/>
  <c r="L34" i="18"/>
  <c r="AD34" i="18" s="1"/>
  <c r="R34" i="18"/>
  <c r="T34" i="18" s="1"/>
  <c r="AH34" i="18"/>
  <c r="AJ34" i="18" s="1"/>
  <c r="AL34" i="18" s="1"/>
  <c r="BE34" i="18"/>
  <c r="BM34" i="18" s="1"/>
  <c r="BN34" i="18" s="1"/>
  <c r="BA34" i="18"/>
  <c r="K35" i="18"/>
  <c r="AC35" i="18" s="1"/>
  <c r="M35" i="18"/>
  <c r="AE35" i="18" s="1"/>
  <c r="J35" i="18"/>
  <c r="AY35" i="18"/>
  <c r="I35" i="18"/>
  <c r="AZ35" i="18"/>
  <c r="BF35" i="18" s="1"/>
  <c r="BG35" i="18" s="1"/>
  <c r="Q35" i="18"/>
  <c r="AI35" i="18" s="1"/>
  <c r="O35" i="18"/>
  <c r="AG35" i="18" s="1"/>
  <c r="S35" i="18"/>
  <c r="AK35" i="18" s="1"/>
  <c r="P35" i="18"/>
  <c r="O33" i="17"/>
  <c r="W33" i="17" s="1"/>
  <c r="X33" i="17" s="1"/>
  <c r="K33" i="17"/>
  <c r="A204" i="7"/>
  <c r="B36" i="18" s="1"/>
  <c r="B35" i="17"/>
  <c r="I34" i="17"/>
  <c r="J34" i="17"/>
  <c r="P34" i="17" s="1"/>
  <c r="Q34" i="17" s="1"/>
  <c r="A82" i="2"/>
  <c r="A81" i="1"/>
  <c r="D26" i="3" l="1"/>
  <c r="H26" i="3"/>
  <c r="F26" i="3"/>
  <c r="F12" i="3"/>
  <c r="I42" i="3"/>
  <c r="E42" i="3"/>
  <c r="G42" i="3"/>
  <c r="C42" i="3"/>
  <c r="K42" i="3"/>
  <c r="I27" i="3"/>
  <c r="G27" i="3"/>
  <c r="K27" i="3"/>
  <c r="C27" i="3"/>
  <c r="E27" i="3"/>
  <c r="H41" i="3"/>
  <c r="G13" i="3"/>
  <c r="A14" i="3"/>
  <c r="A28" i="3"/>
  <c r="A43" i="3"/>
  <c r="C13" i="3"/>
  <c r="I13" i="3"/>
  <c r="K13" i="3"/>
  <c r="E13" i="3"/>
  <c r="J26" i="3"/>
  <c r="D41" i="3"/>
  <c r="J41" i="3"/>
  <c r="J12" i="3"/>
  <c r="D12" i="3"/>
  <c r="F41" i="3"/>
  <c r="H12" i="3"/>
  <c r="N34" i="18"/>
  <c r="AF34" i="18"/>
  <c r="J36" i="18"/>
  <c r="M36" i="18"/>
  <c r="AE36" i="18" s="1"/>
  <c r="AY36" i="18"/>
  <c r="K36" i="18"/>
  <c r="AC36" i="18" s="1"/>
  <c r="I36" i="18"/>
  <c r="P36" i="18"/>
  <c r="Q36" i="18"/>
  <c r="AI36" i="18" s="1"/>
  <c r="O36" i="18"/>
  <c r="AG36" i="18" s="1"/>
  <c r="S36" i="18"/>
  <c r="AK36" i="18" s="1"/>
  <c r="AZ36" i="18"/>
  <c r="BF36" i="18" s="1"/>
  <c r="BG36" i="18" s="1"/>
  <c r="AB35" i="18"/>
  <c r="L35" i="18"/>
  <c r="AD35" i="18" s="1"/>
  <c r="AH35" i="18"/>
  <c r="AJ35" i="18" s="1"/>
  <c r="AL35" i="18" s="1"/>
  <c r="R35" i="18"/>
  <c r="T35" i="18" s="1"/>
  <c r="AA35" i="18"/>
  <c r="BE35" i="18"/>
  <c r="BM35" i="18" s="1"/>
  <c r="BN35" i="18" s="1"/>
  <c r="BA35" i="18"/>
  <c r="A205" i="7"/>
  <c r="B37" i="18" s="1"/>
  <c r="B36" i="17"/>
  <c r="I35" i="17"/>
  <c r="J35" i="17"/>
  <c r="P35" i="17" s="1"/>
  <c r="Q35" i="17" s="1"/>
  <c r="O34" i="17"/>
  <c r="W34" i="17" s="1"/>
  <c r="X34" i="17" s="1"/>
  <c r="K34" i="17"/>
  <c r="A83" i="2"/>
  <c r="A82" i="1"/>
  <c r="F13" i="3" l="1"/>
  <c r="D13" i="3"/>
  <c r="J13" i="3"/>
  <c r="H13" i="3"/>
  <c r="D42" i="3"/>
  <c r="E43" i="3"/>
  <c r="K43" i="3"/>
  <c r="G43" i="3"/>
  <c r="C43" i="3"/>
  <c r="I43" i="3"/>
  <c r="H27" i="3"/>
  <c r="H42" i="3"/>
  <c r="C28" i="3"/>
  <c r="I28" i="3"/>
  <c r="E28" i="3"/>
  <c r="K28" i="3"/>
  <c r="G28" i="3"/>
  <c r="F27" i="3"/>
  <c r="J27" i="3"/>
  <c r="F42" i="3"/>
  <c r="K14" i="3"/>
  <c r="C14" i="3"/>
  <c r="A44" i="3"/>
  <c r="G14" i="3"/>
  <c r="A29" i="3"/>
  <c r="I14" i="3"/>
  <c r="E14" i="3"/>
  <c r="A15" i="3"/>
  <c r="D27" i="3"/>
  <c r="J42" i="3"/>
  <c r="N35" i="18"/>
  <c r="AF35" i="18"/>
  <c r="I37" i="18"/>
  <c r="AY37" i="18"/>
  <c r="J37" i="18"/>
  <c r="K37" i="18"/>
  <c r="AC37" i="18" s="1"/>
  <c r="M37" i="18"/>
  <c r="AE37" i="18" s="1"/>
  <c r="P37" i="18"/>
  <c r="O37" i="18"/>
  <c r="AG37" i="18" s="1"/>
  <c r="Q37" i="18"/>
  <c r="AI37" i="18" s="1"/>
  <c r="S37" i="18"/>
  <c r="AK37" i="18" s="1"/>
  <c r="AZ37" i="18"/>
  <c r="BF37" i="18" s="1"/>
  <c r="BG37" i="18" s="1"/>
  <c r="BE36" i="18"/>
  <c r="BM36" i="18" s="1"/>
  <c r="BN36" i="18" s="1"/>
  <c r="BA36" i="18"/>
  <c r="R36" i="18"/>
  <c r="T36" i="18" s="1"/>
  <c r="AH36" i="18"/>
  <c r="AJ36" i="18" s="1"/>
  <c r="AL36" i="18" s="1"/>
  <c r="AA36" i="18"/>
  <c r="AB36" i="18"/>
  <c r="L36" i="18"/>
  <c r="AD36" i="18" s="1"/>
  <c r="O35" i="17"/>
  <c r="W35" i="17" s="1"/>
  <c r="X35" i="17" s="1"/>
  <c r="K35" i="17"/>
  <c r="I36" i="17"/>
  <c r="J36" i="17"/>
  <c r="P36" i="17" s="1"/>
  <c r="A206" i="7"/>
  <c r="B38" i="18" s="1"/>
  <c r="B37" i="17"/>
  <c r="A84" i="2"/>
  <c r="A83" i="1"/>
  <c r="J28" i="3" l="1"/>
  <c r="F28" i="3"/>
  <c r="H28" i="3"/>
  <c r="D28" i="3"/>
  <c r="F14" i="3"/>
  <c r="C44" i="3"/>
  <c r="I44" i="3"/>
  <c r="G44" i="3"/>
  <c r="K44" i="3"/>
  <c r="E44" i="3"/>
  <c r="G29" i="3"/>
  <c r="E29" i="3"/>
  <c r="C29" i="3"/>
  <c r="K29" i="3"/>
  <c r="I29" i="3"/>
  <c r="D43" i="3"/>
  <c r="A16" i="3"/>
  <c r="I15" i="3"/>
  <c r="A45" i="3"/>
  <c r="K15" i="3"/>
  <c r="C15" i="3"/>
  <c r="A30" i="3"/>
  <c r="E15" i="3"/>
  <c r="G15" i="3"/>
  <c r="H14" i="3"/>
  <c r="H43" i="3"/>
  <c r="J14" i="3"/>
  <c r="D14" i="3"/>
  <c r="J43" i="3"/>
  <c r="F43" i="3"/>
  <c r="AF36" i="18"/>
  <c r="N36" i="18"/>
  <c r="R37" i="18"/>
  <c r="T37" i="18" s="1"/>
  <c r="AH37" i="18"/>
  <c r="AJ37" i="18" s="1"/>
  <c r="AL37" i="18" s="1"/>
  <c r="BE37" i="18"/>
  <c r="BM37" i="18" s="1"/>
  <c r="BN37" i="18" s="1"/>
  <c r="BA37" i="18"/>
  <c r="AA37" i="18"/>
  <c r="I38" i="18"/>
  <c r="J38" i="18"/>
  <c r="K38" i="18"/>
  <c r="AC38" i="18" s="1"/>
  <c r="M38" i="18"/>
  <c r="AE38" i="18" s="1"/>
  <c r="AY38" i="18"/>
  <c r="P38" i="18"/>
  <c r="AZ38" i="18"/>
  <c r="BF38" i="18" s="1"/>
  <c r="BG38" i="18" s="1"/>
  <c r="O38" i="18"/>
  <c r="AG38" i="18" s="1"/>
  <c r="Q38" i="18"/>
  <c r="AI38" i="18" s="1"/>
  <c r="S38" i="18"/>
  <c r="AK38" i="18" s="1"/>
  <c r="AB37" i="18"/>
  <c r="L37" i="18"/>
  <c r="AD37" i="18" s="1"/>
  <c r="AF37" i="18" s="1"/>
  <c r="A207" i="7"/>
  <c r="B39" i="18" s="1"/>
  <c r="B38" i="17"/>
  <c r="Q36" i="17"/>
  <c r="O36" i="17"/>
  <c r="W36" i="17" s="1"/>
  <c r="X36" i="17" s="1"/>
  <c r="K36" i="17"/>
  <c r="I37" i="17"/>
  <c r="J37" i="17"/>
  <c r="P37" i="17" s="1"/>
  <c r="Q37" i="17" s="1"/>
  <c r="A84" i="1"/>
  <c r="A85" i="2"/>
  <c r="H15" i="3" l="1"/>
  <c r="D29" i="3"/>
  <c r="D15" i="3"/>
  <c r="F15" i="3"/>
  <c r="J15" i="3"/>
  <c r="J29" i="3"/>
  <c r="H29" i="3"/>
  <c r="J44" i="3"/>
  <c r="G16" i="3"/>
  <c r="E16" i="3"/>
  <c r="A46" i="3"/>
  <c r="A17" i="3"/>
  <c r="A31" i="3"/>
  <c r="I16" i="3"/>
  <c r="C16" i="3"/>
  <c r="K16" i="3"/>
  <c r="F29" i="3"/>
  <c r="H44" i="3"/>
  <c r="K45" i="3"/>
  <c r="E45" i="3"/>
  <c r="G45" i="3"/>
  <c r="I45" i="3"/>
  <c r="C45" i="3"/>
  <c r="G30" i="3"/>
  <c r="I30" i="3"/>
  <c r="E30" i="3"/>
  <c r="C30" i="3"/>
  <c r="K30" i="3"/>
  <c r="F44" i="3"/>
  <c r="D44" i="3"/>
  <c r="AA38" i="18"/>
  <c r="N37" i="18"/>
  <c r="AH38" i="18"/>
  <c r="AJ38" i="18" s="1"/>
  <c r="AL38" i="18" s="1"/>
  <c r="R38" i="18"/>
  <c r="T38" i="18" s="1"/>
  <c r="AB38" i="18"/>
  <c r="L38" i="18"/>
  <c r="AD38" i="18" s="1"/>
  <c r="BE38" i="18"/>
  <c r="BM38" i="18" s="1"/>
  <c r="BN38" i="18" s="1"/>
  <c r="BA38" i="18"/>
  <c r="I39" i="18"/>
  <c r="K39" i="18"/>
  <c r="AC39" i="18" s="1"/>
  <c r="M39" i="18"/>
  <c r="AE39" i="18" s="1"/>
  <c r="AY39" i="18"/>
  <c r="J39" i="18"/>
  <c r="S39" i="18"/>
  <c r="AK39" i="18" s="1"/>
  <c r="Q39" i="18"/>
  <c r="AI39" i="18" s="1"/>
  <c r="O39" i="18"/>
  <c r="AG39" i="18" s="1"/>
  <c r="P39" i="18"/>
  <c r="AZ39" i="18"/>
  <c r="BF39" i="18" s="1"/>
  <c r="BG39" i="18" s="1"/>
  <c r="O37" i="17"/>
  <c r="W37" i="17" s="1"/>
  <c r="X37" i="17" s="1"/>
  <c r="K37" i="17"/>
  <c r="I38" i="17"/>
  <c r="J38" i="17"/>
  <c r="P38" i="17" s="1"/>
  <c r="Q38" i="17" s="1"/>
  <c r="A208" i="7"/>
  <c r="B40" i="18" s="1"/>
  <c r="B39" i="17"/>
  <c r="A86" i="2"/>
  <c r="A85" i="1"/>
  <c r="F45" i="3" l="1"/>
  <c r="D45" i="3"/>
  <c r="H30" i="3"/>
  <c r="D16" i="3"/>
  <c r="G46" i="3"/>
  <c r="E46" i="3"/>
  <c r="C46" i="3"/>
  <c r="K46" i="3"/>
  <c r="I46" i="3"/>
  <c r="F30" i="3"/>
  <c r="J45" i="3"/>
  <c r="J16" i="3"/>
  <c r="F16" i="3"/>
  <c r="A47" i="3"/>
  <c r="C17" i="3"/>
  <c r="A32" i="3"/>
  <c r="E17" i="3"/>
  <c r="A18" i="3"/>
  <c r="G17" i="3"/>
  <c r="K17" i="3"/>
  <c r="I17" i="3"/>
  <c r="D30" i="3"/>
  <c r="J30" i="3"/>
  <c r="H45" i="3"/>
  <c r="I31" i="3"/>
  <c r="K31" i="3"/>
  <c r="E31" i="3"/>
  <c r="C31" i="3"/>
  <c r="G31" i="3"/>
  <c r="H16" i="3"/>
  <c r="AF38" i="18"/>
  <c r="AH39" i="18"/>
  <c r="AJ39" i="18" s="1"/>
  <c r="AL39" i="18" s="1"/>
  <c r="R39" i="18"/>
  <c r="T39" i="18" s="1"/>
  <c r="AA39" i="18"/>
  <c r="AB39" i="18"/>
  <c r="L39" i="18"/>
  <c r="AD39" i="18" s="1"/>
  <c r="BE39" i="18"/>
  <c r="BM39" i="18" s="1"/>
  <c r="BN39" i="18" s="1"/>
  <c r="BA39" i="18"/>
  <c r="N38" i="18"/>
  <c r="K40" i="18"/>
  <c r="AC40" i="18" s="1"/>
  <c r="J40" i="18"/>
  <c r="M40" i="18"/>
  <c r="AE40" i="18" s="1"/>
  <c r="I40" i="18"/>
  <c r="AY40" i="18"/>
  <c r="O40" i="18"/>
  <c r="AG40" i="18" s="1"/>
  <c r="S40" i="18"/>
  <c r="AK40" i="18" s="1"/>
  <c r="Q40" i="18"/>
  <c r="AI40" i="18" s="1"/>
  <c r="AZ40" i="18"/>
  <c r="BF40" i="18" s="1"/>
  <c r="BG40" i="18" s="1"/>
  <c r="P40" i="18"/>
  <c r="O38" i="17"/>
  <c r="W38" i="17" s="1"/>
  <c r="X38" i="17" s="1"/>
  <c r="K38" i="17"/>
  <c r="I39" i="17"/>
  <c r="J39" i="17"/>
  <c r="P39" i="17" s="1"/>
  <c r="Q39" i="17" s="1"/>
  <c r="A209" i="7"/>
  <c r="B41" i="18" s="1"/>
  <c r="B40" i="17"/>
  <c r="A86" i="1"/>
  <c r="A87" i="2"/>
  <c r="J46" i="3" l="1"/>
  <c r="H46" i="3"/>
  <c r="D46" i="3"/>
  <c r="J17" i="3"/>
  <c r="F17" i="3"/>
  <c r="H17" i="3"/>
  <c r="F46" i="3"/>
  <c r="D17" i="3"/>
  <c r="D31" i="3"/>
  <c r="K32" i="3"/>
  <c r="E32" i="3"/>
  <c r="G32" i="3"/>
  <c r="I32" i="3"/>
  <c r="C32" i="3"/>
  <c r="D32" i="3" s="1"/>
  <c r="A48" i="3"/>
  <c r="C18" i="3"/>
  <c r="E18" i="3"/>
  <c r="I18" i="3"/>
  <c r="G18" i="3"/>
  <c r="A19" i="3"/>
  <c r="A33" i="3"/>
  <c r="K18" i="3"/>
  <c r="E47" i="3"/>
  <c r="K47" i="3"/>
  <c r="G47" i="3"/>
  <c r="I47" i="3"/>
  <c r="C47" i="3"/>
  <c r="H31" i="3"/>
  <c r="J31" i="3"/>
  <c r="F31" i="3"/>
  <c r="AH40" i="18"/>
  <c r="AJ40" i="18" s="1"/>
  <c r="AL40" i="18" s="1"/>
  <c r="R40" i="18"/>
  <c r="T40" i="18" s="1"/>
  <c r="L40" i="18"/>
  <c r="AD40" i="18" s="1"/>
  <c r="AB40" i="18"/>
  <c r="N39" i="18"/>
  <c r="I41" i="18"/>
  <c r="M41" i="18"/>
  <c r="AE41" i="18" s="1"/>
  <c r="K41" i="18"/>
  <c r="AC41" i="18" s="1"/>
  <c r="J41" i="18"/>
  <c r="AY41" i="18"/>
  <c r="AZ41" i="18"/>
  <c r="BF41" i="18" s="1"/>
  <c r="BG41" i="18" s="1"/>
  <c r="Q41" i="18"/>
  <c r="AI41" i="18" s="1"/>
  <c r="P41" i="18"/>
  <c r="S41" i="18"/>
  <c r="AK41" i="18" s="1"/>
  <c r="O41" i="18"/>
  <c r="AG41" i="18" s="1"/>
  <c r="BE40" i="18"/>
  <c r="BM40" i="18" s="1"/>
  <c r="BN40" i="18" s="1"/>
  <c r="BA40" i="18"/>
  <c r="AA40" i="18"/>
  <c r="N40" i="18"/>
  <c r="AF39" i="18"/>
  <c r="O39" i="17"/>
  <c r="W39" i="17" s="1"/>
  <c r="X39" i="17" s="1"/>
  <c r="K39" i="17"/>
  <c r="I40" i="17"/>
  <c r="J40" i="17"/>
  <c r="P40" i="17" s="1"/>
  <c r="Q40" i="17" s="1"/>
  <c r="A210" i="7"/>
  <c r="B42" i="18" s="1"/>
  <c r="B41" i="17"/>
  <c r="A88" i="2"/>
  <c r="A87" i="1"/>
  <c r="J47" i="3" l="1"/>
  <c r="H47" i="3"/>
  <c r="J18" i="3"/>
  <c r="G33" i="3"/>
  <c r="K33" i="3"/>
  <c r="E33" i="3"/>
  <c r="I33" i="3"/>
  <c r="C33" i="3"/>
  <c r="F18" i="3"/>
  <c r="J32" i="3"/>
  <c r="G19" i="3"/>
  <c r="C19" i="3"/>
  <c r="E19" i="3"/>
  <c r="A49" i="3"/>
  <c r="I19" i="3"/>
  <c r="K19" i="3"/>
  <c r="A20" i="3"/>
  <c r="A34" i="3"/>
  <c r="D18" i="3"/>
  <c r="H32" i="3"/>
  <c r="D47" i="3"/>
  <c r="F47" i="3"/>
  <c r="H18" i="3"/>
  <c r="G48" i="3"/>
  <c r="E48" i="3"/>
  <c r="K48" i="3"/>
  <c r="I48" i="3"/>
  <c r="C48" i="3"/>
  <c r="F32" i="3"/>
  <c r="AA41" i="18"/>
  <c r="AH41" i="18"/>
  <c r="AJ41" i="18" s="1"/>
  <c r="AL41" i="18" s="1"/>
  <c r="R41" i="18"/>
  <c r="T41" i="18" s="1"/>
  <c r="AF40" i="18"/>
  <c r="BE41" i="18"/>
  <c r="BM41" i="18" s="1"/>
  <c r="BN41" i="18" s="1"/>
  <c r="BA41" i="18"/>
  <c r="M42" i="18"/>
  <c r="AE42" i="18" s="1"/>
  <c r="K42" i="18"/>
  <c r="AC42" i="18" s="1"/>
  <c r="I42" i="18"/>
  <c r="AY42" i="18"/>
  <c r="J42" i="18"/>
  <c r="O42" i="18"/>
  <c r="AG42" i="18" s="1"/>
  <c r="AZ42" i="18"/>
  <c r="BF42" i="18" s="1"/>
  <c r="BG42" i="18" s="1"/>
  <c r="P42" i="18"/>
  <c r="S42" i="18"/>
  <c r="AK42" i="18" s="1"/>
  <c r="Q42" i="18"/>
  <c r="AI42" i="18" s="1"/>
  <c r="AB41" i="18"/>
  <c r="L41" i="18"/>
  <c r="AD41" i="18" s="1"/>
  <c r="O40" i="17"/>
  <c r="W40" i="17" s="1"/>
  <c r="X40" i="17" s="1"/>
  <c r="K40" i="17"/>
  <c r="I41" i="17"/>
  <c r="J41" i="17"/>
  <c r="P41" i="17" s="1"/>
  <c r="Q41" i="17" s="1"/>
  <c r="A211" i="7"/>
  <c r="B43" i="18" s="1"/>
  <c r="B42" i="17"/>
  <c r="A89" i="2"/>
  <c r="A88" i="1"/>
  <c r="F19" i="3" l="1"/>
  <c r="F33" i="3"/>
  <c r="K34" i="3"/>
  <c r="G34" i="3"/>
  <c r="E34" i="3"/>
  <c r="C34" i="3"/>
  <c r="I34" i="3"/>
  <c r="I49" i="3"/>
  <c r="G49" i="3"/>
  <c r="E49" i="3"/>
  <c r="K49" i="3"/>
  <c r="C49" i="3"/>
  <c r="F48" i="3"/>
  <c r="A35" i="3"/>
  <c r="A50" i="3"/>
  <c r="I20" i="3"/>
  <c r="G20" i="3"/>
  <c r="C20" i="3"/>
  <c r="E20" i="3"/>
  <c r="A9" i="3"/>
  <c r="K20" i="3"/>
  <c r="D48" i="3"/>
  <c r="H48" i="3"/>
  <c r="D19" i="3"/>
  <c r="D33" i="3"/>
  <c r="H33" i="3"/>
  <c r="J48" i="3"/>
  <c r="J19" i="3"/>
  <c r="H19" i="3"/>
  <c r="J33" i="3"/>
  <c r="AF41" i="18"/>
  <c r="N41" i="18"/>
  <c r="AH42" i="18"/>
  <c r="AJ42" i="18" s="1"/>
  <c r="AL42" i="18" s="1"/>
  <c r="R42" i="18"/>
  <c r="T42" i="18" s="1"/>
  <c r="BE42" i="18"/>
  <c r="BM42" i="18" s="1"/>
  <c r="BN42" i="18" s="1"/>
  <c r="BA42" i="18"/>
  <c r="AA42" i="18"/>
  <c r="M43" i="18"/>
  <c r="AE43" i="18" s="1"/>
  <c r="I43" i="18"/>
  <c r="K43" i="18"/>
  <c r="AC43" i="18" s="1"/>
  <c r="AY43" i="18"/>
  <c r="J43" i="18"/>
  <c r="O43" i="18"/>
  <c r="AG43" i="18" s="1"/>
  <c r="S43" i="18"/>
  <c r="AK43" i="18" s="1"/>
  <c r="AZ43" i="18"/>
  <c r="BF43" i="18" s="1"/>
  <c r="BG43" i="18" s="1"/>
  <c r="Q43" i="18"/>
  <c r="AI43" i="18" s="1"/>
  <c r="P43" i="18"/>
  <c r="L42" i="18"/>
  <c r="AD42" i="18" s="1"/>
  <c r="AB42" i="18"/>
  <c r="A212" i="7"/>
  <c r="B44" i="18" s="1"/>
  <c r="B43" i="17"/>
  <c r="O41" i="17"/>
  <c r="W41" i="17" s="1"/>
  <c r="X41" i="17" s="1"/>
  <c r="K41" i="17"/>
  <c r="I42" i="17"/>
  <c r="J42" i="17"/>
  <c r="P42" i="17" s="1"/>
  <c r="A90" i="2"/>
  <c r="A89" i="1"/>
  <c r="J34" i="3" l="1"/>
  <c r="H34" i="3"/>
  <c r="D49" i="3"/>
  <c r="J49" i="3"/>
  <c r="F34" i="3"/>
  <c r="D34" i="3"/>
  <c r="H49" i="3"/>
  <c r="D20" i="3"/>
  <c r="F49" i="3"/>
  <c r="E35" i="3"/>
  <c r="C35" i="3"/>
  <c r="K35" i="3"/>
  <c r="I35" i="3"/>
  <c r="G35" i="3"/>
  <c r="H20" i="3"/>
  <c r="I9" i="3"/>
  <c r="A39" i="3"/>
  <c r="E9" i="3"/>
  <c r="K9" i="3"/>
  <c r="A24" i="3"/>
  <c r="C9" i="3"/>
  <c r="G9" i="3"/>
  <c r="J20" i="3"/>
  <c r="F20" i="3"/>
  <c r="C50" i="3"/>
  <c r="G50" i="3"/>
  <c r="I50" i="3"/>
  <c r="E50" i="3"/>
  <c r="K50" i="3"/>
  <c r="AF42" i="18"/>
  <c r="BE43" i="18"/>
  <c r="BM43" i="18" s="1"/>
  <c r="BN43" i="18" s="1"/>
  <c r="BA43" i="18"/>
  <c r="I44" i="18"/>
  <c r="AY44" i="18"/>
  <c r="K44" i="18"/>
  <c r="AC44" i="18" s="1"/>
  <c r="M44" i="18"/>
  <c r="AE44" i="18" s="1"/>
  <c r="J44" i="18"/>
  <c r="P44" i="18"/>
  <c r="Q44" i="18"/>
  <c r="AI44" i="18" s="1"/>
  <c r="O44" i="18"/>
  <c r="AG44" i="18" s="1"/>
  <c r="S44" i="18"/>
  <c r="AK44" i="18" s="1"/>
  <c r="AZ44" i="18"/>
  <c r="BF44" i="18" s="1"/>
  <c r="BG44" i="18" s="1"/>
  <c r="AB43" i="18"/>
  <c r="L43" i="18"/>
  <c r="AD43" i="18" s="1"/>
  <c r="N42" i="18"/>
  <c r="AH43" i="18"/>
  <c r="AJ43" i="18" s="1"/>
  <c r="AL43" i="18" s="1"/>
  <c r="R43" i="18"/>
  <c r="T43" i="18" s="1"/>
  <c r="AA43" i="18"/>
  <c r="Q42" i="17"/>
  <c r="I43" i="17"/>
  <c r="J43" i="17"/>
  <c r="P43" i="17" s="1"/>
  <c r="Q43" i="17" s="1"/>
  <c r="O42" i="17"/>
  <c r="W42" i="17" s="1"/>
  <c r="X42" i="17" s="1"/>
  <c r="K42" i="17"/>
  <c r="A213" i="7"/>
  <c r="B45" i="18" s="1"/>
  <c r="B44" i="17"/>
  <c r="A91" i="2"/>
  <c r="A90" i="1"/>
  <c r="H35" i="3" l="1"/>
  <c r="F35" i="3"/>
  <c r="J50" i="3"/>
  <c r="J35" i="3"/>
  <c r="D35" i="3"/>
  <c r="D50" i="3"/>
  <c r="D9" i="3"/>
  <c r="K39" i="3"/>
  <c r="I39" i="3"/>
  <c r="E39" i="3"/>
  <c r="C39" i="3"/>
  <c r="G39" i="3"/>
  <c r="F50" i="3"/>
  <c r="I24" i="3"/>
  <c r="K24" i="3"/>
  <c r="G24" i="3"/>
  <c r="C24" i="3"/>
  <c r="E24" i="3"/>
  <c r="J9" i="3"/>
  <c r="H50" i="3"/>
  <c r="H9" i="3"/>
  <c r="F9" i="3"/>
  <c r="AA44" i="18"/>
  <c r="AF43" i="18"/>
  <c r="N43" i="18"/>
  <c r="AH44" i="18"/>
  <c r="AJ44" i="18" s="1"/>
  <c r="R44" i="18"/>
  <c r="T44" i="18" s="1"/>
  <c r="BE44" i="18"/>
  <c r="BM44" i="18" s="1"/>
  <c r="BN44" i="18" s="1"/>
  <c r="BA44" i="18"/>
  <c r="L44" i="18"/>
  <c r="AD44" i="18" s="1"/>
  <c r="AB44" i="18"/>
  <c r="J45" i="18"/>
  <c r="AY45" i="18"/>
  <c r="M45" i="18"/>
  <c r="AE45" i="18" s="1"/>
  <c r="K45" i="18"/>
  <c r="AC45" i="18" s="1"/>
  <c r="I45" i="18"/>
  <c r="P45" i="18"/>
  <c r="Q45" i="18"/>
  <c r="AI45" i="18" s="1"/>
  <c r="AZ45" i="18"/>
  <c r="BF45" i="18" s="1"/>
  <c r="BG45" i="18" s="1"/>
  <c r="S45" i="18"/>
  <c r="AK45" i="18" s="1"/>
  <c r="O45" i="18"/>
  <c r="AG45" i="18" s="1"/>
  <c r="AL44" i="18"/>
  <c r="I44" i="17"/>
  <c r="J44" i="17"/>
  <c r="P44" i="17" s="1"/>
  <c r="Q44" i="17" s="1"/>
  <c r="O43" i="17"/>
  <c r="W43" i="17" s="1"/>
  <c r="X43" i="17" s="1"/>
  <c r="K43" i="17"/>
  <c r="A214" i="7"/>
  <c r="B46" i="18" s="1"/>
  <c r="B45" i="17"/>
  <c r="A91" i="1"/>
  <c r="A92" i="2"/>
  <c r="H39" i="3" l="1"/>
  <c r="F24" i="3"/>
  <c r="F39" i="3"/>
  <c r="J24" i="3"/>
  <c r="D24" i="3"/>
  <c r="H24" i="3"/>
  <c r="J39" i="3"/>
  <c r="D39" i="3"/>
  <c r="AF44" i="18"/>
  <c r="N44" i="18"/>
  <c r="AA45" i="18"/>
  <c r="M46" i="18"/>
  <c r="AE46" i="18" s="1"/>
  <c r="AY46" i="18"/>
  <c r="J46" i="18"/>
  <c r="I46" i="18"/>
  <c r="K46" i="18"/>
  <c r="AC46" i="18" s="1"/>
  <c r="O46" i="18"/>
  <c r="AG46" i="18" s="1"/>
  <c r="P46" i="18"/>
  <c r="AZ46" i="18"/>
  <c r="BF46" i="18" s="1"/>
  <c r="BG46" i="18" s="1"/>
  <c r="S46" i="18"/>
  <c r="AK46" i="18" s="1"/>
  <c r="Q46" i="18"/>
  <c r="AI46" i="18" s="1"/>
  <c r="R45" i="18"/>
  <c r="T45" i="18" s="1"/>
  <c r="AH45" i="18"/>
  <c r="AJ45" i="18" s="1"/>
  <c r="AL45" i="18" s="1"/>
  <c r="BE45" i="18"/>
  <c r="BM45" i="18" s="1"/>
  <c r="BN45" i="18" s="1"/>
  <c r="BA45" i="18"/>
  <c r="AB45" i="18"/>
  <c r="L45" i="18"/>
  <c r="AD45" i="18" s="1"/>
  <c r="AF45" i="18" s="1"/>
  <c r="I45" i="17"/>
  <c r="J45" i="17"/>
  <c r="P45" i="17" s="1"/>
  <c r="Q45" i="17" s="1"/>
  <c r="A215" i="7"/>
  <c r="B47" i="18" s="1"/>
  <c r="B46" i="17"/>
  <c r="O44" i="17"/>
  <c r="W44" i="17" s="1"/>
  <c r="X44" i="17" s="1"/>
  <c r="K44" i="17"/>
  <c r="A92" i="1"/>
  <c r="A93" i="2"/>
  <c r="I47" i="18" l="1"/>
  <c r="J47" i="18"/>
  <c r="M47" i="18"/>
  <c r="AE47" i="18" s="1"/>
  <c r="K47" i="18"/>
  <c r="AC47" i="18" s="1"/>
  <c r="AY47" i="18"/>
  <c r="O47" i="18"/>
  <c r="AG47" i="18" s="1"/>
  <c r="AZ47" i="18"/>
  <c r="BF47" i="18" s="1"/>
  <c r="BG47" i="18" s="1"/>
  <c r="P47" i="18"/>
  <c r="S47" i="18"/>
  <c r="AK47" i="18" s="1"/>
  <c r="Q47" i="18"/>
  <c r="AI47" i="18" s="1"/>
  <c r="BE46" i="18"/>
  <c r="BM46" i="18" s="1"/>
  <c r="BN46" i="18" s="1"/>
  <c r="BA46" i="18"/>
  <c r="AA46" i="18"/>
  <c r="N45" i="18"/>
  <c r="AH46" i="18"/>
  <c r="AJ46" i="18" s="1"/>
  <c r="AL46" i="18" s="1"/>
  <c r="R46" i="18"/>
  <c r="T46" i="18" s="1"/>
  <c r="L46" i="18"/>
  <c r="AD46" i="18" s="1"/>
  <c r="AB46" i="18"/>
  <c r="I46" i="17"/>
  <c r="J46" i="17"/>
  <c r="P46" i="17" s="1"/>
  <c r="Q46" i="17" s="1"/>
  <c r="A216" i="7"/>
  <c r="B48" i="18" s="1"/>
  <c r="B47" i="17"/>
  <c r="O45" i="17"/>
  <c r="W45" i="17" s="1"/>
  <c r="X45" i="17" s="1"/>
  <c r="K45" i="17"/>
  <c r="A94" i="2"/>
  <c r="A93" i="1"/>
  <c r="AY48" i="18" l="1"/>
  <c r="M48" i="18"/>
  <c r="AE48" i="18" s="1"/>
  <c r="I48" i="18"/>
  <c r="J48" i="18"/>
  <c r="K48" i="18"/>
  <c r="AC48" i="18" s="1"/>
  <c r="P48" i="18"/>
  <c r="O48" i="18"/>
  <c r="AG48" i="18" s="1"/>
  <c r="Q48" i="18"/>
  <c r="AI48" i="18" s="1"/>
  <c r="AZ48" i="18"/>
  <c r="BF48" i="18" s="1"/>
  <c r="BG48" i="18" s="1"/>
  <c r="S48" i="18"/>
  <c r="AK48" i="18" s="1"/>
  <c r="N46" i="18"/>
  <c r="AB47" i="18"/>
  <c r="L47" i="18"/>
  <c r="AD47" i="18" s="1"/>
  <c r="R47" i="18"/>
  <c r="T47" i="18" s="1"/>
  <c r="AH47" i="18"/>
  <c r="AJ47" i="18" s="1"/>
  <c r="AL47" i="18" s="1"/>
  <c r="AF46" i="18"/>
  <c r="BE47" i="18"/>
  <c r="BM47" i="18" s="1"/>
  <c r="BN47" i="18" s="1"/>
  <c r="BA47" i="18"/>
  <c r="AA47" i="18"/>
  <c r="I47" i="17"/>
  <c r="J47" i="17"/>
  <c r="P47" i="17" s="1"/>
  <c r="Q47" i="17" s="1"/>
  <c r="A217" i="7"/>
  <c r="B49" i="18" s="1"/>
  <c r="B48" i="17"/>
  <c r="O46" i="17"/>
  <c r="W46" i="17" s="1"/>
  <c r="X46" i="17" s="1"/>
  <c r="K46" i="17"/>
  <c r="A95" i="2"/>
  <c r="A94" i="1"/>
  <c r="AF47" i="18" l="1"/>
  <c r="N47" i="18"/>
  <c r="AH48" i="18"/>
  <c r="AJ48" i="18" s="1"/>
  <c r="AL48" i="18" s="1"/>
  <c r="R48" i="18"/>
  <c r="T48" i="18" s="1"/>
  <c r="M49" i="18"/>
  <c r="AE49" i="18" s="1"/>
  <c r="K49" i="18"/>
  <c r="AC49" i="18" s="1"/>
  <c r="AY49" i="18"/>
  <c r="J49" i="18"/>
  <c r="I49" i="18"/>
  <c r="S49" i="18"/>
  <c r="AK49" i="18" s="1"/>
  <c r="Q49" i="18"/>
  <c r="AI49" i="18" s="1"/>
  <c r="AZ49" i="18"/>
  <c r="BF49" i="18" s="1"/>
  <c r="BG49" i="18" s="1"/>
  <c r="P49" i="18"/>
  <c r="O49" i="18"/>
  <c r="AG49" i="18" s="1"/>
  <c r="AB48" i="18"/>
  <c r="L48" i="18"/>
  <c r="AD48" i="18" s="1"/>
  <c r="AA48" i="18"/>
  <c r="BE48" i="18"/>
  <c r="BM48" i="18" s="1"/>
  <c r="BN48" i="18" s="1"/>
  <c r="BA48" i="18"/>
  <c r="I48" i="17"/>
  <c r="J48" i="17"/>
  <c r="P48" i="17" s="1"/>
  <c r="Q48" i="17" s="1"/>
  <c r="A218" i="7"/>
  <c r="B50" i="18" s="1"/>
  <c r="B49" i="17"/>
  <c r="O47" i="17"/>
  <c r="W47" i="17" s="1"/>
  <c r="K47" i="17"/>
  <c r="A96" i="2"/>
  <c r="A95" i="1"/>
  <c r="AH49" i="18" l="1"/>
  <c r="AJ49" i="18" s="1"/>
  <c r="AL49" i="18" s="1"/>
  <c r="R49" i="18"/>
  <c r="T49" i="18" s="1"/>
  <c r="AF48" i="18"/>
  <c r="N48" i="18"/>
  <c r="AA49" i="18"/>
  <c r="AB49" i="18"/>
  <c r="L49" i="18"/>
  <c r="AD49" i="18" s="1"/>
  <c r="J50" i="18"/>
  <c r="K50" i="18"/>
  <c r="AC50" i="18" s="1"/>
  <c r="AY50" i="18"/>
  <c r="M50" i="18"/>
  <c r="AE50" i="18" s="1"/>
  <c r="I50" i="18"/>
  <c r="P50" i="18"/>
  <c r="O50" i="18"/>
  <c r="AG50" i="18" s="1"/>
  <c r="AZ50" i="18"/>
  <c r="BF50" i="18" s="1"/>
  <c r="BG50" i="18" s="1"/>
  <c r="Q50" i="18"/>
  <c r="AI50" i="18" s="1"/>
  <c r="S50" i="18"/>
  <c r="AK50" i="18" s="1"/>
  <c r="BE49" i="18"/>
  <c r="BM49" i="18" s="1"/>
  <c r="BN49" i="18" s="1"/>
  <c r="BA49" i="18"/>
  <c r="I49" i="17"/>
  <c r="J49" i="17"/>
  <c r="P49" i="17" s="1"/>
  <c r="Q49" i="17" s="1"/>
  <c r="A219" i="7"/>
  <c r="B51" i="18" s="1"/>
  <c r="B50" i="17"/>
  <c r="X47" i="17"/>
  <c r="O48" i="17"/>
  <c r="W48" i="17" s="1"/>
  <c r="X48" i="17" s="1"/>
  <c r="K48" i="17"/>
  <c r="A96" i="1"/>
  <c r="A97" i="2"/>
  <c r="N49" i="18" l="1"/>
  <c r="J51" i="18"/>
  <c r="AY51" i="18"/>
  <c r="M51" i="18"/>
  <c r="AE51" i="18" s="1"/>
  <c r="I51" i="18"/>
  <c r="K51" i="18"/>
  <c r="AC51" i="18" s="1"/>
  <c r="S51" i="18"/>
  <c r="AK51" i="18" s="1"/>
  <c r="O51" i="18"/>
  <c r="AG51" i="18" s="1"/>
  <c r="AZ51" i="18"/>
  <c r="BF51" i="18" s="1"/>
  <c r="BG51" i="18" s="1"/>
  <c r="Q51" i="18"/>
  <c r="AI51" i="18" s="1"/>
  <c r="P51" i="18"/>
  <c r="BE50" i="18"/>
  <c r="BM50" i="18" s="1"/>
  <c r="BN50" i="18" s="1"/>
  <c r="BA50" i="18"/>
  <c r="R50" i="18"/>
  <c r="T50" i="18" s="1"/>
  <c r="AH50" i="18"/>
  <c r="AJ50" i="18" s="1"/>
  <c r="AL50" i="18" s="1"/>
  <c r="AA50" i="18"/>
  <c r="L50" i="18"/>
  <c r="AD50" i="18" s="1"/>
  <c r="AB50" i="18"/>
  <c r="AF49" i="18"/>
  <c r="I50" i="17"/>
  <c r="J50" i="17"/>
  <c r="P50" i="17" s="1"/>
  <c r="Q50" i="17" s="1"/>
  <c r="A220" i="7"/>
  <c r="B51" i="17"/>
  <c r="O49" i="17"/>
  <c r="W49" i="17" s="1"/>
  <c r="X49" i="17" s="1"/>
  <c r="K49" i="17"/>
  <c r="A98" i="2"/>
  <c r="A97" i="1"/>
  <c r="AF50" i="18" l="1"/>
  <c r="A221" i="7"/>
  <c r="B53" i="18" s="1"/>
  <c r="B52" i="18"/>
  <c r="AH51" i="18"/>
  <c r="AJ51" i="18" s="1"/>
  <c r="AL51" i="18" s="1"/>
  <c r="R51" i="18"/>
  <c r="T51" i="18" s="1"/>
  <c r="BE51" i="18"/>
  <c r="BM51" i="18" s="1"/>
  <c r="BN51" i="18" s="1"/>
  <c r="BA51" i="18"/>
  <c r="AA51" i="18"/>
  <c r="N50" i="18"/>
  <c r="L51" i="18"/>
  <c r="AD51" i="18" s="1"/>
  <c r="AB51" i="18"/>
  <c r="I51" i="17"/>
  <c r="J51" i="17"/>
  <c r="P51" i="17" s="1"/>
  <c r="Q51" i="17" s="1"/>
  <c r="B52" i="17"/>
  <c r="I8" i="17"/>
  <c r="I14" i="17"/>
  <c r="I21" i="17"/>
  <c r="I17" i="17"/>
  <c r="I20" i="17"/>
  <c r="I7" i="17"/>
  <c r="I22" i="17"/>
  <c r="I6" i="17"/>
  <c r="I12" i="17"/>
  <c r="I16" i="17"/>
  <c r="I24" i="17"/>
  <c r="I10" i="17"/>
  <c r="I25" i="17"/>
  <c r="I15" i="17"/>
  <c r="I18" i="17"/>
  <c r="I11" i="17"/>
  <c r="I19" i="17"/>
  <c r="I9" i="17"/>
  <c r="I13" i="17"/>
  <c r="I26" i="17"/>
  <c r="I23" i="17"/>
  <c r="I27" i="17"/>
  <c r="O50" i="17"/>
  <c r="W50" i="17" s="1"/>
  <c r="X50" i="17" s="1"/>
  <c r="K50" i="17"/>
  <c r="A99" i="2"/>
  <c r="A98" i="1"/>
  <c r="B53" i="17" l="1"/>
  <c r="I53" i="17" s="1"/>
  <c r="O53" i="17" s="1"/>
  <c r="W53" i="17" s="1"/>
  <c r="A222" i="7"/>
  <c r="B54" i="18" s="1"/>
  <c r="AY54" i="18" s="1"/>
  <c r="AF51" i="18"/>
  <c r="N51" i="18"/>
  <c r="AY52" i="18"/>
  <c r="J52" i="18"/>
  <c r="K52" i="18"/>
  <c r="AC52" i="18" s="1"/>
  <c r="M52" i="18"/>
  <c r="AE52" i="18" s="1"/>
  <c r="I52" i="18"/>
  <c r="AZ52" i="18"/>
  <c r="BF52" i="18" s="1"/>
  <c r="BG52" i="18" s="1"/>
  <c r="S52" i="18"/>
  <c r="AK52" i="18" s="1"/>
  <c r="P52" i="18"/>
  <c r="O52" i="18"/>
  <c r="AG52" i="18" s="1"/>
  <c r="Q52" i="18"/>
  <c r="AI52" i="18" s="1"/>
  <c r="M53" i="18"/>
  <c r="AE53" i="18" s="1"/>
  <c r="AY53" i="18"/>
  <c r="K53" i="18"/>
  <c r="AC53" i="18" s="1"/>
  <c r="I53" i="18"/>
  <c r="J53" i="18"/>
  <c r="O53" i="18"/>
  <c r="AG53" i="18" s="1"/>
  <c r="P53" i="18"/>
  <c r="S53" i="18"/>
  <c r="AK53" i="18" s="1"/>
  <c r="AZ53" i="18"/>
  <c r="BF53" i="18" s="1"/>
  <c r="Q53" i="18"/>
  <c r="AI53" i="18" s="1"/>
  <c r="J53" i="17"/>
  <c r="P53" i="17" s="1"/>
  <c r="O23" i="17"/>
  <c r="W23" i="17" s="1"/>
  <c r="K23" i="17"/>
  <c r="O19" i="17"/>
  <c r="W19" i="17" s="1"/>
  <c r="K19" i="17"/>
  <c r="O25" i="17"/>
  <c r="W25" i="17" s="1"/>
  <c r="K25" i="17"/>
  <c r="O12" i="17"/>
  <c r="W12" i="17" s="1"/>
  <c r="K12" i="17"/>
  <c r="O20" i="17"/>
  <c r="W20" i="17" s="1"/>
  <c r="K20" i="17"/>
  <c r="O8" i="17"/>
  <c r="W8" i="17" s="1"/>
  <c r="K8" i="17"/>
  <c r="K26" i="17"/>
  <c r="O26" i="17"/>
  <c r="W26" i="17" s="1"/>
  <c r="O11" i="17"/>
  <c r="W11" i="17" s="1"/>
  <c r="K11" i="17"/>
  <c r="O10" i="17"/>
  <c r="W10" i="17" s="1"/>
  <c r="K10" i="17"/>
  <c r="O6" i="17"/>
  <c r="W6" i="17" s="1"/>
  <c r="K6" i="17"/>
  <c r="O17" i="17"/>
  <c r="W17" i="17" s="1"/>
  <c r="K17" i="17"/>
  <c r="I52" i="17"/>
  <c r="J52" i="17"/>
  <c r="P52" i="17" s="1"/>
  <c r="O13" i="17"/>
  <c r="W13" i="17" s="1"/>
  <c r="K13" i="17"/>
  <c r="O18" i="17"/>
  <c r="W18" i="17" s="1"/>
  <c r="K18" i="17"/>
  <c r="O24" i="17"/>
  <c r="W24" i="17" s="1"/>
  <c r="X24" i="17" s="1"/>
  <c r="K24" i="17"/>
  <c r="O22" i="17"/>
  <c r="W22" i="17" s="1"/>
  <c r="K22" i="17"/>
  <c r="O21" i="17"/>
  <c r="W21" i="17" s="1"/>
  <c r="K21" i="17"/>
  <c r="K27" i="17"/>
  <c r="O27" i="17"/>
  <c r="W27" i="17" s="1"/>
  <c r="O9" i="17"/>
  <c r="W9" i="17" s="1"/>
  <c r="K9" i="17"/>
  <c r="O15" i="17"/>
  <c r="W15" i="17" s="1"/>
  <c r="K15" i="17"/>
  <c r="O16" i="17"/>
  <c r="W16" i="17" s="1"/>
  <c r="K16" i="17"/>
  <c r="O7" i="17"/>
  <c r="W7" i="17" s="1"/>
  <c r="X7" i="17" s="1"/>
  <c r="K7" i="17"/>
  <c r="O14" i="17"/>
  <c r="W14" i="17" s="1"/>
  <c r="X14" i="17" s="1"/>
  <c r="K14" i="17"/>
  <c r="O51" i="17"/>
  <c r="W51" i="17" s="1"/>
  <c r="X51" i="17" s="1"/>
  <c r="K51" i="17"/>
  <c r="A100" i="2"/>
  <c r="A99" i="1"/>
  <c r="X21" i="17" l="1"/>
  <c r="B54" i="17"/>
  <c r="I54" i="17" s="1"/>
  <c r="O54" i="17" s="1"/>
  <c r="W54" i="17" s="1"/>
  <c r="X54" i="17" s="1"/>
  <c r="J54" i="18"/>
  <c r="AB54" i="18" s="1"/>
  <c r="P54" i="18"/>
  <c r="AH54" i="18" s="1"/>
  <c r="BG53" i="18"/>
  <c r="A223" i="7"/>
  <c r="B55" i="18" s="1"/>
  <c r="J55" i="18" s="1"/>
  <c r="S54" i="18"/>
  <c r="AK54" i="18" s="1"/>
  <c r="K54" i="18"/>
  <c r="AC54" i="18" s="1"/>
  <c r="I54" i="18"/>
  <c r="AA54" i="18" s="1"/>
  <c r="O54" i="18"/>
  <c r="AG54" i="18" s="1"/>
  <c r="M54" i="18"/>
  <c r="AE54" i="18" s="1"/>
  <c r="Q54" i="18"/>
  <c r="AI54" i="18" s="1"/>
  <c r="AZ54" i="18"/>
  <c r="BF54" i="18" s="1"/>
  <c r="BG54" i="18" s="1"/>
  <c r="BE53" i="18"/>
  <c r="BM53" i="18" s="1"/>
  <c r="BA53" i="18"/>
  <c r="AH52" i="18"/>
  <c r="AJ52" i="18" s="1"/>
  <c r="AL52" i="18" s="1"/>
  <c r="R52" i="18"/>
  <c r="T52" i="18" s="1"/>
  <c r="AB53" i="18"/>
  <c r="L53" i="18"/>
  <c r="AD53" i="18" s="1"/>
  <c r="AH53" i="18"/>
  <c r="AJ53" i="18" s="1"/>
  <c r="AL53" i="18" s="1"/>
  <c r="R53" i="18"/>
  <c r="T53" i="18" s="1"/>
  <c r="AA52" i="18"/>
  <c r="BE52" i="18"/>
  <c r="BM52" i="18" s="1"/>
  <c r="BN52" i="18" s="1"/>
  <c r="BA52" i="18"/>
  <c r="BE54" i="18"/>
  <c r="BM54" i="18" s="1"/>
  <c r="I55" i="18"/>
  <c r="AA53" i="18"/>
  <c r="AB52" i="18"/>
  <c r="L52" i="18"/>
  <c r="AD52" i="18" s="1"/>
  <c r="K53" i="17"/>
  <c r="X9" i="17"/>
  <c r="Q52" i="17"/>
  <c r="Q53" i="17"/>
  <c r="X15" i="17"/>
  <c r="X22" i="17"/>
  <c r="X18" i="17"/>
  <c r="X26" i="17"/>
  <c r="X11" i="17"/>
  <c r="X13" i="17"/>
  <c r="O52" i="17"/>
  <c r="W52" i="17" s="1"/>
  <c r="X53" i="17" s="1"/>
  <c r="K52" i="17"/>
  <c r="X8" i="17"/>
  <c r="X12" i="17"/>
  <c r="X19" i="17"/>
  <c r="X27" i="17"/>
  <c r="X28" i="17"/>
  <c r="X16" i="17"/>
  <c r="X17" i="17"/>
  <c r="X10" i="17"/>
  <c r="X20" i="17"/>
  <c r="X25" i="17"/>
  <c r="X23" i="17"/>
  <c r="A100" i="1"/>
  <c r="A101" i="2"/>
  <c r="B55" i="17" l="1"/>
  <c r="I55" i="17" s="1"/>
  <c r="O55" i="17" s="1"/>
  <c r="W55" i="17" s="1"/>
  <c r="S55" i="18"/>
  <c r="AK55" i="18" s="1"/>
  <c r="J54" i="17"/>
  <c r="P54" i="17" s="1"/>
  <c r="Q54" i="17" s="1"/>
  <c r="P55" i="18"/>
  <c r="AH55" i="18" s="1"/>
  <c r="M55" i="18"/>
  <c r="AE55" i="18" s="1"/>
  <c r="A224" i="7"/>
  <c r="B56" i="18" s="1"/>
  <c r="K56" i="18" s="1"/>
  <c r="AC56" i="18" s="1"/>
  <c r="AY55" i="18"/>
  <c r="BE55" i="18" s="1"/>
  <c r="BM55" i="18" s="1"/>
  <c r="BN55" i="18" s="1"/>
  <c r="L54" i="18"/>
  <c r="AD54" i="18" s="1"/>
  <c r="AF54" i="18" s="1"/>
  <c r="BA54" i="18"/>
  <c r="O55" i="18"/>
  <c r="AG55" i="18" s="1"/>
  <c r="Q55" i="18"/>
  <c r="AI55" i="18" s="1"/>
  <c r="K55" i="18"/>
  <c r="AC55" i="18" s="1"/>
  <c r="AZ55" i="18"/>
  <c r="BF55" i="18" s="1"/>
  <c r="BG55" i="18" s="1"/>
  <c r="R54" i="18"/>
  <c r="T54" i="18" s="1"/>
  <c r="AJ54" i="18"/>
  <c r="AL54" i="18" s="1"/>
  <c r="BN54" i="18"/>
  <c r="AF53" i="18"/>
  <c r="AF52" i="18"/>
  <c r="AB55" i="18"/>
  <c r="N52" i="18"/>
  <c r="AA55" i="18"/>
  <c r="N53" i="18"/>
  <c r="BN53" i="18"/>
  <c r="X52" i="17"/>
  <c r="A102" i="2"/>
  <c r="A101" i="1"/>
  <c r="J55" i="17" l="1"/>
  <c r="P55" i="17" s="1"/>
  <c r="Q55" i="17" s="1"/>
  <c r="P56" i="18"/>
  <c r="AH56" i="18" s="1"/>
  <c r="K54" i="17"/>
  <c r="S56" i="18"/>
  <c r="AK56" i="18" s="1"/>
  <c r="I56" i="18"/>
  <c r="AA56" i="18" s="1"/>
  <c r="J56" i="18"/>
  <c r="L56" i="18" s="1"/>
  <c r="AD56" i="18" s="1"/>
  <c r="A225" i="7"/>
  <c r="A226" i="7" s="1"/>
  <c r="A227" i="7" s="1"/>
  <c r="Q56" i="18"/>
  <c r="AI56" i="18" s="1"/>
  <c r="O56" i="18"/>
  <c r="AG56" i="18" s="1"/>
  <c r="M56" i="18"/>
  <c r="AE56" i="18" s="1"/>
  <c r="B56" i="17"/>
  <c r="I56" i="17" s="1"/>
  <c r="O56" i="17" s="1"/>
  <c r="W56" i="17" s="1"/>
  <c r="AZ56" i="18"/>
  <c r="BF56" i="18" s="1"/>
  <c r="BG56" i="18" s="1"/>
  <c r="AY56" i="18"/>
  <c r="BE56" i="18" s="1"/>
  <c r="BM56" i="18" s="1"/>
  <c r="BN56" i="18" s="1"/>
  <c r="R55" i="18"/>
  <c r="T55" i="18" s="1"/>
  <c r="AJ55" i="18"/>
  <c r="AL55" i="18" s="1"/>
  <c r="N54" i="18"/>
  <c r="BA55" i="18"/>
  <c r="L55" i="18"/>
  <c r="AD55" i="18" s="1"/>
  <c r="AF55" i="18" s="1"/>
  <c r="K7" i="18"/>
  <c r="AC7" i="18" s="1"/>
  <c r="M25" i="18"/>
  <c r="AE25" i="18" s="1"/>
  <c r="AY24" i="18"/>
  <c r="AY12" i="18"/>
  <c r="J19" i="18"/>
  <c r="J21" i="18"/>
  <c r="M26" i="18"/>
  <c r="AE26" i="18" s="1"/>
  <c r="J24" i="18"/>
  <c r="M31" i="18"/>
  <c r="AE31" i="18" s="1"/>
  <c r="K17" i="18"/>
  <c r="AC17" i="18" s="1"/>
  <c r="AY10" i="18"/>
  <c r="I25" i="18"/>
  <c r="J28" i="18"/>
  <c r="J30" i="18"/>
  <c r="K9" i="18"/>
  <c r="AC9" i="18" s="1"/>
  <c r="K24" i="18"/>
  <c r="AC24" i="18" s="1"/>
  <c r="AY30" i="18"/>
  <c r="I18" i="18"/>
  <c r="I31" i="18"/>
  <c r="AY21" i="18"/>
  <c r="J8" i="18"/>
  <c r="M7" i="18"/>
  <c r="AE7" i="18" s="1"/>
  <c r="J7" i="18"/>
  <c r="I10" i="18"/>
  <c r="I24" i="18"/>
  <c r="K21" i="18"/>
  <c r="AC21" i="18" s="1"/>
  <c r="I20" i="18"/>
  <c r="J29" i="18"/>
  <c r="M13" i="18"/>
  <c r="AE13" i="18" s="1"/>
  <c r="I29" i="18"/>
  <c r="AY23" i="18"/>
  <c r="J26" i="18"/>
  <c r="M12" i="18"/>
  <c r="AE12" i="18" s="1"/>
  <c r="J10" i="18"/>
  <c r="J31" i="18"/>
  <c r="I27" i="18"/>
  <c r="AY19" i="18"/>
  <c r="AY29" i="18"/>
  <c r="M8" i="18"/>
  <c r="AE8" i="18" s="1"/>
  <c r="J15" i="18"/>
  <c r="AY16" i="18"/>
  <c r="J16" i="18"/>
  <c r="I22" i="18"/>
  <c r="I8" i="18"/>
  <c r="M22" i="18"/>
  <c r="AE22" i="18" s="1"/>
  <c r="AY27" i="18"/>
  <c r="K14" i="18"/>
  <c r="AC14" i="18" s="1"/>
  <c r="AY6" i="18"/>
  <c r="J13" i="18"/>
  <c r="K20" i="18"/>
  <c r="AC20" i="18" s="1"/>
  <c r="K13" i="18"/>
  <c r="AC13" i="18" s="1"/>
  <c r="J6" i="18"/>
  <c r="K12" i="18"/>
  <c r="AC12" i="18" s="1"/>
  <c r="K31" i="18"/>
  <c r="AC31" i="18" s="1"/>
  <c r="AY28" i="18"/>
  <c r="I21" i="18"/>
  <c r="I17" i="18"/>
  <c r="K22" i="18"/>
  <c r="AC22" i="18" s="1"/>
  <c r="M14" i="18"/>
  <c r="AE14" i="18" s="1"/>
  <c r="I9" i="18"/>
  <c r="M18" i="18"/>
  <c r="AE18" i="18" s="1"/>
  <c r="K27" i="18"/>
  <c r="AC27" i="18" s="1"/>
  <c r="I15" i="18"/>
  <c r="J17" i="18"/>
  <c r="K16" i="18"/>
  <c r="AC16" i="18" s="1"/>
  <c r="J12" i="18"/>
  <c r="I28" i="18"/>
  <c r="M21" i="18"/>
  <c r="AE21" i="18" s="1"/>
  <c r="AY17" i="18"/>
  <c r="AY8" i="18"/>
  <c r="K23" i="18"/>
  <c r="AC23" i="18" s="1"/>
  <c r="AY7" i="18"/>
  <c r="AY25" i="18"/>
  <c r="AY11" i="18"/>
  <c r="K30" i="18"/>
  <c r="AC30" i="18" s="1"/>
  <c r="M27" i="18"/>
  <c r="AE27" i="18" s="1"/>
  <c r="K25" i="18"/>
  <c r="AC25" i="18" s="1"/>
  <c r="K26" i="18"/>
  <c r="AC26" i="18" s="1"/>
  <c r="M17" i="18"/>
  <c r="AE17" i="18" s="1"/>
  <c r="M16" i="18"/>
  <c r="AE16" i="18" s="1"/>
  <c r="M28" i="18"/>
  <c r="AE28" i="18" s="1"/>
  <c r="J18" i="18"/>
  <c r="M23" i="18"/>
  <c r="AE23" i="18" s="1"/>
  <c r="K18" i="18"/>
  <c r="AC18" i="18" s="1"/>
  <c r="K11" i="18"/>
  <c r="AC11" i="18" s="1"/>
  <c r="AY15" i="18"/>
  <c r="J23" i="18"/>
  <c r="M9" i="18"/>
  <c r="AE9" i="18" s="1"/>
  <c r="AY26" i="18"/>
  <c r="M15" i="18"/>
  <c r="AE15" i="18" s="1"/>
  <c r="AY22" i="18"/>
  <c r="J20" i="18"/>
  <c r="M30" i="18"/>
  <c r="AE30" i="18" s="1"/>
  <c r="M19" i="18"/>
  <c r="AE19" i="18" s="1"/>
  <c r="J22" i="18"/>
  <c r="AY31" i="18"/>
  <c r="K28" i="18"/>
  <c r="AC28" i="18" s="1"/>
  <c r="AY9" i="18"/>
  <c r="AY20" i="18"/>
  <c r="I16" i="18"/>
  <c r="I19" i="18"/>
  <c r="J25" i="18"/>
  <c r="I11" i="18"/>
  <c r="K8" i="18"/>
  <c r="AC8" i="18" s="1"/>
  <c r="M24" i="18"/>
  <c r="AE24" i="18" s="1"/>
  <c r="K29" i="18"/>
  <c r="AC29" i="18" s="1"/>
  <c r="J11" i="18"/>
  <c r="AY13" i="18"/>
  <c r="M20" i="18"/>
  <c r="AE20" i="18" s="1"/>
  <c r="K10" i="18"/>
  <c r="AC10" i="18" s="1"/>
  <c r="K15" i="18"/>
  <c r="AC15" i="18" s="1"/>
  <c r="J9" i="18"/>
  <c r="I13" i="18"/>
  <c r="AY14" i="18"/>
  <c r="I7" i="18"/>
  <c r="M29" i="18"/>
  <c r="AE29" i="18" s="1"/>
  <c r="M11" i="18"/>
  <c r="AE11" i="18" s="1"/>
  <c r="M6" i="18"/>
  <c r="AE6" i="18" s="1"/>
  <c r="I14" i="18"/>
  <c r="AY18" i="18"/>
  <c r="J27" i="18"/>
  <c r="I26" i="18"/>
  <c r="I23" i="18"/>
  <c r="J14" i="18"/>
  <c r="I6" i="18"/>
  <c r="K6" i="18"/>
  <c r="AC6" i="18" s="1"/>
  <c r="I30" i="18"/>
  <c r="K19" i="18"/>
  <c r="AC19" i="18" s="1"/>
  <c r="M10" i="18"/>
  <c r="AE10" i="18" s="1"/>
  <c r="I12" i="18"/>
  <c r="X55" i="17"/>
  <c r="A103" i="2"/>
  <c r="A102" i="1"/>
  <c r="K55" i="17" l="1"/>
  <c r="B59" i="18"/>
  <c r="K59" i="18" s="1"/>
  <c r="AC59" i="18" s="1"/>
  <c r="A228" i="7"/>
  <c r="A229" i="7" s="1"/>
  <c r="J56" i="17"/>
  <c r="P56" i="17" s="1"/>
  <c r="Q56" i="17" s="1"/>
  <c r="AB56" i="18"/>
  <c r="B57" i="17"/>
  <c r="I57" i="17" s="1"/>
  <c r="B57" i="18"/>
  <c r="I57" i="18" s="1"/>
  <c r="AJ56" i="18"/>
  <c r="AL56" i="18" s="1"/>
  <c r="R56" i="18"/>
  <c r="T56" i="18" s="1"/>
  <c r="BA56" i="18"/>
  <c r="B58" i="17"/>
  <c r="B58" i="18"/>
  <c r="N55" i="18"/>
  <c r="AF56" i="18"/>
  <c r="AA23" i="18"/>
  <c r="AA7" i="18"/>
  <c r="AB11" i="18"/>
  <c r="L11" i="18"/>
  <c r="AD11" i="18" s="1"/>
  <c r="BE20" i="18"/>
  <c r="BM20" i="18" s="1"/>
  <c r="BA20" i="18"/>
  <c r="BE22" i="18"/>
  <c r="BM22" i="18" s="1"/>
  <c r="BA22" i="18"/>
  <c r="AB23" i="18"/>
  <c r="L23" i="18"/>
  <c r="AD23" i="18" s="1"/>
  <c r="AA15" i="18"/>
  <c r="AA22" i="18"/>
  <c r="AB31" i="18"/>
  <c r="L31" i="18"/>
  <c r="AD31" i="18" s="1"/>
  <c r="AA20" i="18"/>
  <c r="L7" i="18"/>
  <c r="AD7" i="18" s="1"/>
  <c r="AB7" i="18"/>
  <c r="BE10" i="18"/>
  <c r="BM10" i="18" s="1"/>
  <c r="BA10" i="18"/>
  <c r="AB25" i="18"/>
  <c r="L25" i="18"/>
  <c r="AD25" i="18" s="1"/>
  <c r="BE15" i="18"/>
  <c r="BM15" i="18" s="1"/>
  <c r="BA15" i="18"/>
  <c r="BE8" i="18"/>
  <c r="BM8" i="18" s="1"/>
  <c r="BA8" i="18"/>
  <c r="N56" i="18"/>
  <c r="AB14" i="18"/>
  <c r="L14" i="18"/>
  <c r="AD14" i="18" s="1"/>
  <c r="BE18" i="18"/>
  <c r="BM18" i="18" s="1"/>
  <c r="BA18" i="18"/>
  <c r="AB9" i="18"/>
  <c r="L9" i="18"/>
  <c r="AD9" i="18" s="1"/>
  <c r="BE13" i="18"/>
  <c r="BM13" i="18" s="1"/>
  <c r="BA13" i="18"/>
  <c r="AA16" i="18"/>
  <c r="BE31" i="18"/>
  <c r="BM31" i="18" s="1"/>
  <c r="BA31" i="18"/>
  <c r="AB20" i="18"/>
  <c r="L20" i="18"/>
  <c r="AD20" i="18" s="1"/>
  <c r="BE7" i="18"/>
  <c r="BM7" i="18" s="1"/>
  <c r="BA7" i="18"/>
  <c r="AB17" i="18"/>
  <c r="L17" i="18"/>
  <c r="AD17" i="18" s="1"/>
  <c r="AA9" i="18"/>
  <c r="AA21" i="18"/>
  <c r="AB6" i="18"/>
  <c r="L6" i="18"/>
  <c r="AD6" i="18" s="1"/>
  <c r="BE6" i="18"/>
  <c r="BM6" i="18" s="1"/>
  <c r="BA6" i="18"/>
  <c r="AA8" i="18"/>
  <c r="AB15" i="18"/>
  <c r="L15" i="18"/>
  <c r="AD15" i="18" s="1"/>
  <c r="AA27" i="18"/>
  <c r="L26" i="18"/>
  <c r="AD26" i="18" s="1"/>
  <c r="AB26" i="18"/>
  <c r="AB29" i="18"/>
  <c r="L29" i="18"/>
  <c r="AD29" i="18" s="1"/>
  <c r="AA10" i="18"/>
  <c r="BE21" i="18"/>
  <c r="BM21" i="18" s="1"/>
  <c r="BA21" i="18"/>
  <c r="AA25" i="18"/>
  <c r="AB24" i="18"/>
  <c r="L24" i="18"/>
  <c r="AD24" i="18" s="1"/>
  <c r="BE12" i="18"/>
  <c r="BM12" i="18" s="1"/>
  <c r="BA12" i="18"/>
  <c r="AA30" i="18"/>
  <c r="AA14" i="18"/>
  <c r="AA11" i="18"/>
  <c r="AB22" i="18"/>
  <c r="L22" i="18"/>
  <c r="AD22" i="18" s="1"/>
  <c r="AA28" i="18"/>
  <c r="BE28" i="18"/>
  <c r="BM28" i="18" s="1"/>
  <c r="BA28" i="18"/>
  <c r="BE23" i="18"/>
  <c r="BM23" i="18" s="1"/>
  <c r="BA23" i="18"/>
  <c r="AA31" i="18"/>
  <c r="BE24" i="18"/>
  <c r="BM24" i="18" s="1"/>
  <c r="BA24" i="18"/>
  <c r="AA12" i="18"/>
  <c r="AA26" i="18"/>
  <c r="BE14" i="18"/>
  <c r="BM14" i="18" s="1"/>
  <c r="BA14" i="18"/>
  <c r="BE9" i="18"/>
  <c r="BM9" i="18" s="1"/>
  <c r="BA9" i="18"/>
  <c r="L18" i="18"/>
  <c r="AD18" i="18" s="1"/>
  <c r="AB18" i="18"/>
  <c r="BE11" i="18"/>
  <c r="BM11" i="18" s="1"/>
  <c r="BA11" i="18"/>
  <c r="L12" i="18"/>
  <c r="AD12" i="18" s="1"/>
  <c r="AB12" i="18"/>
  <c r="BE27" i="18"/>
  <c r="BM27" i="18" s="1"/>
  <c r="BA27" i="18"/>
  <c r="AB16" i="18"/>
  <c r="L16" i="18"/>
  <c r="AD16" i="18" s="1"/>
  <c r="BE29" i="18"/>
  <c r="BM29" i="18" s="1"/>
  <c r="BA29" i="18"/>
  <c r="AB10" i="18"/>
  <c r="L10" i="18"/>
  <c r="AD10" i="18" s="1"/>
  <c r="AA29" i="18"/>
  <c r="AA18" i="18"/>
  <c r="L30" i="18"/>
  <c r="AD30" i="18" s="1"/>
  <c r="AB30" i="18"/>
  <c r="AB21" i="18"/>
  <c r="L21" i="18"/>
  <c r="AD21" i="18" s="1"/>
  <c r="AA6" i="18"/>
  <c r="AB27" i="18"/>
  <c r="L27" i="18"/>
  <c r="AD27" i="18" s="1"/>
  <c r="AA13" i="18"/>
  <c r="AA19" i="18"/>
  <c r="BE26" i="18"/>
  <c r="BM26" i="18" s="1"/>
  <c r="BA26" i="18"/>
  <c r="BE25" i="18"/>
  <c r="BM25" i="18" s="1"/>
  <c r="BA25" i="18"/>
  <c r="BE17" i="18"/>
  <c r="BM17" i="18" s="1"/>
  <c r="BA17" i="18"/>
  <c r="AA17" i="18"/>
  <c r="AB13" i="18"/>
  <c r="L13" i="18"/>
  <c r="AD13" i="18" s="1"/>
  <c r="BE16" i="18"/>
  <c r="BM16" i="18" s="1"/>
  <c r="BA16" i="18"/>
  <c r="BE19" i="18"/>
  <c r="BM19" i="18" s="1"/>
  <c r="BA19" i="18"/>
  <c r="AA24" i="18"/>
  <c r="AB8" i="18"/>
  <c r="L8" i="18"/>
  <c r="AD8" i="18" s="1"/>
  <c r="BE30" i="18"/>
  <c r="BM30" i="18" s="1"/>
  <c r="BA30" i="18"/>
  <c r="AB28" i="18"/>
  <c r="L28" i="18"/>
  <c r="AD28" i="18" s="1"/>
  <c r="AB19" i="18"/>
  <c r="L19" i="18"/>
  <c r="AD19" i="18" s="1"/>
  <c r="X56" i="17"/>
  <c r="A104" i="2"/>
  <c r="A103" i="1"/>
  <c r="J59" i="18" l="1"/>
  <c r="L59" i="18" s="1"/>
  <c r="AD59" i="18" s="1"/>
  <c r="O59" i="18"/>
  <c r="AG59" i="18" s="1"/>
  <c r="B61" i="18"/>
  <c r="J61" i="18" s="1"/>
  <c r="A230" i="7"/>
  <c r="AZ59" i="18"/>
  <c r="BF59" i="18" s="1"/>
  <c r="M59" i="18"/>
  <c r="AE59" i="18" s="1"/>
  <c r="B60" i="18"/>
  <c r="K56" i="17"/>
  <c r="S59" i="18"/>
  <c r="AK59" i="18" s="1"/>
  <c r="Q59" i="18"/>
  <c r="AI59" i="18" s="1"/>
  <c r="AY59" i="18"/>
  <c r="BE59" i="18" s="1"/>
  <c r="BM59" i="18" s="1"/>
  <c r="Q57" i="18"/>
  <c r="AI57" i="18" s="1"/>
  <c r="J57" i="18"/>
  <c r="AB57" i="18" s="1"/>
  <c r="P59" i="18"/>
  <c r="AH59" i="18" s="1"/>
  <c r="I59" i="18"/>
  <c r="N11" i="18"/>
  <c r="P57" i="18"/>
  <c r="AH57" i="18" s="1"/>
  <c r="K57" i="18"/>
  <c r="AC57" i="18" s="1"/>
  <c r="M57" i="18"/>
  <c r="AE57" i="18" s="1"/>
  <c r="N29" i="18"/>
  <c r="S57" i="18"/>
  <c r="AK57" i="18" s="1"/>
  <c r="AY57" i="18"/>
  <c r="BE57" i="18" s="1"/>
  <c r="BM57" i="18" s="1"/>
  <c r="O57" i="18"/>
  <c r="AG57" i="18" s="1"/>
  <c r="AZ57" i="18"/>
  <c r="BF57" i="18" s="1"/>
  <c r="BG57" i="18" s="1"/>
  <c r="J57" i="17"/>
  <c r="P57" i="17" s="1"/>
  <c r="Q57" i="17" s="1"/>
  <c r="I58" i="18"/>
  <c r="AY58" i="18"/>
  <c r="M58" i="18"/>
  <c r="AE58" i="18" s="1"/>
  <c r="K58" i="18"/>
  <c r="AC58" i="18" s="1"/>
  <c r="J58" i="18"/>
  <c r="P58" i="18"/>
  <c r="S58" i="18"/>
  <c r="AK58" i="18" s="1"/>
  <c r="O58" i="18"/>
  <c r="AG58" i="18" s="1"/>
  <c r="Q58" i="18"/>
  <c r="AI58" i="18" s="1"/>
  <c r="AZ58" i="18"/>
  <c r="BF58" i="18" s="1"/>
  <c r="I58" i="17"/>
  <c r="J58" i="17"/>
  <c r="P58" i="17" s="1"/>
  <c r="AF19" i="18"/>
  <c r="BN19" i="18"/>
  <c r="AF20" i="18"/>
  <c r="N17" i="18"/>
  <c r="N6" i="18"/>
  <c r="BN9" i="18"/>
  <c r="BN24" i="18"/>
  <c r="AF23" i="18"/>
  <c r="N7" i="18"/>
  <c r="BN16" i="18"/>
  <c r="BN25" i="18"/>
  <c r="N31" i="18"/>
  <c r="N30" i="18"/>
  <c r="N25" i="18"/>
  <c r="N24" i="18"/>
  <c r="N12" i="18"/>
  <c r="N28" i="18"/>
  <c r="N22" i="18"/>
  <c r="BN30" i="18"/>
  <c r="BN29" i="18"/>
  <c r="AF30" i="18"/>
  <c r="BN12" i="18"/>
  <c r="BN20" i="18"/>
  <c r="AF8" i="18"/>
  <c r="AF27" i="18"/>
  <c r="AF21" i="18"/>
  <c r="N18" i="18"/>
  <c r="AF16" i="18"/>
  <c r="BN23" i="18"/>
  <c r="AF15" i="18"/>
  <c r="AF9" i="18"/>
  <c r="AF14" i="18"/>
  <c r="AF26" i="18"/>
  <c r="BN14" i="18"/>
  <c r="AF17" i="18"/>
  <c r="BN10" i="18"/>
  <c r="N19" i="18"/>
  <c r="N10" i="18"/>
  <c r="N16" i="18"/>
  <c r="N20" i="18"/>
  <c r="AF18" i="18"/>
  <c r="AF12" i="18"/>
  <c r="BN15" i="18"/>
  <c r="BN17" i="18"/>
  <c r="BN26" i="18"/>
  <c r="BN27" i="18"/>
  <c r="BN11" i="18"/>
  <c r="BN28" i="18"/>
  <c r="O57" i="17"/>
  <c r="W57" i="17" s="1"/>
  <c r="BN21" i="18"/>
  <c r="BN7" i="18"/>
  <c r="BN31" i="18"/>
  <c r="BN32" i="18"/>
  <c r="BN13" i="18"/>
  <c r="BN18" i="18"/>
  <c r="BN8" i="18"/>
  <c r="AF7" i="18"/>
  <c r="BN22" i="18"/>
  <c r="N21" i="18"/>
  <c r="AF10" i="18"/>
  <c r="AF28" i="18"/>
  <c r="AF13" i="18"/>
  <c r="N13" i="18"/>
  <c r="N26" i="18"/>
  <c r="AA57" i="18"/>
  <c r="AF22" i="18"/>
  <c r="N14" i="18"/>
  <c r="AF24" i="18"/>
  <c r="AF29" i="18"/>
  <c r="N27" i="18"/>
  <c r="N8" i="18"/>
  <c r="AF6" i="18"/>
  <c r="N9" i="18"/>
  <c r="AF25" i="18"/>
  <c r="AF31" i="18"/>
  <c r="N15" i="18"/>
  <c r="AF11" i="18"/>
  <c r="N23" i="18"/>
  <c r="A105" i="2"/>
  <c r="A104" i="1"/>
  <c r="S61" i="18" l="1"/>
  <c r="AK61" i="18" s="1"/>
  <c r="AB59" i="18"/>
  <c r="K61" i="18"/>
  <c r="AC61" i="18" s="1"/>
  <c r="Q61" i="18"/>
  <c r="AI61" i="18" s="1"/>
  <c r="AZ61" i="18"/>
  <c r="BF61" i="18" s="1"/>
  <c r="AY61" i="18"/>
  <c r="BE61" i="18" s="1"/>
  <c r="BM61" i="18" s="1"/>
  <c r="P61" i="18"/>
  <c r="M61" i="18"/>
  <c r="AE61" i="18" s="1"/>
  <c r="O61" i="18"/>
  <c r="AG61" i="18" s="1"/>
  <c r="I61" i="18"/>
  <c r="AA61" i="18" s="1"/>
  <c r="B62" i="18"/>
  <c r="A231" i="7"/>
  <c r="A232" i="7" s="1"/>
  <c r="AB61" i="18"/>
  <c r="BA59" i="18"/>
  <c r="I60" i="18"/>
  <c r="J60" i="18"/>
  <c r="AY60" i="18"/>
  <c r="K60" i="18"/>
  <c r="AC60" i="18" s="1"/>
  <c r="M60" i="18"/>
  <c r="AE60" i="18" s="1"/>
  <c r="P60" i="18"/>
  <c r="O60" i="18"/>
  <c r="AG60" i="18" s="1"/>
  <c r="Q60" i="18"/>
  <c r="AI60" i="18" s="1"/>
  <c r="S60" i="18"/>
  <c r="AK60" i="18" s="1"/>
  <c r="AZ60" i="18"/>
  <c r="BF60" i="18" s="1"/>
  <c r="R57" i="18"/>
  <c r="T57" i="18" s="1"/>
  <c r="AJ59" i="18"/>
  <c r="AL59" i="18" s="1"/>
  <c r="N59" i="18"/>
  <c r="AA59" i="18"/>
  <c r="AF59" i="18" s="1"/>
  <c r="R59" i="18"/>
  <c r="T59" i="18" s="1"/>
  <c r="AJ57" i="18"/>
  <c r="AL57" i="18" s="1"/>
  <c r="BA57" i="18"/>
  <c r="L57" i="18"/>
  <c r="AD57" i="18" s="1"/>
  <c r="AF57" i="18" s="1"/>
  <c r="Q58" i="17"/>
  <c r="K57" i="17"/>
  <c r="BG58" i="18"/>
  <c r="BG59" i="18"/>
  <c r="O58" i="17"/>
  <c r="W58" i="17" s="1"/>
  <c r="X58" i="17" s="1"/>
  <c r="K58" i="17"/>
  <c r="AH58" i="18"/>
  <c r="AJ58" i="18" s="1"/>
  <c r="AL58" i="18" s="1"/>
  <c r="R58" i="18"/>
  <c r="T58" i="18" s="1"/>
  <c r="BE58" i="18"/>
  <c r="BM58" i="18" s="1"/>
  <c r="BN58" i="18" s="1"/>
  <c r="BA58" i="18"/>
  <c r="AB58" i="18"/>
  <c r="L58" i="18"/>
  <c r="AD58" i="18" s="1"/>
  <c r="AA58" i="18"/>
  <c r="X57" i="17"/>
  <c r="BN57" i="18"/>
  <c r="A106" i="2"/>
  <c r="A105" i="1"/>
  <c r="B64" i="18" l="1"/>
  <c r="AY64" i="18" s="1"/>
  <c r="A233" i="7"/>
  <c r="L61" i="18"/>
  <c r="AD61" i="18" s="1"/>
  <c r="AF61" i="18" s="1"/>
  <c r="I62" i="18"/>
  <c r="AA62" i="18" s="1"/>
  <c r="AY62" i="18"/>
  <c r="AZ62" i="18"/>
  <c r="BF62" i="18" s="1"/>
  <c r="BG62" i="18" s="1"/>
  <c r="O62" i="18"/>
  <c r="AG62" i="18" s="1"/>
  <c r="R61" i="18"/>
  <c r="T61" i="18" s="1"/>
  <c r="AH61" i="18"/>
  <c r="AJ61" i="18" s="1"/>
  <c r="AL61" i="18" s="1"/>
  <c r="M62" i="18"/>
  <c r="AE62" i="18" s="1"/>
  <c r="J62" i="18"/>
  <c r="AB62" i="18" s="1"/>
  <c r="S62" i="18"/>
  <c r="AK62" i="18" s="1"/>
  <c r="BA61" i="18"/>
  <c r="B63" i="18"/>
  <c r="Q62" i="18"/>
  <c r="AI62" i="18" s="1"/>
  <c r="K62" i="18"/>
  <c r="AC62" i="18" s="1"/>
  <c r="P62" i="18"/>
  <c r="AH62" i="18" s="1"/>
  <c r="BG60" i="18"/>
  <c r="BG61" i="18"/>
  <c r="R60" i="18"/>
  <c r="T60" i="18" s="1"/>
  <c r="AH60" i="18"/>
  <c r="AJ60" i="18" s="1"/>
  <c r="AL60" i="18" s="1"/>
  <c r="L60" i="18"/>
  <c r="AD60" i="18" s="1"/>
  <c r="AB60" i="18"/>
  <c r="AA60" i="18"/>
  <c r="BE60" i="18"/>
  <c r="BM60" i="18" s="1"/>
  <c r="BA60" i="18"/>
  <c r="N57" i="18"/>
  <c r="BN59" i="18"/>
  <c r="AF58" i="18"/>
  <c r="N58" i="18"/>
  <c r="A107" i="2"/>
  <c r="A106" i="1"/>
  <c r="M64" i="18" l="1"/>
  <c r="AE64" i="18" s="1"/>
  <c r="I64" i="18"/>
  <c r="AA64" i="18" s="1"/>
  <c r="Q64" i="18"/>
  <c r="AI64" i="18" s="1"/>
  <c r="N61" i="18"/>
  <c r="B65" i="18"/>
  <c r="I65" i="18" s="1"/>
  <c r="A234" i="7"/>
  <c r="A235" i="7" s="1"/>
  <c r="A236" i="7" s="1"/>
  <c r="S64" i="18"/>
  <c r="AK64" i="18" s="1"/>
  <c r="P64" i="18"/>
  <c r="AH64" i="18" s="1"/>
  <c r="K64" i="18"/>
  <c r="AC64" i="18" s="1"/>
  <c r="O64" i="18"/>
  <c r="AG64" i="18" s="1"/>
  <c r="J64" i="18"/>
  <c r="AB64" i="18" s="1"/>
  <c r="AZ64" i="18"/>
  <c r="BF64" i="18" s="1"/>
  <c r="BE64" i="18"/>
  <c r="BM64" i="18" s="1"/>
  <c r="AY63" i="18"/>
  <c r="AZ63" i="18"/>
  <c r="BF63" i="18" s="1"/>
  <c r="BG63" i="18" s="1"/>
  <c r="BE62" i="18"/>
  <c r="BM62" i="18" s="1"/>
  <c r="BN62" i="18" s="1"/>
  <c r="BA62" i="18"/>
  <c r="K63" i="18"/>
  <c r="AC63" i="18" s="1"/>
  <c r="I63" i="18"/>
  <c r="J63" i="18"/>
  <c r="M63" i="18"/>
  <c r="AE63" i="18" s="1"/>
  <c r="Q63" i="18"/>
  <c r="AI63" i="18" s="1"/>
  <c r="O63" i="18"/>
  <c r="AG63" i="18" s="1"/>
  <c r="S63" i="18"/>
  <c r="AK63" i="18" s="1"/>
  <c r="P63" i="18"/>
  <c r="AJ62" i="18"/>
  <c r="AL62" i="18" s="1"/>
  <c r="R62" i="18"/>
  <c r="T62" i="18" s="1"/>
  <c r="L62" i="18"/>
  <c r="BN60" i="18"/>
  <c r="BN61" i="18"/>
  <c r="N60" i="18"/>
  <c r="AF60" i="18"/>
  <c r="A107" i="1"/>
  <c r="A108" i="2"/>
  <c r="B68" i="18" l="1"/>
  <c r="I68" i="18" s="1"/>
  <c r="A237" i="7"/>
  <c r="B67" i="18"/>
  <c r="Q65" i="18"/>
  <c r="AI65" i="18" s="1"/>
  <c r="AY65" i="18"/>
  <c r="BE65" i="18" s="1"/>
  <c r="BM65" i="18" s="1"/>
  <c r="BN65" i="18" s="1"/>
  <c r="AJ64" i="18"/>
  <c r="AL64" i="18" s="1"/>
  <c r="M65" i="18"/>
  <c r="AE65" i="18" s="1"/>
  <c r="P65" i="18"/>
  <c r="AH65" i="18" s="1"/>
  <c r="S65" i="18"/>
  <c r="AK65" i="18" s="1"/>
  <c r="J65" i="18"/>
  <c r="AB65" i="18" s="1"/>
  <c r="B66" i="18"/>
  <c r="AZ65" i="18"/>
  <c r="BF65" i="18" s="1"/>
  <c r="K65" i="18"/>
  <c r="AC65" i="18" s="1"/>
  <c r="O65" i="18"/>
  <c r="AG65" i="18" s="1"/>
  <c r="AA65" i="18"/>
  <c r="R64" i="18"/>
  <c r="T64" i="18" s="1"/>
  <c r="L64" i="18"/>
  <c r="AD64" i="18" s="1"/>
  <c r="AF64" i="18" s="1"/>
  <c r="BA64" i="18"/>
  <c r="BG64" i="18"/>
  <c r="BE63" i="18"/>
  <c r="BM63" i="18" s="1"/>
  <c r="BN63" i="18" s="1"/>
  <c r="BA63" i="18"/>
  <c r="AH63" i="18"/>
  <c r="AJ63" i="18" s="1"/>
  <c r="AL63" i="18" s="1"/>
  <c r="R63" i="18"/>
  <c r="T63" i="18" s="1"/>
  <c r="AA63" i="18"/>
  <c r="AB63" i="18"/>
  <c r="L63" i="18"/>
  <c r="AD63" i="18" s="1"/>
  <c r="AD62" i="18"/>
  <c r="AF62" i="18" s="1"/>
  <c r="N62" i="18"/>
  <c r="A108" i="1"/>
  <c r="A109" i="2"/>
  <c r="B69" i="18" l="1"/>
  <c r="M69" i="18" s="1"/>
  <c r="AE69" i="18" s="1"/>
  <c r="A238" i="7"/>
  <c r="A239" i="7" s="1"/>
  <c r="S68" i="18"/>
  <c r="AK68" i="18" s="1"/>
  <c r="J68" i="18"/>
  <c r="AB68" i="18" s="1"/>
  <c r="AZ68" i="18"/>
  <c r="AY68" i="18"/>
  <c r="BE68" i="18" s="1"/>
  <c r="BM68" i="18" s="1"/>
  <c r="O68" i="18"/>
  <c r="AG68" i="18" s="1"/>
  <c r="K68" i="18"/>
  <c r="AC68" i="18" s="1"/>
  <c r="P68" i="18"/>
  <c r="AH68" i="18" s="1"/>
  <c r="M68" i="18"/>
  <c r="AE68" i="18" s="1"/>
  <c r="Q68" i="18"/>
  <c r="AI68" i="18" s="1"/>
  <c r="AA68" i="18"/>
  <c r="M67" i="18"/>
  <c r="AE67" i="18" s="1"/>
  <c r="AY67" i="18"/>
  <c r="BE67" i="18" s="1"/>
  <c r="BM67" i="18" s="1"/>
  <c r="K67" i="18"/>
  <c r="AC67" i="18" s="1"/>
  <c r="J67" i="18"/>
  <c r="I67" i="18"/>
  <c r="S67" i="18"/>
  <c r="AK67" i="18" s="1"/>
  <c r="AZ67" i="18"/>
  <c r="Q67" i="18"/>
  <c r="AI67" i="18" s="1"/>
  <c r="P67" i="18"/>
  <c r="O67" i="18"/>
  <c r="AG67" i="18" s="1"/>
  <c r="AJ65" i="18"/>
  <c r="AL65" i="18" s="1"/>
  <c r="R65" i="18"/>
  <c r="T65" i="18" s="1"/>
  <c r="I66" i="18"/>
  <c r="K66" i="18"/>
  <c r="AC66" i="18" s="1"/>
  <c r="J66" i="18"/>
  <c r="AY66" i="18"/>
  <c r="M66" i="18"/>
  <c r="AE66" i="18" s="1"/>
  <c r="P66" i="18"/>
  <c r="O66" i="18"/>
  <c r="AG66" i="18" s="1"/>
  <c r="S66" i="18"/>
  <c r="AK66" i="18" s="1"/>
  <c r="Q66" i="18"/>
  <c r="AI66" i="18" s="1"/>
  <c r="AZ66" i="18"/>
  <c r="BF66" i="18" s="1"/>
  <c r="BG65" i="18"/>
  <c r="L65" i="18"/>
  <c r="AD65" i="18" s="1"/>
  <c r="AF65" i="18" s="1"/>
  <c r="BA65" i="18"/>
  <c r="N64" i="18"/>
  <c r="BN64" i="18"/>
  <c r="AF63" i="18"/>
  <c r="N63" i="18"/>
  <c r="A110" i="2"/>
  <c r="A109" i="1"/>
  <c r="AZ69" i="18" l="1"/>
  <c r="BF69" i="18" s="1"/>
  <c r="B71" i="18"/>
  <c r="K71" i="18" s="1"/>
  <c r="AC71" i="18" s="1"/>
  <c r="A240" i="7"/>
  <c r="A241" i="7" s="1"/>
  <c r="K69" i="18"/>
  <c r="AC69" i="18" s="1"/>
  <c r="J69" i="18"/>
  <c r="I71" i="18"/>
  <c r="BN68" i="18"/>
  <c r="BF68" i="18"/>
  <c r="BF67" i="18"/>
  <c r="BG67" i="18" s="1"/>
  <c r="S69" i="18"/>
  <c r="AK69" i="18" s="1"/>
  <c r="L68" i="18"/>
  <c r="AD68" i="18" s="1"/>
  <c r="AF68" i="18" s="1"/>
  <c r="P69" i="18"/>
  <c r="AH69" i="18" s="1"/>
  <c r="I69" i="18"/>
  <c r="AA69" i="18" s="1"/>
  <c r="B70" i="18"/>
  <c r="O69" i="18"/>
  <c r="AG69" i="18" s="1"/>
  <c r="AY69" i="18"/>
  <c r="Q69" i="18"/>
  <c r="AI69" i="18" s="1"/>
  <c r="AJ68" i="18"/>
  <c r="AL68" i="18" s="1"/>
  <c r="BA68" i="18"/>
  <c r="R68" i="18"/>
  <c r="T68" i="18" s="1"/>
  <c r="BA67" i="18"/>
  <c r="AH67" i="18"/>
  <c r="AJ67" i="18" s="1"/>
  <c r="AL67" i="18" s="1"/>
  <c r="R67" i="18"/>
  <c r="T67" i="18" s="1"/>
  <c r="AA67" i="18"/>
  <c r="AB67" i="18"/>
  <c r="L67" i="18"/>
  <c r="AD67" i="18" s="1"/>
  <c r="BG66" i="18"/>
  <c r="L66" i="18"/>
  <c r="AD66" i="18" s="1"/>
  <c r="AB66" i="18"/>
  <c r="N65" i="18"/>
  <c r="R66" i="18"/>
  <c r="T66" i="18" s="1"/>
  <c r="AH66" i="18"/>
  <c r="AJ66" i="18" s="1"/>
  <c r="AL66" i="18" s="1"/>
  <c r="BE66" i="18"/>
  <c r="BM66" i="18" s="1"/>
  <c r="BN67" i="18" s="1"/>
  <c r="BA66" i="18"/>
  <c r="AA66" i="18"/>
  <c r="A111" i="2"/>
  <c r="A110" i="1"/>
  <c r="M71" i="18" l="1"/>
  <c r="AE71" i="18" s="1"/>
  <c r="B73" i="18"/>
  <c r="K73" i="18" s="1"/>
  <c r="AC73" i="18" s="1"/>
  <c r="A242" i="7"/>
  <c r="P71" i="18"/>
  <c r="AH71" i="18" s="1"/>
  <c r="O71" i="18"/>
  <c r="AG71" i="18" s="1"/>
  <c r="N66" i="18"/>
  <c r="A3" i="7"/>
  <c r="B72" i="18"/>
  <c r="Q71" i="18"/>
  <c r="AI71" i="18" s="1"/>
  <c r="AY71" i="18"/>
  <c r="BE71" i="18" s="1"/>
  <c r="BM71" i="18" s="1"/>
  <c r="A21" i="7"/>
  <c r="A51" i="7" s="1"/>
  <c r="AZ71" i="18"/>
  <c r="BF71" i="18" s="1"/>
  <c r="J71" i="18"/>
  <c r="AB71" i="18" s="1"/>
  <c r="S71" i="18"/>
  <c r="AK71" i="18" s="1"/>
  <c r="L69" i="18"/>
  <c r="AD69" i="18" s="1"/>
  <c r="AF69" i="18" s="1"/>
  <c r="AB69" i="18"/>
  <c r="AA71" i="18"/>
  <c r="BA69" i="18"/>
  <c r="BE69" i="18"/>
  <c r="BM69" i="18" s="1"/>
  <c r="BN69" i="18" s="1"/>
  <c r="BG69" i="18"/>
  <c r="BG68" i="18"/>
  <c r="N68" i="18"/>
  <c r="I70" i="18"/>
  <c r="K70" i="18"/>
  <c r="AC70" i="18" s="1"/>
  <c r="M70" i="18"/>
  <c r="AE70" i="18" s="1"/>
  <c r="J70" i="18"/>
  <c r="AY70" i="18"/>
  <c r="BE70" i="18" s="1"/>
  <c r="BM70" i="18" s="1"/>
  <c r="S70" i="18"/>
  <c r="AK70" i="18" s="1"/>
  <c r="AZ70" i="18"/>
  <c r="Q70" i="18"/>
  <c r="AI70" i="18" s="1"/>
  <c r="P70" i="18"/>
  <c r="O70" i="18"/>
  <c r="AG70" i="18" s="1"/>
  <c r="AJ69" i="18"/>
  <c r="AL69" i="18" s="1"/>
  <c r="R69" i="18"/>
  <c r="T69" i="18" s="1"/>
  <c r="K21" i="7"/>
  <c r="G21" i="7"/>
  <c r="N67" i="18"/>
  <c r="AF67" i="18"/>
  <c r="AF66" i="18"/>
  <c r="BN66" i="18"/>
  <c r="A112" i="2"/>
  <c r="A111" i="1"/>
  <c r="I73" i="18" l="1"/>
  <c r="AA73" i="18" s="1"/>
  <c r="S73" i="18"/>
  <c r="AK73" i="18" s="1"/>
  <c r="O73" i="18"/>
  <c r="AG73" i="18" s="1"/>
  <c r="J73" i="18"/>
  <c r="AB73" i="18" s="1"/>
  <c r="AY73" i="18"/>
  <c r="BE73" i="18" s="1"/>
  <c r="BM73" i="18" s="1"/>
  <c r="BN74" i="18" s="1"/>
  <c r="AZ73" i="18"/>
  <c r="BF73" i="18" s="1"/>
  <c r="BG74" i="18" s="1"/>
  <c r="M73" i="18"/>
  <c r="AE73" i="18" s="1"/>
  <c r="Q73" i="18"/>
  <c r="AI73" i="18" s="1"/>
  <c r="P73" i="18"/>
  <c r="AH73" i="18" s="1"/>
  <c r="E21" i="7"/>
  <c r="F21" i="7" s="1"/>
  <c r="A36" i="7"/>
  <c r="G36" i="7" s="1"/>
  <c r="I21" i="7"/>
  <c r="J21" i="7" s="1"/>
  <c r="C21" i="7"/>
  <c r="D21" i="7" s="1"/>
  <c r="K72" i="18"/>
  <c r="AC72" i="18" s="1"/>
  <c r="M72" i="18"/>
  <c r="AE72" i="18" s="1"/>
  <c r="I72" i="18"/>
  <c r="J72" i="18"/>
  <c r="AY72" i="18"/>
  <c r="O72" i="18"/>
  <c r="AG72" i="18" s="1"/>
  <c r="Q72" i="18"/>
  <c r="AI72" i="18" s="1"/>
  <c r="S72" i="18"/>
  <c r="AK72" i="18" s="1"/>
  <c r="AZ72" i="18"/>
  <c r="BF72" i="18" s="1"/>
  <c r="P72" i="18"/>
  <c r="A10" i="7"/>
  <c r="C10" i="7" s="1"/>
  <c r="R71" i="18"/>
  <c r="T71" i="18" s="1"/>
  <c r="AJ71" i="18"/>
  <c r="AL71" i="18" s="1"/>
  <c r="L71" i="18"/>
  <c r="AD71" i="18" s="1"/>
  <c r="AF71" i="18" s="1"/>
  <c r="BA71" i="18"/>
  <c r="N69" i="18"/>
  <c r="BN70" i="18"/>
  <c r="BN71" i="18"/>
  <c r="BF70" i="18"/>
  <c r="H21" i="7"/>
  <c r="R70" i="18"/>
  <c r="T70" i="18" s="1"/>
  <c r="AH70" i="18"/>
  <c r="AJ70" i="18" s="1"/>
  <c r="AL70" i="18" s="1"/>
  <c r="AB70" i="18"/>
  <c r="L70" i="18"/>
  <c r="AD70" i="18" s="1"/>
  <c r="BA70" i="18"/>
  <c r="AA70" i="18"/>
  <c r="A53" i="7"/>
  <c r="E51" i="7"/>
  <c r="C51" i="7"/>
  <c r="G51" i="7"/>
  <c r="K51" i="7"/>
  <c r="A54" i="7"/>
  <c r="I51" i="7"/>
  <c r="I36" i="7"/>
  <c r="K36" i="7"/>
  <c r="A112" i="1"/>
  <c r="A113" i="2"/>
  <c r="L73" i="18" l="1"/>
  <c r="AD73" i="18" s="1"/>
  <c r="AJ73" i="18"/>
  <c r="AL73" i="18" s="1"/>
  <c r="BA73" i="18"/>
  <c r="G10" i="7"/>
  <c r="R73" i="18"/>
  <c r="T73" i="18" s="1"/>
  <c r="E36" i="7"/>
  <c r="F36" i="7" s="1"/>
  <c r="C36" i="7"/>
  <c r="D36" i="7" s="1"/>
  <c r="AF73" i="18"/>
  <c r="A11" i="7"/>
  <c r="BG72" i="18"/>
  <c r="BG73" i="18"/>
  <c r="I10" i="7"/>
  <c r="A40" i="7"/>
  <c r="C40" i="7" s="1"/>
  <c r="K10" i="7"/>
  <c r="D10" i="7" s="1"/>
  <c r="E10" i="7"/>
  <c r="A25" i="7"/>
  <c r="E25" i="7" s="1"/>
  <c r="AH72" i="18"/>
  <c r="AJ72" i="18" s="1"/>
  <c r="AL72" i="18" s="1"/>
  <c r="R72" i="18"/>
  <c r="T72" i="18" s="1"/>
  <c r="BE72" i="18"/>
  <c r="BM72" i="18" s="1"/>
  <c r="BN72" i="18" s="1"/>
  <c r="BA72" i="18"/>
  <c r="N71" i="18"/>
  <c r="AA72" i="18"/>
  <c r="L72" i="18"/>
  <c r="AD72" i="18" s="1"/>
  <c r="AB72" i="18"/>
  <c r="N70" i="18"/>
  <c r="BG70" i="18"/>
  <c r="BG71" i="18"/>
  <c r="AF70" i="18"/>
  <c r="H51" i="7"/>
  <c r="J51" i="7"/>
  <c r="E40" i="7"/>
  <c r="G40" i="7"/>
  <c r="K40" i="7"/>
  <c r="C25" i="7"/>
  <c r="D51" i="7"/>
  <c r="H36" i="7"/>
  <c r="E54" i="7"/>
  <c r="I54" i="7"/>
  <c r="G54" i="7"/>
  <c r="K54" i="7"/>
  <c r="C54" i="7"/>
  <c r="F51" i="7"/>
  <c r="A41" i="7"/>
  <c r="A26" i="7"/>
  <c r="A12" i="7"/>
  <c r="I11" i="7"/>
  <c r="K11" i="7"/>
  <c r="G11" i="7"/>
  <c r="E11" i="7"/>
  <c r="C11" i="7"/>
  <c r="J36" i="7"/>
  <c r="E53" i="7"/>
  <c r="K53" i="7"/>
  <c r="G53" i="7"/>
  <c r="I53" i="7"/>
  <c r="C53" i="7"/>
  <c r="A114" i="2"/>
  <c r="A113" i="1"/>
  <c r="N73" i="18" l="1"/>
  <c r="G25" i="7"/>
  <c r="I25" i="7"/>
  <c r="H10" i="7"/>
  <c r="F10" i="7"/>
  <c r="K25" i="7"/>
  <c r="H25" i="7" s="1"/>
  <c r="BN73" i="18"/>
  <c r="J10" i="7"/>
  <c r="I40" i="7"/>
  <c r="J40" i="7" s="1"/>
  <c r="AF72" i="18"/>
  <c r="N72" i="18"/>
  <c r="F11" i="7"/>
  <c r="D11" i="7"/>
  <c r="J11" i="7"/>
  <c r="J54" i="7"/>
  <c r="D53" i="7"/>
  <c r="F53" i="7"/>
  <c r="A27" i="7"/>
  <c r="A13" i="7"/>
  <c r="A42" i="7"/>
  <c r="C12" i="7"/>
  <c r="K12" i="7"/>
  <c r="I12" i="7"/>
  <c r="G12" i="7"/>
  <c r="E12" i="7"/>
  <c r="D54" i="7"/>
  <c r="F54" i="7"/>
  <c r="D40" i="7"/>
  <c r="J53" i="7"/>
  <c r="H11" i="7"/>
  <c r="I26" i="7"/>
  <c r="E26" i="7"/>
  <c r="K26" i="7"/>
  <c r="C26" i="7"/>
  <c r="G26" i="7"/>
  <c r="H53" i="7"/>
  <c r="G41" i="7"/>
  <c r="E41" i="7"/>
  <c r="I41" i="7"/>
  <c r="C41" i="7"/>
  <c r="K41" i="7"/>
  <c r="H54" i="7"/>
  <c r="H40" i="7"/>
  <c r="F40" i="7"/>
  <c r="A115" i="2"/>
  <c r="A114" i="1"/>
  <c r="D25" i="7" l="1"/>
  <c r="J25" i="7"/>
  <c r="F25" i="7"/>
  <c r="J41" i="7"/>
  <c r="E27" i="7"/>
  <c r="K27" i="7"/>
  <c r="I27" i="7"/>
  <c r="G27" i="7"/>
  <c r="C27" i="7"/>
  <c r="D41" i="7"/>
  <c r="D26" i="7"/>
  <c r="J12" i="7"/>
  <c r="K13" i="7"/>
  <c r="C13" i="7"/>
  <c r="A14" i="7"/>
  <c r="A43" i="7"/>
  <c r="E13" i="7"/>
  <c r="A28" i="7"/>
  <c r="I13" i="7"/>
  <c r="G13" i="7"/>
  <c r="F41" i="7"/>
  <c r="F26" i="7"/>
  <c r="F12" i="7"/>
  <c r="D12" i="7"/>
  <c r="H41" i="7"/>
  <c r="H26" i="7"/>
  <c r="J26" i="7"/>
  <c r="H12" i="7"/>
  <c r="C42" i="7"/>
  <c r="E42" i="7"/>
  <c r="I42" i="7"/>
  <c r="G42" i="7"/>
  <c r="K42" i="7"/>
  <c r="A116" i="2"/>
  <c r="A115" i="1"/>
  <c r="F13" i="7" l="1"/>
  <c r="J13" i="7"/>
  <c r="J27" i="7"/>
  <c r="J42" i="7"/>
  <c r="D27" i="7"/>
  <c r="D42" i="7"/>
  <c r="H42" i="7"/>
  <c r="H13" i="7"/>
  <c r="C43" i="7"/>
  <c r="K43" i="7"/>
  <c r="E43" i="7"/>
  <c r="G43" i="7"/>
  <c r="I43" i="7"/>
  <c r="H27" i="7"/>
  <c r="K14" i="7"/>
  <c r="A29" i="7"/>
  <c r="A15" i="7"/>
  <c r="E14" i="7"/>
  <c r="A44" i="7"/>
  <c r="I14" i="7"/>
  <c r="G14" i="7"/>
  <c r="C14" i="7"/>
  <c r="F42" i="7"/>
  <c r="C28" i="7"/>
  <c r="K28" i="7"/>
  <c r="G28" i="7"/>
  <c r="I28" i="7"/>
  <c r="E28" i="7"/>
  <c r="D13" i="7"/>
  <c r="F27" i="7"/>
  <c r="A116" i="1"/>
  <c r="A117" i="2"/>
  <c r="J14" i="7" l="1"/>
  <c r="H14" i="7"/>
  <c r="D14" i="7"/>
  <c r="D43" i="7"/>
  <c r="F43" i="7"/>
  <c r="J43" i="7"/>
  <c r="H43" i="7"/>
  <c r="F28" i="7"/>
  <c r="D28" i="7"/>
  <c r="K29" i="7"/>
  <c r="C29" i="7"/>
  <c r="E29" i="7"/>
  <c r="I29" i="7"/>
  <c r="G29" i="7"/>
  <c r="H29" i="7" s="1"/>
  <c r="J28" i="7"/>
  <c r="K44" i="7"/>
  <c r="I44" i="7"/>
  <c r="E44" i="7"/>
  <c r="G44" i="7"/>
  <c r="C44" i="7"/>
  <c r="A45" i="7"/>
  <c r="A16" i="7"/>
  <c r="A30" i="7"/>
  <c r="K15" i="7"/>
  <c r="E15" i="7"/>
  <c r="C15" i="7"/>
  <c r="G15" i="7"/>
  <c r="I15" i="7"/>
  <c r="H28" i="7"/>
  <c r="F14" i="7"/>
  <c r="A118" i="2"/>
  <c r="A117" i="1"/>
  <c r="J15" i="7" l="1"/>
  <c r="D29" i="7"/>
  <c r="D15" i="7"/>
  <c r="H15" i="7"/>
  <c r="D44" i="7"/>
  <c r="H44" i="7"/>
  <c r="F44" i="7"/>
  <c r="J29" i="7"/>
  <c r="F29" i="7"/>
  <c r="C30" i="7"/>
  <c r="I30" i="7"/>
  <c r="E30" i="7"/>
  <c r="G30" i="7"/>
  <c r="K30" i="7"/>
  <c r="G16" i="7"/>
  <c r="I16" i="7"/>
  <c r="K16" i="7"/>
  <c r="A17" i="7"/>
  <c r="A31" i="7"/>
  <c r="E16" i="7"/>
  <c r="C16" i="7"/>
  <c r="A46" i="7"/>
  <c r="F15" i="7"/>
  <c r="I45" i="7"/>
  <c r="K45" i="7"/>
  <c r="G45" i="7"/>
  <c r="E45" i="7"/>
  <c r="C45" i="7"/>
  <c r="J44" i="7"/>
  <c r="A118" i="1"/>
  <c r="A119" i="2"/>
  <c r="D16" i="7" l="1"/>
  <c r="J16" i="7"/>
  <c r="F16" i="7"/>
  <c r="H16" i="7"/>
  <c r="D45" i="7"/>
  <c r="J45" i="7"/>
  <c r="F30" i="7"/>
  <c r="H30" i="7"/>
  <c r="F45" i="7"/>
  <c r="K31" i="7"/>
  <c r="I31" i="7"/>
  <c r="G31" i="7"/>
  <c r="E31" i="7"/>
  <c r="C31" i="7"/>
  <c r="D31" i="7" s="1"/>
  <c r="J30" i="7"/>
  <c r="H45" i="7"/>
  <c r="E46" i="7"/>
  <c r="K46" i="7"/>
  <c r="C46" i="7"/>
  <c r="G46" i="7"/>
  <c r="I46" i="7"/>
  <c r="A47" i="7"/>
  <c r="E17" i="7"/>
  <c r="G17" i="7"/>
  <c r="I17" i="7"/>
  <c r="A18" i="7"/>
  <c r="K17" i="7"/>
  <c r="C17" i="7"/>
  <c r="A32" i="7"/>
  <c r="D30" i="7"/>
  <c r="A120" i="2"/>
  <c r="A119" i="1"/>
  <c r="J17" i="7" l="1"/>
  <c r="K47" i="7"/>
  <c r="E47" i="7"/>
  <c r="I47" i="7"/>
  <c r="C47" i="7"/>
  <c r="G47" i="7"/>
  <c r="F17" i="7"/>
  <c r="D46" i="7"/>
  <c r="J31" i="7"/>
  <c r="G18" i="7"/>
  <c r="E18" i="7"/>
  <c r="K18" i="7"/>
  <c r="C18" i="7"/>
  <c r="A48" i="7"/>
  <c r="A33" i="7"/>
  <c r="A19" i="7"/>
  <c r="I18" i="7"/>
  <c r="E32" i="7"/>
  <c r="G32" i="7"/>
  <c r="I32" i="7"/>
  <c r="K32" i="7"/>
  <c r="C32" i="7"/>
  <c r="J46" i="7"/>
  <c r="F46" i="7"/>
  <c r="F31" i="7"/>
  <c r="D17" i="7"/>
  <c r="H17" i="7"/>
  <c r="H46" i="7"/>
  <c r="H31" i="7"/>
  <c r="A121" i="2"/>
  <c r="A120" i="1"/>
  <c r="F47" i="7" l="1"/>
  <c r="H47" i="7"/>
  <c r="J47" i="7"/>
  <c r="D47" i="7"/>
  <c r="J32" i="7"/>
  <c r="D32" i="7"/>
  <c r="A49" i="7"/>
  <c r="K19" i="7"/>
  <c r="A20" i="7"/>
  <c r="E19" i="7"/>
  <c r="A34" i="7"/>
  <c r="C19" i="7"/>
  <c r="G19" i="7"/>
  <c r="I19" i="7"/>
  <c r="J18" i="7"/>
  <c r="D18" i="7"/>
  <c r="H32" i="7"/>
  <c r="E33" i="7"/>
  <c r="I33" i="7"/>
  <c r="C33" i="7"/>
  <c r="K33" i="7"/>
  <c r="G33" i="7"/>
  <c r="F18" i="7"/>
  <c r="F32" i="7"/>
  <c r="I48" i="7"/>
  <c r="E48" i="7"/>
  <c r="G48" i="7"/>
  <c r="K48" i="7"/>
  <c r="C48" i="7"/>
  <c r="H18" i="7"/>
  <c r="A122" i="2"/>
  <c r="A121" i="1"/>
  <c r="D48" i="7" l="1"/>
  <c r="H19" i="7"/>
  <c r="F48" i="7"/>
  <c r="H33" i="7"/>
  <c r="F33" i="7"/>
  <c r="J19" i="7"/>
  <c r="F19" i="7"/>
  <c r="D33" i="7"/>
  <c r="D19" i="7"/>
  <c r="J48" i="7"/>
  <c r="A9" i="7"/>
  <c r="A35" i="7"/>
  <c r="I20" i="7"/>
  <c r="C20" i="7"/>
  <c r="K20" i="7"/>
  <c r="A50" i="7"/>
  <c r="E20" i="7"/>
  <c r="G20" i="7"/>
  <c r="H48" i="7"/>
  <c r="J33" i="7"/>
  <c r="C34" i="7"/>
  <c r="I34" i="7"/>
  <c r="K34" i="7"/>
  <c r="G34" i="7"/>
  <c r="E34" i="7"/>
  <c r="I49" i="7"/>
  <c r="E49" i="7"/>
  <c r="C49" i="7"/>
  <c r="G49" i="7"/>
  <c r="K49" i="7"/>
  <c r="A123" i="2"/>
  <c r="A122" i="1"/>
  <c r="H20" i="7" l="1"/>
  <c r="F34" i="7"/>
  <c r="D34" i="7"/>
  <c r="F20" i="7"/>
  <c r="J20" i="7"/>
  <c r="J34" i="7"/>
  <c r="H49" i="7"/>
  <c r="J49" i="7"/>
  <c r="D20" i="7"/>
  <c r="D49" i="7"/>
  <c r="H34" i="7"/>
  <c r="C50" i="7"/>
  <c r="I50" i="7"/>
  <c r="K50" i="7"/>
  <c r="E50" i="7"/>
  <c r="G50" i="7"/>
  <c r="G35" i="7"/>
  <c r="C35" i="7"/>
  <c r="E35" i="7"/>
  <c r="K35" i="7"/>
  <c r="I35" i="7"/>
  <c r="F49" i="7"/>
  <c r="A24" i="7"/>
  <c r="E9" i="7"/>
  <c r="A39" i="7"/>
  <c r="K9" i="7"/>
  <c r="G9" i="7"/>
  <c r="C9" i="7"/>
  <c r="I9" i="7"/>
  <c r="A124" i="2"/>
  <c r="A123" i="1"/>
  <c r="D35" i="7" l="1"/>
  <c r="J35" i="7"/>
  <c r="D9" i="7"/>
  <c r="H9" i="7"/>
  <c r="C24" i="7"/>
  <c r="I24" i="7"/>
  <c r="K24" i="7"/>
  <c r="E24" i="7"/>
  <c r="G24" i="7"/>
  <c r="F35" i="7"/>
  <c r="F50" i="7"/>
  <c r="J9" i="7"/>
  <c r="G39" i="7"/>
  <c r="K39" i="7"/>
  <c r="C39" i="7"/>
  <c r="E39" i="7"/>
  <c r="I39" i="7"/>
  <c r="H35" i="7"/>
  <c r="J50" i="7"/>
  <c r="F9" i="7"/>
  <c r="H50" i="7"/>
  <c r="D50" i="7"/>
  <c r="A124" i="1"/>
  <c r="A125" i="2"/>
  <c r="H24" i="7" l="1"/>
  <c r="J24" i="7"/>
  <c r="D24" i="7"/>
  <c r="F24" i="7"/>
  <c r="J39" i="7"/>
  <c r="H39" i="7"/>
  <c r="F39" i="7"/>
  <c r="D39" i="7"/>
  <c r="A126" i="2"/>
  <c r="A125" i="1"/>
  <c r="A127" i="2" l="1"/>
  <c r="A126" i="1"/>
  <c r="A128" i="2" l="1"/>
  <c r="A127" i="1"/>
  <c r="A128" i="1" l="1"/>
  <c r="A129" i="2"/>
  <c r="A130" i="2" l="1"/>
  <c r="A129" i="1"/>
  <c r="A131" i="2" l="1"/>
  <c r="A130" i="1"/>
  <c r="A132" i="2" l="1"/>
  <c r="A131" i="1"/>
  <c r="A132" i="1" l="1"/>
  <c r="A133" i="2"/>
  <c r="A134" i="2" l="1"/>
  <c r="A133" i="1"/>
  <c r="A134" i="1" l="1"/>
  <c r="A135" i="2"/>
  <c r="A136" i="2" l="1"/>
  <c r="A135" i="1"/>
  <c r="A137" i="2" l="1"/>
  <c r="A136" i="1"/>
  <c r="A138" i="2" l="1"/>
  <c r="A137" i="1"/>
  <c r="A139" i="2" l="1"/>
  <c r="A138" i="1"/>
  <c r="L138" i="1" s="1"/>
  <c r="A139" i="1" l="1"/>
  <c r="L139" i="1" s="1"/>
  <c r="A140" i="2"/>
  <c r="A140" i="1" l="1"/>
  <c r="L140" i="1" s="1"/>
  <c r="A141" i="2"/>
  <c r="A142" i="2" l="1"/>
  <c r="A141" i="1"/>
  <c r="L141" i="1" s="1"/>
  <c r="A143" i="2" l="1"/>
  <c r="A142" i="1"/>
  <c r="L142" i="1" s="1"/>
  <c r="A144" i="2" l="1"/>
  <c r="A143" i="1"/>
  <c r="L143" i="1" s="1"/>
  <c r="A144" i="1" l="1"/>
  <c r="L144" i="1" s="1"/>
  <c r="A145" i="2"/>
  <c r="A146" i="2" l="1"/>
  <c r="A145" i="1"/>
  <c r="L145" i="1" s="1"/>
  <c r="A147" i="2" l="1"/>
  <c r="A146" i="1"/>
  <c r="L146" i="1" s="1"/>
  <c r="A148" i="2" l="1"/>
  <c r="A147" i="1"/>
  <c r="L147" i="1" s="1"/>
  <c r="A148" i="1" l="1"/>
  <c r="L148" i="1" s="1"/>
  <c r="A149" i="2"/>
  <c r="A150" i="2" l="1"/>
  <c r="A149" i="1"/>
  <c r="L149" i="1" s="1"/>
  <c r="A150" i="1" l="1"/>
  <c r="L150" i="1" s="1"/>
  <c r="A151" i="2"/>
  <c r="A152" i="2" l="1"/>
  <c r="A151" i="1"/>
  <c r="L151" i="1" s="1"/>
  <c r="A153" i="2" l="1"/>
  <c r="A152" i="1"/>
  <c r="L152" i="1" s="1"/>
  <c r="A154" i="2" l="1"/>
  <c r="A153" i="1"/>
  <c r="L153" i="1" s="1"/>
  <c r="A155" i="2" l="1"/>
  <c r="A154" i="1"/>
  <c r="L154" i="1" s="1"/>
  <c r="A155" i="1" l="1"/>
  <c r="L155" i="1" s="1"/>
  <c r="A156" i="2"/>
  <c r="A156" i="1" l="1"/>
  <c r="L156" i="1" s="1"/>
  <c r="A157" i="2"/>
  <c r="A158" i="2" l="1"/>
  <c r="A157" i="1"/>
  <c r="L157" i="1" s="1"/>
  <c r="A159" i="2" l="1"/>
  <c r="A158" i="1"/>
  <c r="L158" i="1" s="1"/>
  <c r="A160" i="2" l="1"/>
  <c r="A159" i="1"/>
  <c r="L159" i="1" s="1"/>
  <c r="A160" i="1" l="1"/>
  <c r="L160" i="1" s="1"/>
  <c r="A161" i="2"/>
  <c r="A162" i="2" l="1"/>
  <c r="A161" i="1"/>
  <c r="L161" i="1" s="1"/>
  <c r="A163" i="2" l="1"/>
  <c r="A162" i="1"/>
  <c r="L162" i="1" s="1"/>
  <c r="A164" i="2" l="1"/>
  <c r="A163" i="1"/>
  <c r="L163" i="1" s="1"/>
  <c r="A165" i="2" l="1"/>
  <c r="A164" i="1"/>
  <c r="L164" i="1" s="1"/>
  <c r="A166" i="2" l="1"/>
  <c r="A165" i="1"/>
  <c r="L165" i="1" s="1"/>
  <c r="A167" i="2" l="1"/>
  <c r="A166" i="1"/>
  <c r="L166" i="1" s="1"/>
  <c r="A168" i="2" l="1"/>
  <c r="A167" i="1"/>
  <c r="L167" i="1" s="1"/>
  <c r="A169" i="2" l="1"/>
  <c r="A168" i="1"/>
  <c r="L168" i="1" s="1"/>
  <c r="A170" i="2" l="1"/>
  <c r="A169" i="1"/>
  <c r="L169" i="1" s="1"/>
  <c r="A171" i="2" l="1"/>
  <c r="A170" i="1"/>
  <c r="L170" i="1" s="1"/>
  <c r="A172" i="2" l="1"/>
  <c r="A171" i="1"/>
  <c r="L171" i="1" s="1"/>
  <c r="A172" i="1" l="1"/>
  <c r="L172" i="1" s="1"/>
  <c r="A173" i="2"/>
  <c r="A174" i="2" l="1"/>
  <c r="A173" i="1"/>
  <c r="L173" i="1" s="1"/>
  <c r="A175" i="2" l="1"/>
  <c r="A174" i="1"/>
  <c r="L174" i="1" s="1"/>
  <c r="A175" i="1" l="1"/>
  <c r="L175" i="1" s="1"/>
  <c r="A176" i="2"/>
  <c r="A176" i="1" l="1"/>
  <c r="L176" i="1" s="1"/>
  <c r="A177" i="2"/>
  <c r="A178" i="2" l="1"/>
  <c r="A177" i="1"/>
  <c r="L177" i="1" s="1"/>
  <c r="A179" i="2" l="1"/>
  <c r="A178" i="1"/>
  <c r="L178" i="1" s="1"/>
  <c r="A180" i="2" l="1"/>
  <c r="A179" i="1"/>
  <c r="L179" i="1" s="1"/>
  <c r="A180" i="1" l="1"/>
  <c r="L180" i="1" s="1"/>
  <c r="A181" i="2"/>
  <c r="A182" i="2" l="1"/>
  <c r="A181" i="1"/>
  <c r="L181" i="1" s="1"/>
  <c r="A182" i="1" l="1"/>
  <c r="L182" i="1" s="1"/>
  <c r="A183" i="2"/>
  <c r="A184" i="2" l="1"/>
  <c r="A183" i="1"/>
  <c r="L183" i="1" s="1"/>
  <c r="A185" i="2" l="1"/>
  <c r="A184" i="1"/>
  <c r="L184" i="1" s="1"/>
  <c r="A186" i="2" l="1"/>
  <c r="A185" i="1"/>
  <c r="L185" i="1" s="1"/>
  <c r="A187" i="2" l="1"/>
  <c r="A186" i="1"/>
  <c r="L186" i="1" s="1"/>
  <c r="A188" i="2" l="1"/>
  <c r="A187" i="1"/>
  <c r="L187" i="1" s="1"/>
  <c r="A188" i="1" l="1"/>
  <c r="L188" i="1" s="1"/>
  <c r="A189" i="2"/>
  <c r="A190" i="2" l="1"/>
  <c r="A189" i="1"/>
  <c r="L189" i="1" s="1"/>
  <c r="A191" i="2" l="1"/>
  <c r="A190" i="1"/>
  <c r="L190" i="1" s="1"/>
  <c r="A192" i="2" l="1"/>
  <c r="A191" i="1"/>
  <c r="L191" i="1" s="1"/>
  <c r="C1" i="8"/>
  <c r="E5" i="8"/>
  <c r="A193" i="2" l="1"/>
  <c r="A192" i="1"/>
  <c r="L192" i="1" s="1"/>
  <c r="A194" i="2" l="1"/>
  <c r="A193" i="1"/>
  <c r="L193" i="1" s="1"/>
  <c r="A195" i="2" l="1"/>
  <c r="A194" i="1"/>
  <c r="L194" i="1" s="1"/>
  <c r="A196" i="2" l="1"/>
  <c r="A195" i="1"/>
  <c r="L195" i="1" s="1"/>
  <c r="A196" i="1" l="1"/>
  <c r="L196" i="1" s="1"/>
  <c r="A197" i="2"/>
  <c r="A198" i="2" l="1"/>
  <c r="A197" i="1"/>
  <c r="L197" i="1" s="1"/>
  <c r="A199" i="2" l="1"/>
  <c r="A198" i="1"/>
  <c r="L198" i="1" s="1"/>
  <c r="A200" i="2" l="1"/>
  <c r="A199" i="1"/>
  <c r="L199" i="1" s="1"/>
  <c r="A201" i="2" l="1"/>
  <c r="A200" i="1"/>
  <c r="L200" i="1" s="1"/>
  <c r="A202" i="2" l="1"/>
  <c r="A201" i="1"/>
  <c r="L201" i="1" s="1"/>
  <c r="A203" i="2" l="1"/>
  <c r="A202" i="1"/>
  <c r="L202" i="1" s="1"/>
  <c r="A203" i="1" l="1"/>
  <c r="L203" i="1" s="1"/>
  <c r="A204" i="2"/>
  <c r="A204" i="1" l="1"/>
  <c r="L204" i="1" s="1"/>
  <c r="A205" i="2"/>
  <c r="A206" i="2" l="1"/>
  <c r="A205" i="1"/>
  <c r="L205" i="1" s="1"/>
  <c r="A207" i="2" l="1"/>
  <c r="A206" i="1"/>
  <c r="L206" i="1" s="1"/>
  <c r="A208" i="2" l="1"/>
  <c r="A207" i="1"/>
  <c r="L207" i="1" s="1"/>
  <c r="A208" i="1" l="1"/>
  <c r="L208" i="1" s="1"/>
  <c r="A209" i="2"/>
  <c r="A210" i="2" l="1"/>
  <c r="A209" i="1"/>
  <c r="L209" i="1" s="1"/>
  <c r="A210" i="1" l="1"/>
  <c r="L210" i="1" s="1"/>
  <c r="A211" i="2"/>
  <c r="A212" i="2" l="1"/>
  <c r="A211" i="1"/>
  <c r="L211" i="1" s="1"/>
  <c r="A212" i="1" l="1"/>
  <c r="L212" i="1" s="1"/>
  <c r="A213" i="2"/>
  <c r="A214" i="2" l="1"/>
  <c r="A213" i="1"/>
  <c r="L213" i="1" s="1"/>
  <c r="A215" i="2" l="1"/>
  <c r="A214" i="1"/>
  <c r="L214" i="1" s="1"/>
  <c r="A216" i="2" l="1"/>
  <c r="A215" i="1"/>
  <c r="L215" i="1" s="1"/>
  <c r="A217" i="2" l="1"/>
  <c r="A216" i="1"/>
  <c r="L216" i="1" s="1"/>
  <c r="A218" i="2" l="1"/>
  <c r="A217" i="1"/>
  <c r="L217" i="1" s="1"/>
  <c r="A219" i="2" l="1"/>
  <c r="A218" i="1"/>
  <c r="L218" i="1" s="1"/>
  <c r="A220" i="2" l="1"/>
  <c r="A219" i="1"/>
  <c r="L219" i="1" s="1"/>
  <c r="A221" i="2" l="1"/>
  <c r="A220" i="1"/>
  <c r="L220" i="1" s="1"/>
  <c r="L38" i="17"/>
  <c r="L46" i="17"/>
  <c r="L21" i="17"/>
  <c r="L18" i="17"/>
  <c r="L36" i="17"/>
  <c r="L47" i="17"/>
  <c r="L44" i="17"/>
  <c r="L12" i="17"/>
  <c r="L20" i="17"/>
  <c r="L7" i="17"/>
  <c r="L6" i="17"/>
  <c r="L39" i="17"/>
  <c r="L10" i="17"/>
  <c r="L13" i="17"/>
  <c r="L35" i="17"/>
  <c r="L16" i="17"/>
  <c r="L43" i="17"/>
  <c r="L37" i="17"/>
  <c r="L22" i="17"/>
  <c r="L32" i="17"/>
  <c r="L40" i="17"/>
  <c r="L14" i="17"/>
  <c r="L50" i="17"/>
  <c r="L23" i="17"/>
  <c r="L17" i="17"/>
  <c r="L25" i="17"/>
  <c r="L33" i="17"/>
  <c r="L8" i="17"/>
  <c r="L48" i="17"/>
  <c r="L19" i="17"/>
  <c r="L51" i="17"/>
  <c r="L49" i="17"/>
  <c r="L42" i="17"/>
  <c r="L34" i="17"/>
  <c r="L11" i="17"/>
  <c r="L45" i="17"/>
  <c r="L24" i="17"/>
  <c r="L52" i="17"/>
  <c r="L26" i="17"/>
  <c r="L9" i="17"/>
  <c r="L27" i="17"/>
  <c r="L41" i="17"/>
  <c r="L15" i="17"/>
  <c r="L30" i="17"/>
  <c r="L29" i="17"/>
  <c r="L28" i="17"/>
  <c r="L31" i="17"/>
  <c r="A222" i="2" l="1"/>
  <c r="A223" i="2" s="1"/>
  <c r="A224" i="2" s="1"/>
  <c r="A225" i="2" s="1"/>
  <c r="A226" i="2" s="1"/>
  <c r="A227" i="2" s="1"/>
  <c r="A221" i="1"/>
  <c r="L221" i="1" s="1"/>
  <c r="L53" i="17"/>
  <c r="R53" i="17" s="1"/>
  <c r="R41" i="17"/>
  <c r="M41" i="17"/>
  <c r="N41" i="17" s="1"/>
  <c r="V41" i="17" s="1"/>
  <c r="T41" i="17"/>
  <c r="R34" i="17"/>
  <c r="T34" i="17"/>
  <c r="M34" i="17"/>
  <c r="N34" i="17" s="1"/>
  <c r="V34" i="17" s="1"/>
  <c r="R25" i="17"/>
  <c r="M25" i="17"/>
  <c r="N25" i="17" s="1"/>
  <c r="V25" i="17" s="1"/>
  <c r="T25" i="17"/>
  <c r="R37" i="17"/>
  <c r="M37" i="17"/>
  <c r="N37" i="17" s="1"/>
  <c r="V37" i="17" s="1"/>
  <c r="T37" i="17"/>
  <c r="R7" i="17"/>
  <c r="T7" i="17"/>
  <c r="M7" i="17"/>
  <c r="N7" i="17" s="1"/>
  <c r="V7" i="17" s="1"/>
  <c r="R47" i="17"/>
  <c r="M47" i="17"/>
  <c r="N47" i="17" s="1"/>
  <c r="V47" i="17" s="1"/>
  <c r="T47" i="17"/>
  <c r="R46" i="17"/>
  <c r="M46" i="17"/>
  <c r="N46" i="17" s="1"/>
  <c r="V46" i="17" s="1"/>
  <c r="T46" i="17"/>
  <c r="R29" i="17"/>
  <c r="T29" i="17"/>
  <c r="M29" i="17"/>
  <c r="N29" i="17" s="1"/>
  <c r="V29" i="17" s="1"/>
  <c r="R27" i="17"/>
  <c r="M27" i="17"/>
  <c r="N27" i="17" s="1"/>
  <c r="V27" i="17" s="1"/>
  <c r="T27" i="17"/>
  <c r="R24" i="17"/>
  <c r="M24" i="17"/>
  <c r="N24" i="17" s="1"/>
  <c r="V24" i="17" s="1"/>
  <c r="T24" i="17"/>
  <c r="R42" i="17"/>
  <c r="T42" i="17"/>
  <c r="M42" i="17"/>
  <c r="N42" i="17" s="1"/>
  <c r="V42" i="17" s="1"/>
  <c r="R48" i="17"/>
  <c r="T48" i="17"/>
  <c r="M48" i="17"/>
  <c r="N48" i="17" s="1"/>
  <c r="V48" i="17" s="1"/>
  <c r="R17" i="17"/>
  <c r="T17" i="17"/>
  <c r="M17" i="17"/>
  <c r="N17" i="17" s="1"/>
  <c r="V17" i="17" s="1"/>
  <c r="R40" i="17"/>
  <c r="M40" i="17"/>
  <c r="N40" i="17" s="1"/>
  <c r="V40" i="17" s="1"/>
  <c r="T40" i="17"/>
  <c r="R43" i="17"/>
  <c r="S43" i="17" s="1"/>
  <c r="T43" i="17"/>
  <c r="M43" i="17"/>
  <c r="N43" i="17" s="1"/>
  <c r="V43" i="17" s="1"/>
  <c r="R10" i="17"/>
  <c r="T10" i="17"/>
  <c r="M10" i="17"/>
  <c r="N10" i="17" s="1"/>
  <c r="V10" i="17" s="1"/>
  <c r="R20" i="17"/>
  <c r="M20" i="17"/>
  <c r="N20" i="17" s="1"/>
  <c r="V20" i="17" s="1"/>
  <c r="T20" i="17"/>
  <c r="R36" i="17"/>
  <c r="T36" i="17"/>
  <c r="M36" i="17"/>
  <c r="N36" i="17" s="1"/>
  <c r="V36" i="17" s="1"/>
  <c r="R38" i="17"/>
  <c r="M38" i="17"/>
  <c r="N38" i="17" s="1"/>
  <c r="V38" i="17" s="1"/>
  <c r="T38" i="17"/>
  <c r="R30" i="17"/>
  <c r="S30" i="17" s="1"/>
  <c r="T30" i="17"/>
  <c r="U30" i="17" s="1"/>
  <c r="M30" i="17"/>
  <c r="N30" i="17" s="1"/>
  <c r="V30" i="17" s="1"/>
  <c r="R9" i="17"/>
  <c r="T9" i="17"/>
  <c r="M9" i="17"/>
  <c r="N9" i="17" s="1"/>
  <c r="V9" i="17" s="1"/>
  <c r="R45" i="17"/>
  <c r="T45" i="17"/>
  <c r="M45" i="17"/>
  <c r="N45" i="17" s="1"/>
  <c r="V45" i="17" s="1"/>
  <c r="R49" i="17"/>
  <c r="M49" i="17"/>
  <c r="N49" i="17" s="1"/>
  <c r="V49" i="17" s="1"/>
  <c r="T49" i="17"/>
  <c r="R8" i="17"/>
  <c r="M8" i="17"/>
  <c r="N8" i="17" s="1"/>
  <c r="V8" i="17" s="1"/>
  <c r="T8" i="17"/>
  <c r="R23" i="17"/>
  <c r="M23" i="17"/>
  <c r="N23" i="17" s="1"/>
  <c r="V23" i="17" s="1"/>
  <c r="T23" i="17"/>
  <c r="R32" i="17"/>
  <c r="M32" i="17"/>
  <c r="N32" i="17" s="1"/>
  <c r="V32" i="17" s="1"/>
  <c r="T32" i="17"/>
  <c r="R16" i="17"/>
  <c r="T16" i="17"/>
  <c r="M16" i="17"/>
  <c r="N16" i="17" s="1"/>
  <c r="V16" i="17" s="1"/>
  <c r="R39" i="17"/>
  <c r="T39" i="17"/>
  <c r="M39" i="17"/>
  <c r="N39" i="17" s="1"/>
  <c r="V39" i="17" s="1"/>
  <c r="R12" i="17"/>
  <c r="M12" i="17"/>
  <c r="N12" i="17" s="1"/>
  <c r="V12" i="17" s="1"/>
  <c r="T12" i="17"/>
  <c r="R18" i="17"/>
  <c r="T18" i="17"/>
  <c r="M18" i="17"/>
  <c r="N18" i="17" s="1"/>
  <c r="V18" i="17" s="1"/>
  <c r="R28" i="17"/>
  <c r="M28" i="17"/>
  <c r="N28" i="17" s="1"/>
  <c r="V28" i="17" s="1"/>
  <c r="T28" i="17"/>
  <c r="R52" i="17"/>
  <c r="T52" i="17"/>
  <c r="M52" i="17"/>
  <c r="N52" i="17" s="1"/>
  <c r="V52" i="17" s="1"/>
  <c r="R19" i="17"/>
  <c r="M19" i="17"/>
  <c r="N19" i="17" s="1"/>
  <c r="V19" i="17" s="1"/>
  <c r="T19" i="17"/>
  <c r="R14" i="17"/>
  <c r="M14" i="17"/>
  <c r="N14" i="17" s="1"/>
  <c r="V14" i="17" s="1"/>
  <c r="T14" i="17"/>
  <c r="R13" i="17"/>
  <c r="M13" i="17"/>
  <c r="N13" i="17" s="1"/>
  <c r="V13" i="17" s="1"/>
  <c r="T13" i="17"/>
  <c r="R31" i="17"/>
  <c r="S31" i="17" s="1"/>
  <c r="M31" i="17"/>
  <c r="N31" i="17" s="1"/>
  <c r="V31" i="17" s="1"/>
  <c r="T31" i="17"/>
  <c r="R15" i="17"/>
  <c r="M15" i="17"/>
  <c r="N15" i="17" s="1"/>
  <c r="V15" i="17" s="1"/>
  <c r="T15" i="17"/>
  <c r="R26" i="17"/>
  <c r="T26" i="17"/>
  <c r="M26" i="17"/>
  <c r="N26" i="17" s="1"/>
  <c r="V26" i="17" s="1"/>
  <c r="R11" i="17"/>
  <c r="M11" i="17"/>
  <c r="N11" i="17" s="1"/>
  <c r="V11" i="17" s="1"/>
  <c r="T11" i="17"/>
  <c r="R51" i="17"/>
  <c r="M51" i="17"/>
  <c r="N51" i="17" s="1"/>
  <c r="V51" i="17" s="1"/>
  <c r="T51" i="17"/>
  <c r="R33" i="17"/>
  <c r="T33" i="17"/>
  <c r="M33" i="17"/>
  <c r="N33" i="17" s="1"/>
  <c r="V33" i="17" s="1"/>
  <c r="R50" i="17"/>
  <c r="T50" i="17"/>
  <c r="U50" i="17" s="1"/>
  <c r="M50" i="17"/>
  <c r="N50" i="17" s="1"/>
  <c r="V50" i="17" s="1"/>
  <c r="R22" i="17"/>
  <c r="T22" i="17"/>
  <c r="M22" i="17"/>
  <c r="N22" i="17" s="1"/>
  <c r="V22" i="17" s="1"/>
  <c r="R35" i="17"/>
  <c r="M35" i="17"/>
  <c r="N35" i="17" s="1"/>
  <c r="V35" i="17" s="1"/>
  <c r="T35" i="17"/>
  <c r="R6" i="17"/>
  <c r="T6" i="17"/>
  <c r="M6" i="17"/>
  <c r="N6" i="17" s="1"/>
  <c r="V6" i="17" s="1"/>
  <c r="R44" i="17"/>
  <c r="M44" i="17"/>
  <c r="N44" i="17" s="1"/>
  <c r="V44" i="17" s="1"/>
  <c r="T44" i="17"/>
  <c r="R21" i="17"/>
  <c r="T21" i="17"/>
  <c r="M21" i="17"/>
  <c r="N21" i="17" s="1"/>
  <c r="V21" i="17" s="1"/>
  <c r="A228" i="2" l="1"/>
  <c r="A229" i="2" s="1"/>
  <c r="A230" i="2" s="1"/>
  <c r="A231" i="2" s="1"/>
  <c r="A232" i="2" s="1"/>
  <c r="A233" i="2" s="1"/>
  <c r="A234" i="2" s="1"/>
  <c r="A227" i="1"/>
  <c r="L227" i="1" s="1"/>
  <c r="U59" i="18"/>
  <c r="V59" i="18"/>
  <c r="W59" i="18"/>
  <c r="AO59" i="18" s="1"/>
  <c r="AU59" i="18" s="1"/>
  <c r="Y59" i="18"/>
  <c r="AQ59" i="18" s="1"/>
  <c r="AW59" i="18" s="1"/>
  <c r="BB59" i="18"/>
  <c r="A226" i="1"/>
  <c r="L226" i="1" s="1"/>
  <c r="W58" i="18"/>
  <c r="AO58" i="18" s="1"/>
  <c r="AU58" i="18" s="1"/>
  <c r="Y58" i="18"/>
  <c r="AQ58" i="18" s="1"/>
  <c r="AW58" i="18" s="1"/>
  <c r="V58" i="18"/>
  <c r="L58" i="17"/>
  <c r="U58" i="18"/>
  <c r="BB58" i="18"/>
  <c r="A225" i="1"/>
  <c r="L225" i="1" s="1"/>
  <c r="U20" i="18"/>
  <c r="BB30" i="18"/>
  <c r="U34" i="18"/>
  <c r="V32" i="18"/>
  <c r="Y51" i="18"/>
  <c r="AQ51" i="18" s="1"/>
  <c r="AW51" i="18" s="1"/>
  <c r="U53" i="18"/>
  <c r="BB19" i="18"/>
  <c r="V52" i="18"/>
  <c r="W6" i="18"/>
  <c r="AO6" i="18" s="1"/>
  <c r="AU6" i="18" s="1"/>
  <c r="W50" i="18"/>
  <c r="AO50" i="18" s="1"/>
  <c r="AU50" i="18" s="1"/>
  <c r="BB10" i="18"/>
  <c r="V54" i="18"/>
  <c r="W33" i="18"/>
  <c r="AO33" i="18" s="1"/>
  <c r="AU33" i="18" s="1"/>
  <c r="V38" i="18"/>
  <c r="Y18" i="18"/>
  <c r="AQ18" i="18" s="1"/>
  <c r="AW18" i="18" s="1"/>
  <c r="Y11" i="18"/>
  <c r="AQ11" i="18" s="1"/>
  <c r="AW11" i="18" s="1"/>
  <c r="W38" i="18"/>
  <c r="AO38" i="18" s="1"/>
  <c r="AU38" i="18" s="1"/>
  <c r="Y34" i="18"/>
  <c r="AQ34" i="18" s="1"/>
  <c r="AW34" i="18" s="1"/>
  <c r="BB53" i="18"/>
  <c r="Y49" i="18"/>
  <c r="AQ49" i="18" s="1"/>
  <c r="AW49" i="18" s="1"/>
  <c r="BB52" i="18"/>
  <c r="BB32" i="18"/>
  <c r="V51" i="18"/>
  <c r="Y29" i="18"/>
  <c r="AQ29" i="18" s="1"/>
  <c r="AW29" i="18" s="1"/>
  <c r="U44" i="18"/>
  <c r="Y28" i="18"/>
  <c r="AQ28" i="18" s="1"/>
  <c r="AW28" i="18" s="1"/>
  <c r="U22" i="18"/>
  <c r="V30" i="18"/>
  <c r="U38" i="18"/>
  <c r="U52" i="18"/>
  <c r="U7" i="18"/>
  <c r="BB22" i="18"/>
  <c r="BB28" i="18"/>
  <c r="U17" i="18"/>
  <c r="U33" i="18"/>
  <c r="Y17" i="18"/>
  <c r="AQ17" i="18" s="1"/>
  <c r="AW17" i="18" s="1"/>
  <c r="Y22" i="18"/>
  <c r="AQ22" i="18" s="1"/>
  <c r="AW22" i="18" s="1"/>
  <c r="U56" i="18"/>
  <c r="U15" i="18"/>
  <c r="V11" i="18"/>
  <c r="V57" i="18"/>
  <c r="V34" i="18"/>
  <c r="Y27" i="18"/>
  <c r="AQ27" i="18" s="1"/>
  <c r="AW27" i="18" s="1"/>
  <c r="V49" i="18"/>
  <c r="W28" i="18"/>
  <c r="AO28" i="18" s="1"/>
  <c r="AU28" i="18" s="1"/>
  <c r="U25" i="18"/>
  <c r="Y54" i="18"/>
  <c r="AQ54" i="18" s="1"/>
  <c r="AW54" i="18" s="1"/>
  <c r="BB17" i="18"/>
  <c r="U26" i="18"/>
  <c r="U19" i="18"/>
  <c r="Y45" i="18"/>
  <c r="AQ45" i="18" s="1"/>
  <c r="AW45" i="18" s="1"/>
  <c r="BB8" i="18"/>
  <c r="BB51" i="18"/>
  <c r="U43" i="18"/>
  <c r="W25" i="18"/>
  <c r="AO25" i="18" s="1"/>
  <c r="AU25" i="18" s="1"/>
  <c r="Y33" i="18"/>
  <c r="AQ33" i="18" s="1"/>
  <c r="AW33" i="18" s="1"/>
  <c r="V13" i="18"/>
  <c r="V50" i="18"/>
  <c r="Y37" i="18"/>
  <c r="AQ37" i="18" s="1"/>
  <c r="AW37" i="18" s="1"/>
  <c r="Y52" i="18"/>
  <c r="AQ52" i="18" s="1"/>
  <c r="AW52" i="18" s="1"/>
  <c r="V47" i="18"/>
  <c r="BB50" i="18"/>
  <c r="U8" i="18"/>
  <c r="V46" i="18"/>
  <c r="W56" i="18"/>
  <c r="AO56" i="18" s="1"/>
  <c r="AU56" i="18" s="1"/>
  <c r="V35" i="18"/>
  <c r="BB42" i="18"/>
  <c r="BB40" i="18"/>
  <c r="Y44" i="18"/>
  <c r="AQ44" i="18" s="1"/>
  <c r="AW44" i="18" s="1"/>
  <c r="V22" i="18"/>
  <c r="U23" i="18"/>
  <c r="BB31" i="18"/>
  <c r="U11" i="18"/>
  <c r="V23" i="18"/>
  <c r="Y46" i="18"/>
  <c r="AQ46" i="18" s="1"/>
  <c r="AW46" i="18" s="1"/>
  <c r="BB39" i="18"/>
  <c r="W45" i="18"/>
  <c r="AO45" i="18" s="1"/>
  <c r="AU45" i="18" s="1"/>
  <c r="V24" i="18"/>
  <c r="W55" i="18"/>
  <c r="AO55" i="18" s="1"/>
  <c r="AU55" i="18" s="1"/>
  <c r="V41" i="18"/>
  <c r="V21" i="18"/>
  <c r="W49" i="18"/>
  <c r="AO49" i="18" s="1"/>
  <c r="AU49" i="18" s="1"/>
  <c r="W37" i="18"/>
  <c r="AO37" i="18" s="1"/>
  <c r="AU37" i="18" s="1"/>
  <c r="BB9" i="18"/>
  <c r="V26" i="18"/>
  <c r="V44" i="18"/>
  <c r="BB36" i="18"/>
  <c r="U6" i="18"/>
  <c r="W54" i="18"/>
  <c r="AO54" i="18" s="1"/>
  <c r="AU54" i="18" s="1"/>
  <c r="W24" i="18"/>
  <c r="AO24" i="18" s="1"/>
  <c r="AU24" i="18" s="1"/>
  <c r="W7" i="18"/>
  <c r="AO7" i="18" s="1"/>
  <c r="AU7" i="18" s="1"/>
  <c r="Y38" i="18"/>
  <c r="AQ38" i="18" s="1"/>
  <c r="AW38" i="18" s="1"/>
  <c r="BB20" i="18"/>
  <c r="Y53" i="18"/>
  <c r="AQ53" i="18" s="1"/>
  <c r="AW53" i="18" s="1"/>
  <c r="Y41" i="18"/>
  <c r="AQ41" i="18" s="1"/>
  <c r="AW41" i="18" s="1"/>
  <c r="V36" i="18"/>
  <c r="V37" i="18"/>
  <c r="U10" i="18"/>
  <c r="Y13" i="18"/>
  <c r="AQ13" i="18" s="1"/>
  <c r="AW13" i="18" s="1"/>
  <c r="Y8" i="18"/>
  <c r="AQ8" i="18" s="1"/>
  <c r="AW8" i="18" s="1"/>
  <c r="V43" i="18"/>
  <c r="V19" i="18"/>
  <c r="Y55" i="18"/>
  <c r="AQ55" i="18" s="1"/>
  <c r="AW55" i="18" s="1"/>
  <c r="V48" i="18"/>
  <c r="Y19" i="18"/>
  <c r="AQ19" i="18" s="1"/>
  <c r="AW19" i="18" s="1"/>
  <c r="U40" i="18"/>
  <c r="Y24" i="18"/>
  <c r="AQ24" i="18" s="1"/>
  <c r="AW24" i="18" s="1"/>
  <c r="BB34" i="18"/>
  <c r="V25" i="18"/>
  <c r="Y6" i="18"/>
  <c r="AQ6" i="18" s="1"/>
  <c r="AW6" i="18" s="1"/>
  <c r="V8" i="18"/>
  <c r="BB27" i="18"/>
  <c r="BB15" i="18"/>
  <c r="W19" i="18"/>
  <c r="AO19" i="18" s="1"/>
  <c r="AU19" i="18" s="1"/>
  <c r="Y25" i="18"/>
  <c r="AQ25" i="18" s="1"/>
  <c r="AW25" i="18" s="1"/>
  <c r="Y57" i="18"/>
  <c r="AQ57" i="18" s="1"/>
  <c r="AW57" i="18" s="1"/>
  <c r="U16" i="18"/>
  <c r="BB44" i="18"/>
  <c r="BB47" i="18"/>
  <c r="V28" i="18"/>
  <c r="U14" i="18"/>
  <c r="U35" i="18"/>
  <c r="U37" i="18"/>
  <c r="U55" i="18"/>
  <c r="W23" i="18"/>
  <c r="AO23" i="18" s="1"/>
  <c r="AU23" i="18" s="1"/>
  <c r="V9" i="18"/>
  <c r="BB43" i="18"/>
  <c r="Y7" i="18"/>
  <c r="AQ7" i="18" s="1"/>
  <c r="AW7" i="18" s="1"/>
  <c r="V12" i="18"/>
  <c r="W21" i="18"/>
  <c r="AO21" i="18" s="1"/>
  <c r="AU21" i="18" s="1"/>
  <c r="W18" i="18"/>
  <c r="AO18" i="18" s="1"/>
  <c r="AU18" i="18" s="1"/>
  <c r="Y12" i="18"/>
  <c r="AQ12" i="18" s="1"/>
  <c r="AW12" i="18" s="1"/>
  <c r="Y10" i="18"/>
  <c r="AQ10" i="18" s="1"/>
  <c r="AW10" i="18" s="1"/>
  <c r="Y21" i="18"/>
  <c r="AQ21" i="18" s="1"/>
  <c r="AW21" i="18" s="1"/>
  <c r="BB24" i="18"/>
  <c r="W52" i="18"/>
  <c r="AO52" i="18" s="1"/>
  <c r="AU52" i="18" s="1"/>
  <c r="Y36" i="18"/>
  <c r="AQ36" i="18" s="1"/>
  <c r="AW36" i="18" s="1"/>
  <c r="BB56" i="18"/>
  <c r="W39" i="18"/>
  <c r="AO39" i="18" s="1"/>
  <c r="AU39" i="18" s="1"/>
  <c r="V6" i="18"/>
  <c r="U54" i="18"/>
  <c r="U12" i="18"/>
  <c r="U50" i="18"/>
  <c r="V55" i="18"/>
  <c r="V7" i="18"/>
  <c r="V20" i="18"/>
  <c r="Y32" i="18"/>
  <c r="AQ32" i="18" s="1"/>
  <c r="AW32" i="18" s="1"/>
  <c r="W36" i="18"/>
  <c r="AO36" i="18" s="1"/>
  <c r="AU36" i="18" s="1"/>
  <c r="V53" i="18"/>
  <c r="BB57" i="18"/>
  <c r="Y15" i="18"/>
  <c r="AQ15" i="18" s="1"/>
  <c r="AW15" i="18" s="1"/>
  <c r="BB11" i="18"/>
  <c r="W51" i="18"/>
  <c r="AO51" i="18" s="1"/>
  <c r="AU51" i="18" s="1"/>
  <c r="W34" i="18"/>
  <c r="AO34" i="18" s="1"/>
  <c r="AU34" i="18" s="1"/>
  <c r="V29" i="18"/>
  <c r="Y31" i="18"/>
  <c r="AQ31" i="18" s="1"/>
  <c r="AW31" i="18" s="1"/>
  <c r="W47" i="18"/>
  <c r="AO47" i="18" s="1"/>
  <c r="AU47" i="18" s="1"/>
  <c r="W10" i="18"/>
  <c r="AO10" i="18" s="1"/>
  <c r="AU10" i="18" s="1"/>
  <c r="BB35" i="18"/>
  <c r="W16" i="18"/>
  <c r="AO16" i="18" s="1"/>
  <c r="AU16" i="18" s="1"/>
  <c r="U13" i="18"/>
  <c r="V15" i="18"/>
  <c r="Y9" i="18"/>
  <c r="AQ9" i="18" s="1"/>
  <c r="AW9" i="18" s="1"/>
  <c r="W40" i="18"/>
  <c r="AO40" i="18" s="1"/>
  <c r="AU40" i="18" s="1"/>
  <c r="U51" i="18"/>
  <c r="W27" i="18"/>
  <c r="AO27" i="18" s="1"/>
  <c r="AU27" i="18" s="1"/>
  <c r="BB18" i="18"/>
  <c r="U46" i="18"/>
  <c r="Y26" i="18"/>
  <c r="AQ26" i="18" s="1"/>
  <c r="AW26" i="18" s="1"/>
  <c r="Y50" i="18"/>
  <c r="AQ50" i="18" s="1"/>
  <c r="AW50" i="18" s="1"/>
  <c r="U27" i="18"/>
  <c r="BB26" i="18"/>
  <c r="V42" i="18"/>
  <c r="BB33" i="18"/>
  <c r="U9" i="18"/>
  <c r="W22" i="18"/>
  <c r="AO22" i="18" s="1"/>
  <c r="AU22" i="18" s="1"/>
  <c r="U41" i="18"/>
  <c r="V31" i="18"/>
  <c r="W12" i="18"/>
  <c r="AO12" i="18" s="1"/>
  <c r="AU12" i="18" s="1"/>
  <c r="BB49" i="18"/>
  <c r="U36" i="18"/>
  <c r="U47" i="18"/>
  <c r="W48" i="18"/>
  <c r="AO48" i="18" s="1"/>
  <c r="AU48" i="18" s="1"/>
  <c r="W9" i="18"/>
  <c r="AO9" i="18" s="1"/>
  <c r="AU9" i="18" s="1"/>
  <c r="BB25" i="18"/>
  <c r="BB38" i="18"/>
  <c r="V18" i="18"/>
  <c r="W17" i="18"/>
  <c r="AO17" i="18" s="1"/>
  <c r="AU17" i="18" s="1"/>
  <c r="BB13" i="18"/>
  <c r="V27" i="18"/>
  <c r="W14" i="18"/>
  <c r="AO14" i="18" s="1"/>
  <c r="AU14" i="18" s="1"/>
  <c r="V33" i="18"/>
  <c r="BB48" i="18"/>
  <c r="W31" i="18"/>
  <c r="AO31" i="18" s="1"/>
  <c r="AU31" i="18" s="1"/>
  <c r="Y20" i="18"/>
  <c r="AQ20" i="18" s="1"/>
  <c r="AW20" i="18" s="1"/>
  <c r="U18" i="18"/>
  <c r="U31" i="18"/>
  <c r="W20" i="18"/>
  <c r="AO20" i="18" s="1"/>
  <c r="AU20" i="18" s="1"/>
  <c r="W57" i="18"/>
  <c r="AO57" i="18" s="1"/>
  <c r="AU57" i="18" s="1"/>
  <c r="U21" i="18"/>
  <c r="W13" i="18"/>
  <c r="AO13" i="18" s="1"/>
  <c r="AU13" i="18" s="1"/>
  <c r="BB29" i="18"/>
  <c r="V14" i="18"/>
  <c r="Y40" i="18"/>
  <c r="AQ40" i="18" s="1"/>
  <c r="AW40" i="18" s="1"/>
  <c r="BB46" i="18"/>
  <c r="U29" i="18"/>
  <c r="W35" i="18"/>
  <c r="AO35" i="18" s="1"/>
  <c r="AU35" i="18" s="1"/>
  <c r="W26" i="18"/>
  <c r="AO26" i="18" s="1"/>
  <c r="AU26" i="18" s="1"/>
  <c r="W46" i="18"/>
  <c r="AO46" i="18" s="1"/>
  <c r="AU46" i="18" s="1"/>
  <c r="W41" i="18"/>
  <c r="AO41" i="18" s="1"/>
  <c r="AU41" i="18" s="1"/>
  <c r="U24" i="18"/>
  <c r="BB6" i="18"/>
  <c r="U57" i="18"/>
  <c r="V45" i="18"/>
  <c r="BB7" i="18"/>
  <c r="BB45" i="18"/>
  <c r="V40" i="18"/>
  <c r="BB14" i="18"/>
  <c r="Y16" i="18"/>
  <c r="AQ16" i="18" s="1"/>
  <c r="AW16" i="18" s="1"/>
  <c r="W30" i="18"/>
  <c r="AO30" i="18" s="1"/>
  <c r="AU30" i="18" s="1"/>
  <c r="BB41" i="18"/>
  <c r="BB12" i="18"/>
  <c r="W15" i="18"/>
  <c r="AO15" i="18" s="1"/>
  <c r="AU15" i="18" s="1"/>
  <c r="W43" i="18"/>
  <c r="AO43" i="18" s="1"/>
  <c r="AU43" i="18" s="1"/>
  <c r="W42" i="18"/>
  <c r="AO42" i="18" s="1"/>
  <c r="AU42" i="18" s="1"/>
  <c r="V39" i="18"/>
  <c r="U28" i="18"/>
  <c r="U39" i="18"/>
  <c r="U49" i="18"/>
  <c r="Y30" i="18"/>
  <c r="AQ30" i="18" s="1"/>
  <c r="AW30" i="18" s="1"/>
  <c r="BB23" i="18"/>
  <c r="Y56" i="18"/>
  <c r="AQ56" i="18" s="1"/>
  <c r="AW56" i="18" s="1"/>
  <c r="Y39" i="18"/>
  <c r="AQ39" i="18" s="1"/>
  <c r="AW39" i="18" s="1"/>
  <c r="Y43" i="18"/>
  <c r="AQ43" i="18" s="1"/>
  <c r="AW43" i="18" s="1"/>
  <c r="V10" i="18"/>
  <c r="W29" i="18"/>
  <c r="AO29" i="18" s="1"/>
  <c r="AU29" i="18" s="1"/>
  <c r="BB55" i="18"/>
  <c r="U32" i="18"/>
  <c r="U48" i="18"/>
  <c r="U45" i="18"/>
  <c r="W53" i="18"/>
  <c r="AO53" i="18" s="1"/>
  <c r="AU53" i="18" s="1"/>
  <c r="W32" i="18"/>
  <c r="AO32" i="18" s="1"/>
  <c r="AU32" i="18" s="1"/>
  <c r="U42" i="18"/>
  <c r="Y35" i="18"/>
  <c r="AQ35" i="18" s="1"/>
  <c r="AW35" i="18" s="1"/>
  <c r="V17" i="18"/>
  <c r="BB21" i="18"/>
  <c r="U30" i="18"/>
  <c r="Y48" i="18"/>
  <c r="AQ48" i="18" s="1"/>
  <c r="AW48" i="18" s="1"/>
  <c r="V16" i="18"/>
  <c r="W44" i="18"/>
  <c r="AO44" i="18" s="1"/>
  <c r="AU44" i="18" s="1"/>
  <c r="L57" i="17"/>
  <c r="Y47" i="18"/>
  <c r="AQ47" i="18" s="1"/>
  <c r="AW47" i="18" s="1"/>
  <c r="BB54" i="18"/>
  <c r="Y23" i="18"/>
  <c r="AQ23" i="18" s="1"/>
  <c r="AW23" i="18" s="1"/>
  <c r="W8" i="18"/>
  <c r="AO8" i="18" s="1"/>
  <c r="AU8" i="18" s="1"/>
  <c r="Y42" i="18"/>
  <c r="AQ42" i="18" s="1"/>
  <c r="AW42" i="18" s="1"/>
  <c r="BB16" i="18"/>
  <c r="Y14" i="18"/>
  <c r="AQ14" i="18" s="1"/>
  <c r="AW14" i="18" s="1"/>
  <c r="W11" i="18"/>
  <c r="AO11" i="18" s="1"/>
  <c r="AU11" i="18" s="1"/>
  <c r="BB37" i="18"/>
  <c r="V56" i="18"/>
  <c r="A224" i="1"/>
  <c r="L224" i="1" s="1"/>
  <c r="L56" i="17"/>
  <c r="A223" i="1"/>
  <c r="L223" i="1" s="1"/>
  <c r="L55" i="17"/>
  <c r="A222" i="1"/>
  <c r="L222" i="1" s="1"/>
  <c r="L54" i="17"/>
  <c r="T53" i="17"/>
  <c r="M53" i="17"/>
  <c r="N53" i="17" s="1"/>
  <c r="V53" i="17" s="1"/>
  <c r="S53" i="17"/>
  <c r="U35" i="17"/>
  <c r="U51" i="17"/>
  <c r="S18" i="17"/>
  <c r="S21" i="17"/>
  <c r="S8" i="17"/>
  <c r="U21" i="17"/>
  <c r="S44" i="17"/>
  <c r="S50" i="17"/>
  <c r="S26" i="17"/>
  <c r="U31" i="17"/>
  <c r="S14" i="17"/>
  <c r="U16" i="17"/>
  <c r="S24" i="17"/>
  <c r="S47" i="17"/>
  <c r="U8" i="17"/>
  <c r="S32" i="17"/>
  <c r="S40" i="17"/>
  <c r="S13" i="17"/>
  <c r="U19" i="17"/>
  <c r="S28" i="17"/>
  <c r="S42" i="17"/>
  <c r="S36" i="17"/>
  <c r="S11" i="17"/>
  <c r="U15" i="17"/>
  <c r="S49" i="17"/>
  <c r="S38" i="17"/>
  <c r="U48" i="17"/>
  <c r="U18" i="17"/>
  <c r="U12" i="17"/>
  <c r="S16" i="17"/>
  <c r="U10" i="17"/>
  <c r="U27" i="17"/>
  <c r="U29" i="17"/>
  <c r="U41" i="17"/>
  <c r="S34" i="17"/>
  <c r="U39" i="17"/>
  <c r="S9" i="17"/>
  <c r="U22" i="17"/>
  <c r="S45" i="17"/>
  <c r="U43" i="17"/>
  <c r="U42" i="17"/>
  <c r="S22" i="17"/>
  <c r="U52" i="17"/>
  <c r="U20" i="17"/>
  <c r="S25" i="17"/>
  <c r="U44" i="17"/>
  <c r="S35" i="17"/>
  <c r="S51" i="17"/>
  <c r="U14" i="17"/>
  <c r="S52" i="17"/>
  <c r="S39" i="17"/>
  <c r="U33" i="17"/>
  <c r="U32" i="17"/>
  <c r="U9" i="17"/>
  <c r="S10" i="17"/>
  <c r="U40" i="17"/>
  <c r="U17" i="17"/>
  <c r="S48" i="17"/>
  <c r="U24" i="17"/>
  <c r="S29" i="17"/>
  <c r="U47" i="17"/>
  <c r="U7" i="17"/>
  <c r="S37" i="17"/>
  <c r="U38" i="17"/>
  <c r="U37" i="17"/>
  <c r="U23" i="17"/>
  <c r="S46" i="17"/>
  <c r="S33" i="17"/>
  <c r="U11" i="17"/>
  <c r="S15" i="17"/>
  <c r="U13" i="17"/>
  <c r="S19" i="17"/>
  <c r="U28" i="17"/>
  <c r="S12" i="17"/>
  <c r="S23" i="17"/>
  <c r="U49" i="17"/>
  <c r="U45" i="17"/>
  <c r="U36" i="17"/>
  <c r="S20" i="17"/>
  <c r="S17" i="17"/>
  <c r="S27" i="17"/>
  <c r="U46" i="17"/>
  <c r="S7" i="17"/>
  <c r="U26" i="17"/>
  <c r="U25" i="17"/>
  <c r="U34" i="17"/>
  <c r="S41" i="17"/>
  <c r="A235" i="2" l="1"/>
  <c r="BB66" i="18"/>
  <c r="W66" i="18"/>
  <c r="AO66" i="18" s="1"/>
  <c r="AU66" i="18" s="1"/>
  <c r="V66" i="18"/>
  <c r="Y66" i="18"/>
  <c r="AQ66" i="18" s="1"/>
  <c r="AW66" i="18" s="1"/>
  <c r="U66" i="18"/>
  <c r="BB65" i="18"/>
  <c r="U65" i="18"/>
  <c r="Y65" i="18"/>
  <c r="AQ65" i="18" s="1"/>
  <c r="AW65" i="18" s="1"/>
  <c r="V65" i="18"/>
  <c r="W65" i="18"/>
  <c r="AO65" i="18" s="1"/>
  <c r="AU65" i="18" s="1"/>
  <c r="BB63" i="18"/>
  <c r="BB64" i="18"/>
  <c r="W64" i="18"/>
  <c r="AO64" i="18" s="1"/>
  <c r="AU64" i="18" s="1"/>
  <c r="BB62" i="18"/>
  <c r="V64" i="18"/>
  <c r="U64" i="18"/>
  <c r="AM64" i="18" s="1"/>
  <c r="AS64" i="18" s="1"/>
  <c r="Y64" i="18"/>
  <c r="AQ64" i="18" s="1"/>
  <c r="AW64" i="18" s="1"/>
  <c r="W63" i="18"/>
  <c r="AO63" i="18" s="1"/>
  <c r="AU63" i="18" s="1"/>
  <c r="Y63" i="18"/>
  <c r="AQ63" i="18" s="1"/>
  <c r="AW63" i="18" s="1"/>
  <c r="U63" i="18"/>
  <c r="V63" i="18"/>
  <c r="V62" i="18"/>
  <c r="Y62" i="18"/>
  <c r="AQ62" i="18" s="1"/>
  <c r="AW62" i="18" s="1"/>
  <c r="U62" i="18"/>
  <c r="W62" i="18"/>
  <c r="AO62" i="18" s="1"/>
  <c r="AU62" i="18" s="1"/>
  <c r="Y61" i="18"/>
  <c r="AQ61" i="18" s="1"/>
  <c r="AW61" i="18" s="1"/>
  <c r="V61" i="18"/>
  <c r="BB61" i="18"/>
  <c r="U61" i="18"/>
  <c r="W61" i="18"/>
  <c r="AO61" i="18" s="1"/>
  <c r="AU61" i="18" s="1"/>
  <c r="A228" i="1"/>
  <c r="L228" i="1" s="1"/>
  <c r="Y60" i="18"/>
  <c r="AQ60" i="18" s="1"/>
  <c r="AW60" i="18" s="1"/>
  <c r="U60" i="18"/>
  <c r="AM60" i="18" s="1"/>
  <c r="AS60" i="18" s="1"/>
  <c r="W60" i="18"/>
  <c r="AO60" i="18" s="1"/>
  <c r="AU60" i="18" s="1"/>
  <c r="BB60" i="18"/>
  <c r="V60" i="18"/>
  <c r="X59" i="18"/>
  <c r="AP59" i="18" s="1"/>
  <c r="AN59" i="18"/>
  <c r="AT59" i="18" s="1"/>
  <c r="AV59" i="18" s="1"/>
  <c r="BH59" i="18"/>
  <c r="BC59" i="18"/>
  <c r="BD59" i="18" s="1"/>
  <c r="BL59" i="18" s="1"/>
  <c r="BJ59" i="18"/>
  <c r="AM59" i="18"/>
  <c r="BH58" i="18"/>
  <c r="BJ58" i="18"/>
  <c r="BC58" i="18"/>
  <c r="BD58" i="18" s="1"/>
  <c r="BL58" i="18" s="1"/>
  <c r="R58" i="17"/>
  <c r="M58" i="17"/>
  <c r="N58" i="17" s="1"/>
  <c r="V58" i="17" s="1"/>
  <c r="T58" i="17"/>
  <c r="AN58" i="18"/>
  <c r="AT58" i="18" s="1"/>
  <c r="AV58" i="18" s="1"/>
  <c r="X58" i="18"/>
  <c r="AP58" i="18" s="1"/>
  <c r="AM58" i="18"/>
  <c r="AS58" i="18" s="1"/>
  <c r="R57" i="17"/>
  <c r="M57" i="17"/>
  <c r="N57" i="17" s="1"/>
  <c r="V57" i="17" s="1"/>
  <c r="T57" i="17"/>
  <c r="AM42" i="18"/>
  <c r="AS42" i="18" s="1"/>
  <c r="AN10" i="18"/>
  <c r="AT10" i="18" s="1"/>
  <c r="AV10" i="18" s="1"/>
  <c r="X10" i="18"/>
  <c r="AP10" i="18" s="1"/>
  <c r="AM28" i="18"/>
  <c r="AM24" i="18"/>
  <c r="AS24" i="18" s="1"/>
  <c r="AN14" i="18"/>
  <c r="AT14" i="18" s="1"/>
  <c r="AV14" i="18" s="1"/>
  <c r="X14" i="18"/>
  <c r="AP14" i="18" s="1"/>
  <c r="AN18" i="18"/>
  <c r="AT18" i="18" s="1"/>
  <c r="AV18" i="18" s="1"/>
  <c r="X18" i="18"/>
  <c r="AP18" i="18" s="1"/>
  <c r="AM9" i="18"/>
  <c r="AS9" i="18" s="1"/>
  <c r="AN29" i="18"/>
  <c r="AT29" i="18" s="1"/>
  <c r="AV29" i="18" s="1"/>
  <c r="X29" i="18"/>
  <c r="AP29" i="18" s="1"/>
  <c r="AM37" i="18"/>
  <c r="AS37" i="18" s="1"/>
  <c r="BH36" i="18"/>
  <c r="BJ36" i="18"/>
  <c r="BC36" i="18"/>
  <c r="BD36" i="18" s="1"/>
  <c r="BL36" i="18" s="1"/>
  <c r="AM23" i="18"/>
  <c r="AS23" i="18" s="1"/>
  <c r="AM8" i="18"/>
  <c r="AS8" i="18" s="1"/>
  <c r="AM15" i="18"/>
  <c r="AM7" i="18"/>
  <c r="AS7" i="18" s="1"/>
  <c r="AM22" i="18"/>
  <c r="AS22" i="18" s="1"/>
  <c r="AN51" i="18"/>
  <c r="AT51" i="18" s="1"/>
  <c r="AV51" i="18" s="1"/>
  <c r="X51" i="18"/>
  <c r="AP51" i="18" s="1"/>
  <c r="BH53" i="18"/>
  <c r="BC53" i="18"/>
  <c r="BD53" i="18" s="1"/>
  <c r="BL53" i="18" s="1"/>
  <c r="BJ53" i="18"/>
  <c r="BH10" i="18"/>
  <c r="BC10" i="18"/>
  <c r="BD10" i="18" s="1"/>
  <c r="BL10" i="18" s="1"/>
  <c r="BJ10" i="18"/>
  <c r="BH19" i="18"/>
  <c r="BC19" i="18"/>
  <c r="BD19" i="18" s="1"/>
  <c r="BL19" i="18" s="1"/>
  <c r="BJ19" i="18"/>
  <c r="AM34" i="18"/>
  <c r="AS34" i="18" s="1"/>
  <c r="X39" i="18"/>
  <c r="AP39" i="18" s="1"/>
  <c r="AN39" i="18"/>
  <c r="AT39" i="18" s="1"/>
  <c r="AV39" i="18" s="1"/>
  <c r="X45" i="18"/>
  <c r="AP45" i="18" s="1"/>
  <c r="AN45" i="18"/>
  <c r="AT45" i="18" s="1"/>
  <c r="AV45" i="18" s="1"/>
  <c r="AM29" i="18"/>
  <c r="AN27" i="18"/>
  <c r="AT27" i="18" s="1"/>
  <c r="AV27" i="18" s="1"/>
  <c r="X27" i="18"/>
  <c r="AP27" i="18" s="1"/>
  <c r="AM47" i="18"/>
  <c r="AS47" i="18" s="1"/>
  <c r="BC33" i="18"/>
  <c r="BD33" i="18" s="1"/>
  <c r="BL33" i="18" s="1"/>
  <c r="BJ33" i="18"/>
  <c r="BH33" i="18"/>
  <c r="BH57" i="18"/>
  <c r="BJ57" i="18"/>
  <c r="BK58" i="18" s="1"/>
  <c r="BC57" i="18"/>
  <c r="BD57" i="18" s="1"/>
  <c r="BL57" i="18" s="1"/>
  <c r="AM12" i="18"/>
  <c r="AN9" i="18"/>
  <c r="AT9" i="18" s="1"/>
  <c r="AV9" i="18" s="1"/>
  <c r="X9" i="18"/>
  <c r="AP9" i="18" s="1"/>
  <c r="BH44" i="18"/>
  <c r="BC44" i="18"/>
  <c r="BD44" i="18" s="1"/>
  <c r="BL44" i="18" s="1"/>
  <c r="BJ44" i="18"/>
  <c r="X19" i="18"/>
  <c r="AP19" i="18" s="1"/>
  <c r="AN19" i="18"/>
  <c r="AT19" i="18" s="1"/>
  <c r="AV19" i="18" s="1"/>
  <c r="AN44" i="18"/>
  <c r="AT44" i="18" s="1"/>
  <c r="AV44" i="18" s="1"/>
  <c r="X44" i="18"/>
  <c r="AP44" i="18" s="1"/>
  <c r="AN24" i="18"/>
  <c r="AT24" i="18" s="1"/>
  <c r="AV24" i="18" s="1"/>
  <c r="X24" i="18"/>
  <c r="AP24" i="18" s="1"/>
  <c r="AN22" i="18"/>
  <c r="AT22" i="18" s="1"/>
  <c r="AV22" i="18" s="1"/>
  <c r="X22" i="18"/>
  <c r="AP22" i="18" s="1"/>
  <c r="BH50" i="18"/>
  <c r="BJ50" i="18"/>
  <c r="BC50" i="18"/>
  <c r="BD50" i="18" s="1"/>
  <c r="BL50" i="18" s="1"/>
  <c r="AM43" i="18"/>
  <c r="AS43" i="18" s="1"/>
  <c r="AM25" i="18"/>
  <c r="AS25" i="18" s="1"/>
  <c r="AM56" i="18"/>
  <c r="AS56" i="18" s="1"/>
  <c r="AM52" i="18"/>
  <c r="AS52" i="18" s="1"/>
  <c r="AM53" i="18"/>
  <c r="AS53" i="18" s="1"/>
  <c r="AN56" i="18"/>
  <c r="AT56" i="18" s="1"/>
  <c r="AV56" i="18" s="1"/>
  <c r="X56" i="18"/>
  <c r="AP56" i="18" s="1"/>
  <c r="BH16" i="18"/>
  <c r="BC16" i="18"/>
  <c r="BD16" i="18" s="1"/>
  <c r="BL16" i="18" s="1"/>
  <c r="BJ16" i="18"/>
  <c r="BH54" i="18"/>
  <c r="BC54" i="18"/>
  <c r="BD54" i="18" s="1"/>
  <c r="BL54" i="18" s="1"/>
  <c r="BJ54" i="18"/>
  <c r="AN16" i="18"/>
  <c r="AT16" i="18" s="1"/>
  <c r="AV16" i="18" s="1"/>
  <c r="X16" i="18"/>
  <c r="AP16" i="18" s="1"/>
  <c r="AN17" i="18"/>
  <c r="AT17" i="18" s="1"/>
  <c r="AV17" i="18" s="1"/>
  <c r="X17" i="18"/>
  <c r="AP17" i="18" s="1"/>
  <c r="BC55" i="18"/>
  <c r="BD55" i="18" s="1"/>
  <c r="BL55" i="18" s="1"/>
  <c r="BJ55" i="18"/>
  <c r="BH55" i="18"/>
  <c r="AM49" i="18"/>
  <c r="BH41" i="18"/>
  <c r="BJ41" i="18"/>
  <c r="BC41" i="18"/>
  <c r="BD41" i="18" s="1"/>
  <c r="BL41" i="18" s="1"/>
  <c r="X40" i="18"/>
  <c r="AP40" i="18" s="1"/>
  <c r="AN40" i="18"/>
  <c r="AT40" i="18" s="1"/>
  <c r="AV40" i="18" s="1"/>
  <c r="AM57" i="18"/>
  <c r="BH46" i="18"/>
  <c r="BC46" i="18"/>
  <c r="BD46" i="18" s="1"/>
  <c r="BL46" i="18" s="1"/>
  <c r="BJ46" i="18"/>
  <c r="AM31" i="18"/>
  <c r="BH48" i="18"/>
  <c r="BJ48" i="18"/>
  <c r="BC48" i="18"/>
  <c r="BD48" i="18" s="1"/>
  <c r="BL48" i="18" s="1"/>
  <c r="BH13" i="18"/>
  <c r="BC13" i="18"/>
  <c r="BD13" i="18" s="1"/>
  <c r="BL13" i="18" s="1"/>
  <c r="BJ13" i="18"/>
  <c r="BH25" i="18"/>
  <c r="BC25" i="18"/>
  <c r="BD25" i="18" s="1"/>
  <c r="BL25" i="18" s="1"/>
  <c r="BJ25" i="18"/>
  <c r="AM36" i="18"/>
  <c r="AS36" i="18" s="1"/>
  <c r="AM41" i="18"/>
  <c r="X42" i="18"/>
  <c r="AP42" i="18" s="1"/>
  <c r="AN42" i="18"/>
  <c r="AT42" i="18" s="1"/>
  <c r="AV42" i="18" s="1"/>
  <c r="AM51" i="18"/>
  <c r="AS51" i="18" s="1"/>
  <c r="AM13" i="18"/>
  <c r="AN53" i="18"/>
  <c r="AT53" i="18" s="1"/>
  <c r="AV53" i="18" s="1"/>
  <c r="X53" i="18"/>
  <c r="AP53" i="18" s="1"/>
  <c r="AN7" i="18"/>
  <c r="AT7" i="18" s="1"/>
  <c r="AV7" i="18" s="1"/>
  <c r="X7" i="18"/>
  <c r="AP7" i="18" s="1"/>
  <c r="AM54" i="18"/>
  <c r="AS54" i="18" s="1"/>
  <c r="X12" i="18"/>
  <c r="AP12" i="18" s="1"/>
  <c r="AN12" i="18"/>
  <c r="AT12" i="18" s="1"/>
  <c r="AV12" i="18" s="1"/>
  <c r="AM14" i="18"/>
  <c r="AS14" i="18" s="1"/>
  <c r="Z14" i="18"/>
  <c r="AM16" i="18"/>
  <c r="AS16" i="18" s="1"/>
  <c r="BH15" i="18"/>
  <c r="BC15" i="18"/>
  <c r="BD15" i="18" s="1"/>
  <c r="BL15" i="18" s="1"/>
  <c r="BJ15" i="18"/>
  <c r="AN25" i="18"/>
  <c r="AT25" i="18" s="1"/>
  <c r="AV25" i="18" s="1"/>
  <c r="X25" i="18"/>
  <c r="AP25" i="18" s="1"/>
  <c r="X43" i="18"/>
  <c r="AP43" i="18" s="1"/>
  <c r="AN43" i="18"/>
  <c r="AT43" i="18" s="1"/>
  <c r="AV43" i="18" s="1"/>
  <c r="AN37" i="18"/>
  <c r="AT37" i="18" s="1"/>
  <c r="AV37" i="18" s="1"/>
  <c r="X37" i="18"/>
  <c r="AP37" i="18" s="1"/>
  <c r="BH20" i="18"/>
  <c r="BJ20" i="18"/>
  <c r="BC20" i="18"/>
  <c r="BD20" i="18" s="1"/>
  <c r="BL20" i="18" s="1"/>
  <c r="X26" i="18"/>
  <c r="AP26" i="18" s="1"/>
  <c r="AN26" i="18"/>
  <c r="AT26" i="18" s="1"/>
  <c r="AV26" i="18" s="1"/>
  <c r="AN21" i="18"/>
  <c r="AT21" i="18" s="1"/>
  <c r="AV21" i="18" s="1"/>
  <c r="X21" i="18"/>
  <c r="AP21" i="18" s="1"/>
  <c r="AM11" i="18"/>
  <c r="AN47" i="18"/>
  <c r="AT47" i="18" s="1"/>
  <c r="AV47" i="18" s="1"/>
  <c r="X47" i="18"/>
  <c r="AP47" i="18" s="1"/>
  <c r="AN13" i="18"/>
  <c r="AT13" i="18" s="1"/>
  <c r="AV13" i="18" s="1"/>
  <c r="X13" i="18"/>
  <c r="AP13" i="18" s="1"/>
  <c r="BH51" i="18"/>
  <c r="BC51" i="18"/>
  <c r="BD51" i="18" s="1"/>
  <c r="BL51" i="18" s="1"/>
  <c r="BJ51" i="18"/>
  <c r="AM26" i="18"/>
  <c r="AN57" i="18"/>
  <c r="AT57" i="18" s="1"/>
  <c r="AV57" i="18" s="1"/>
  <c r="X57" i="18"/>
  <c r="AP57" i="18" s="1"/>
  <c r="BH28" i="18"/>
  <c r="BC28" i="18"/>
  <c r="BD28" i="18" s="1"/>
  <c r="BL28" i="18" s="1"/>
  <c r="BJ28" i="18"/>
  <c r="AM38" i="18"/>
  <c r="AS38" i="18" s="1"/>
  <c r="AM44" i="18"/>
  <c r="AS44" i="18" s="1"/>
  <c r="BH52" i="18"/>
  <c r="BJ52" i="18"/>
  <c r="BC52" i="18"/>
  <c r="BD52" i="18" s="1"/>
  <c r="BL52" i="18" s="1"/>
  <c r="AM20" i="18"/>
  <c r="AM30" i="18"/>
  <c r="AS30" i="18" s="1"/>
  <c r="AM48" i="18"/>
  <c r="AS48" i="18" s="1"/>
  <c r="BH23" i="18"/>
  <c r="BJ23" i="18"/>
  <c r="BC23" i="18"/>
  <c r="BD23" i="18" s="1"/>
  <c r="BL23" i="18" s="1"/>
  <c r="BH7" i="18"/>
  <c r="BJ7" i="18"/>
  <c r="BC7" i="18"/>
  <c r="BD7" i="18" s="1"/>
  <c r="BL7" i="18" s="1"/>
  <c r="AM27" i="18"/>
  <c r="BC18" i="18"/>
  <c r="BD18" i="18" s="1"/>
  <c r="BL18" i="18" s="1"/>
  <c r="BJ18" i="18"/>
  <c r="BH18" i="18"/>
  <c r="BJ35" i="18"/>
  <c r="BC35" i="18"/>
  <c r="BD35" i="18" s="1"/>
  <c r="BL35" i="18" s="1"/>
  <c r="BH35" i="18"/>
  <c r="AM50" i="18"/>
  <c r="AS50" i="18" s="1"/>
  <c r="BH24" i="18"/>
  <c r="BC24" i="18"/>
  <c r="BD24" i="18" s="1"/>
  <c r="BL24" i="18" s="1"/>
  <c r="BJ24" i="18"/>
  <c r="BH43" i="18"/>
  <c r="BJ43" i="18"/>
  <c r="BC43" i="18"/>
  <c r="BD43" i="18" s="1"/>
  <c r="BL43" i="18" s="1"/>
  <c r="BH47" i="18"/>
  <c r="BC47" i="18"/>
  <c r="BD47" i="18" s="1"/>
  <c r="BL47" i="18" s="1"/>
  <c r="BJ47" i="18"/>
  <c r="AN8" i="18"/>
  <c r="AT8" i="18" s="1"/>
  <c r="AV8" i="18" s="1"/>
  <c r="X8" i="18"/>
  <c r="AP8" i="18" s="1"/>
  <c r="BH42" i="18"/>
  <c r="BJ42" i="18"/>
  <c r="BC42" i="18"/>
  <c r="BD42" i="18" s="1"/>
  <c r="BL42" i="18" s="1"/>
  <c r="AM33" i="18"/>
  <c r="BH21" i="18"/>
  <c r="BC21" i="18"/>
  <c r="BD21" i="18" s="1"/>
  <c r="BL21" i="18" s="1"/>
  <c r="BJ21" i="18"/>
  <c r="AM32" i="18"/>
  <c r="BH12" i="18"/>
  <c r="BJ12" i="18"/>
  <c r="BC12" i="18"/>
  <c r="BD12" i="18" s="1"/>
  <c r="BL12" i="18" s="1"/>
  <c r="BH14" i="18"/>
  <c r="BC14" i="18"/>
  <c r="BD14" i="18" s="1"/>
  <c r="BL14" i="18" s="1"/>
  <c r="BJ14" i="18"/>
  <c r="BH29" i="18"/>
  <c r="BJ29" i="18"/>
  <c r="BC29" i="18"/>
  <c r="BD29" i="18" s="1"/>
  <c r="BL29" i="18" s="1"/>
  <c r="BH38" i="18"/>
  <c r="BC38" i="18"/>
  <c r="BD38" i="18" s="1"/>
  <c r="BL38" i="18" s="1"/>
  <c r="BJ38" i="18"/>
  <c r="AN31" i="18"/>
  <c r="AT31" i="18" s="1"/>
  <c r="AV31" i="18" s="1"/>
  <c r="X31" i="18"/>
  <c r="AP31" i="18" s="1"/>
  <c r="AN15" i="18"/>
  <c r="AT15" i="18" s="1"/>
  <c r="AV15" i="18" s="1"/>
  <c r="X15" i="18"/>
  <c r="AP15" i="18" s="1"/>
  <c r="AN20" i="18"/>
  <c r="AT20" i="18" s="1"/>
  <c r="AV20" i="18" s="1"/>
  <c r="X20" i="18"/>
  <c r="AP20" i="18" s="1"/>
  <c r="BH56" i="18"/>
  <c r="BJ56" i="18"/>
  <c r="BK56" i="18" s="1"/>
  <c r="BC56" i="18"/>
  <c r="BD56" i="18" s="1"/>
  <c r="BL56" i="18" s="1"/>
  <c r="AM35" i="18"/>
  <c r="AS35" i="18" s="1"/>
  <c r="AM40" i="18"/>
  <c r="AS40" i="18" s="1"/>
  <c r="AM10" i="18"/>
  <c r="AS10" i="18" s="1"/>
  <c r="AN23" i="18"/>
  <c r="AT23" i="18" s="1"/>
  <c r="AV23" i="18" s="1"/>
  <c r="X23" i="18"/>
  <c r="AP23" i="18" s="1"/>
  <c r="AN35" i="18"/>
  <c r="AT35" i="18" s="1"/>
  <c r="AV35" i="18" s="1"/>
  <c r="X35" i="18"/>
  <c r="AP35" i="18" s="1"/>
  <c r="AN50" i="18"/>
  <c r="AT50" i="18" s="1"/>
  <c r="AV50" i="18" s="1"/>
  <c r="X50" i="18"/>
  <c r="AP50" i="18" s="1"/>
  <c r="AM19" i="18"/>
  <c r="X34" i="18"/>
  <c r="AP34" i="18" s="1"/>
  <c r="AN34" i="18"/>
  <c r="AT34" i="18" s="1"/>
  <c r="AV34" i="18" s="1"/>
  <c r="AM17" i="18"/>
  <c r="AS17" i="18" s="1"/>
  <c r="BH32" i="18"/>
  <c r="BJ32" i="18"/>
  <c r="BC32" i="18"/>
  <c r="BD32" i="18" s="1"/>
  <c r="BL32" i="18" s="1"/>
  <c r="AN38" i="18"/>
  <c r="AT38" i="18" s="1"/>
  <c r="AV38" i="18" s="1"/>
  <c r="X38" i="18"/>
  <c r="AP38" i="18" s="1"/>
  <c r="BH30" i="18"/>
  <c r="BJ30" i="18"/>
  <c r="BC30" i="18"/>
  <c r="BD30" i="18" s="1"/>
  <c r="BL30" i="18" s="1"/>
  <c r="BH37" i="18"/>
  <c r="BJ37" i="18"/>
  <c r="BC37" i="18"/>
  <c r="BD37" i="18" s="1"/>
  <c r="BL37" i="18" s="1"/>
  <c r="AM45" i="18"/>
  <c r="AM39" i="18"/>
  <c r="BH45" i="18"/>
  <c r="BJ45" i="18"/>
  <c r="BC45" i="18"/>
  <c r="BD45" i="18" s="1"/>
  <c r="BL45" i="18" s="1"/>
  <c r="BH6" i="18"/>
  <c r="BJ6" i="18"/>
  <c r="BC6" i="18"/>
  <c r="BD6" i="18" s="1"/>
  <c r="BL6" i="18" s="1"/>
  <c r="AM21" i="18"/>
  <c r="AS21" i="18" s="1"/>
  <c r="AM18" i="18"/>
  <c r="AN33" i="18"/>
  <c r="AT33" i="18" s="1"/>
  <c r="AV33" i="18" s="1"/>
  <c r="X33" i="18"/>
  <c r="AP33" i="18" s="1"/>
  <c r="BH49" i="18"/>
  <c r="BJ49" i="18"/>
  <c r="BC49" i="18"/>
  <c r="BD49" i="18" s="1"/>
  <c r="BL49" i="18" s="1"/>
  <c r="BH26" i="18"/>
  <c r="BC26" i="18"/>
  <c r="BD26" i="18" s="1"/>
  <c r="BL26" i="18" s="1"/>
  <c r="BJ26" i="18"/>
  <c r="AM46" i="18"/>
  <c r="AS46" i="18" s="1"/>
  <c r="BH11" i="18"/>
  <c r="BC11" i="18"/>
  <c r="BD11" i="18" s="1"/>
  <c r="BL11" i="18" s="1"/>
  <c r="BJ11" i="18"/>
  <c r="X55" i="18"/>
  <c r="AP55" i="18" s="1"/>
  <c r="AN55" i="18"/>
  <c r="AT55" i="18" s="1"/>
  <c r="AV55" i="18" s="1"/>
  <c r="AN6" i="18"/>
  <c r="AT6" i="18" s="1"/>
  <c r="AV6" i="18" s="1"/>
  <c r="X6" i="18"/>
  <c r="AP6" i="18" s="1"/>
  <c r="AM55" i="18"/>
  <c r="AS55" i="18" s="1"/>
  <c r="X28" i="18"/>
  <c r="AP28" i="18" s="1"/>
  <c r="AN28" i="18"/>
  <c r="AT28" i="18" s="1"/>
  <c r="AV28" i="18" s="1"/>
  <c r="BH27" i="18"/>
  <c r="BJ27" i="18"/>
  <c r="BC27" i="18"/>
  <c r="BD27" i="18" s="1"/>
  <c r="BL27" i="18" s="1"/>
  <c r="BH34" i="18"/>
  <c r="BJ34" i="18"/>
  <c r="BC34" i="18"/>
  <c r="BD34" i="18" s="1"/>
  <c r="BL34" i="18" s="1"/>
  <c r="AN48" i="18"/>
  <c r="AT48" i="18" s="1"/>
  <c r="AV48" i="18" s="1"/>
  <c r="X48" i="18"/>
  <c r="AP48" i="18" s="1"/>
  <c r="AN36" i="18"/>
  <c r="AT36" i="18" s="1"/>
  <c r="AV36" i="18" s="1"/>
  <c r="X36" i="18"/>
  <c r="AP36" i="18" s="1"/>
  <c r="AM6" i="18"/>
  <c r="AS6" i="18" s="1"/>
  <c r="BH9" i="18"/>
  <c r="BJ9" i="18"/>
  <c r="BC9" i="18"/>
  <c r="BD9" i="18" s="1"/>
  <c r="BL9" i="18" s="1"/>
  <c r="AN41" i="18"/>
  <c r="AT41" i="18" s="1"/>
  <c r="AV41" i="18" s="1"/>
  <c r="X41" i="18"/>
  <c r="AP41" i="18" s="1"/>
  <c r="BH39" i="18"/>
  <c r="BC39" i="18"/>
  <c r="BD39" i="18" s="1"/>
  <c r="BL39" i="18" s="1"/>
  <c r="BJ39" i="18"/>
  <c r="BH31" i="18"/>
  <c r="BJ31" i="18"/>
  <c r="BC31" i="18"/>
  <c r="BD31" i="18" s="1"/>
  <c r="BL31" i="18" s="1"/>
  <c r="BH40" i="18"/>
  <c r="BC40" i="18"/>
  <c r="BD40" i="18" s="1"/>
  <c r="BL40" i="18" s="1"/>
  <c r="BJ40" i="18"/>
  <c r="AN46" i="18"/>
  <c r="AT46" i="18" s="1"/>
  <c r="AV46" i="18" s="1"/>
  <c r="X46" i="18"/>
  <c r="AP46" i="18" s="1"/>
  <c r="BH8" i="18"/>
  <c r="BJ8" i="18"/>
  <c r="BC8" i="18"/>
  <c r="BD8" i="18" s="1"/>
  <c r="BL8" i="18" s="1"/>
  <c r="BH17" i="18"/>
  <c r="BC17" i="18"/>
  <c r="BD17" i="18" s="1"/>
  <c r="BL17" i="18" s="1"/>
  <c r="BJ17" i="18"/>
  <c r="X49" i="18"/>
  <c r="AP49" i="18" s="1"/>
  <c r="AN49" i="18"/>
  <c r="AT49" i="18" s="1"/>
  <c r="AV49" i="18" s="1"/>
  <c r="X11" i="18"/>
  <c r="AP11" i="18" s="1"/>
  <c r="AN11" i="18"/>
  <c r="AT11" i="18" s="1"/>
  <c r="AV11" i="18" s="1"/>
  <c r="BH22" i="18"/>
  <c r="BJ22" i="18"/>
  <c r="BC22" i="18"/>
  <c r="BD22" i="18" s="1"/>
  <c r="BL22" i="18" s="1"/>
  <c r="AN30" i="18"/>
  <c r="AT30" i="18" s="1"/>
  <c r="AV30" i="18" s="1"/>
  <c r="X30" i="18"/>
  <c r="AP30" i="18" s="1"/>
  <c r="AN54" i="18"/>
  <c r="AT54" i="18" s="1"/>
  <c r="AV54" i="18" s="1"/>
  <c r="X54" i="18"/>
  <c r="AP54" i="18" s="1"/>
  <c r="AN52" i="18"/>
  <c r="AT52" i="18" s="1"/>
  <c r="AV52" i="18" s="1"/>
  <c r="X52" i="18"/>
  <c r="AP52" i="18" s="1"/>
  <c r="AN32" i="18"/>
  <c r="AT32" i="18" s="1"/>
  <c r="AV32" i="18" s="1"/>
  <c r="X32" i="18"/>
  <c r="AP32" i="18" s="1"/>
  <c r="R56" i="17"/>
  <c r="M56" i="17"/>
  <c r="N56" i="17" s="1"/>
  <c r="V56" i="17" s="1"/>
  <c r="T56" i="17"/>
  <c r="R55" i="17"/>
  <c r="T55" i="17"/>
  <c r="M55" i="17"/>
  <c r="N55" i="17" s="1"/>
  <c r="V55" i="17" s="1"/>
  <c r="T54" i="17"/>
  <c r="U54" i="17" s="1"/>
  <c r="M54" i="17"/>
  <c r="N54" i="17" s="1"/>
  <c r="V54" i="17" s="1"/>
  <c r="R54" i="17"/>
  <c r="S54" i="17" s="1"/>
  <c r="U53" i="17"/>
  <c r="A236" i="2" l="1"/>
  <c r="BB67" i="18"/>
  <c r="V68" i="18"/>
  <c r="Y68" i="18"/>
  <c r="AQ68" i="18" s="1"/>
  <c r="AW68" i="18" s="1"/>
  <c r="W67" i="18"/>
  <c r="AO67" i="18" s="1"/>
  <c r="AU67" i="18" s="1"/>
  <c r="U67" i="18"/>
  <c r="V67" i="18"/>
  <c r="Y67" i="18"/>
  <c r="AQ67" i="18" s="1"/>
  <c r="AW67" i="18" s="1"/>
  <c r="AN66" i="18"/>
  <c r="AT66" i="18" s="1"/>
  <c r="AV66" i="18" s="1"/>
  <c r="X66" i="18"/>
  <c r="AP66" i="18" s="1"/>
  <c r="AM66" i="18"/>
  <c r="BH66" i="18"/>
  <c r="BC66" i="18"/>
  <c r="BD66" i="18" s="1"/>
  <c r="BL66" i="18" s="1"/>
  <c r="BJ66" i="18"/>
  <c r="X65" i="18"/>
  <c r="AP65" i="18" s="1"/>
  <c r="AN65" i="18"/>
  <c r="AT65" i="18" s="1"/>
  <c r="AV65" i="18" s="1"/>
  <c r="AM65" i="18"/>
  <c r="BH65" i="18"/>
  <c r="BJ65" i="18"/>
  <c r="BC65" i="18"/>
  <c r="BD65" i="18" s="1"/>
  <c r="BL65" i="18" s="1"/>
  <c r="BC62" i="18"/>
  <c r="BD62" i="18" s="1"/>
  <c r="BL62" i="18" s="1"/>
  <c r="BH62" i="18"/>
  <c r="BJ62" i="18"/>
  <c r="BC64" i="18"/>
  <c r="BD64" i="18" s="1"/>
  <c r="BL64" i="18" s="1"/>
  <c r="BJ64" i="18"/>
  <c r="BH64" i="18"/>
  <c r="BI65" i="18" s="1"/>
  <c r="X64" i="18"/>
  <c r="AN64" i="18"/>
  <c r="AT64" i="18" s="1"/>
  <c r="AV64" i="18" s="1"/>
  <c r="AX64" i="18" s="1"/>
  <c r="BC63" i="18"/>
  <c r="BD63" i="18" s="1"/>
  <c r="BL63" i="18" s="1"/>
  <c r="BJ63" i="18"/>
  <c r="BH63" i="18"/>
  <c r="X63" i="18"/>
  <c r="AP63" i="18" s="1"/>
  <c r="AN63" i="18"/>
  <c r="AT63" i="18" s="1"/>
  <c r="AV63" i="18" s="1"/>
  <c r="AM63" i="18"/>
  <c r="AM62" i="18"/>
  <c r="X62" i="18"/>
  <c r="AP62" i="18" s="1"/>
  <c r="AN62" i="18"/>
  <c r="AT62" i="18" s="1"/>
  <c r="AV62" i="18" s="1"/>
  <c r="BI59" i="18"/>
  <c r="AN61" i="18"/>
  <c r="AT61" i="18" s="1"/>
  <c r="AV61" i="18" s="1"/>
  <c r="X61" i="18"/>
  <c r="AP61" i="18" s="1"/>
  <c r="AM61" i="18"/>
  <c r="BH61" i="18"/>
  <c r="BJ61" i="18"/>
  <c r="BC61" i="18"/>
  <c r="BD61" i="18" s="1"/>
  <c r="BL61" i="18" s="1"/>
  <c r="X60" i="18"/>
  <c r="AN60" i="18"/>
  <c r="AT60" i="18" s="1"/>
  <c r="AV60" i="18" s="1"/>
  <c r="AX60" i="18" s="1"/>
  <c r="BH60" i="18"/>
  <c r="BC60" i="18"/>
  <c r="BD60" i="18" s="1"/>
  <c r="BL60" i="18" s="1"/>
  <c r="BJ60" i="18"/>
  <c r="BK59" i="18"/>
  <c r="Z10" i="18"/>
  <c r="Z59" i="18"/>
  <c r="AS59" i="18"/>
  <c r="AX59" i="18" s="1"/>
  <c r="AR59" i="18"/>
  <c r="U58" i="17"/>
  <c r="S58" i="17"/>
  <c r="AX58" i="18"/>
  <c r="AR58" i="18"/>
  <c r="BI58" i="18"/>
  <c r="Z58" i="18"/>
  <c r="BI42" i="18"/>
  <c r="S57" i="17"/>
  <c r="BI37" i="18"/>
  <c r="AR8" i="18"/>
  <c r="BI24" i="18"/>
  <c r="BI31" i="18"/>
  <c r="BI56" i="18"/>
  <c r="BI29" i="18"/>
  <c r="AR35" i="18"/>
  <c r="AX53" i="18"/>
  <c r="AX52" i="18"/>
  <c r="AX36" i="18"/>
  <c r="BI27" i="18"/>
  <c r="BK11" i="18"/>
  <c r="BK49" i="18"/>
  <c r="AX35" i="18"/>
  <c r="Z33" i="18"/>
  <c r="Z50" i="18"/>
  <c r="Z27" i="18"/>
  <c r="AR43" i="18"/>
  <c r="BK35" i="18"/>
  <c r="BI7" i="18"/>
  <c r="Z56" i="18"/>
  <c r="AX22" i="18"/>
  <c r="AX6" i="18"/>
  <c r="BK45" i="18"/>
  <c r="BK30" i="18"/>
  <c r="BK14" i="18"/>
  <c r="Z53" i="18"/>
  <c r="BK47" i="18"/>
  <c r="BK20" i="18"/>
  <c r="Z31" i="18"/>
  <c r="BI45" i="18"/>
  <c r="AR7" i="18"/>
  <c r="AX24" i="18"/>
  <c r="BI17" i="18"/>
  <c r="AR46" i="18"/>
  <c r="BK39" i="18"/>
  <c r="Z6" i="18"/>
  <c r="Z21" i="18"/>
  <c r="AX23" i="18"/>
  <c r="Z20" i="18"/>
  <c r="BI52" i="18"/>
  <c r="AR37" i="18"/>
  <c r="AR25" i="18"/>
  <c r="AR22" i="18"/>
  <c r="Z34" i="18"/>
  <c r="BK53" i="18"/>
  <c r="Z8" i="18"/>
  <c r="BK34" i="18"/>
  <c r="AR30" i="18"/>
  <c r="BI11" i="18"/>
  <c r="BI26" i="18"/>
  <c r="AX38" i="18"/>
  <c r="Z17" i="18"/>
  <c r="Z19" i="18"/>
  <c r="BI21" i="18"/>
  <c r="BK42" i="18"/>
  <c r="BK51" i="18"/>
  <c r="AR53" i="18"/>
  <c r="AR40" i="18"/>
  <c r="Z49" i="18"/>
  <c r="AX16" i="18"/>
  <c r="BK16" i="18"/>
  <c r="AX56" i="18"/>
  <c r="BI33" i="18"/>
  <c r="AR55" i="18"/>
  <c r="Z46" i="18"/>
  <c r="Z45" i="18"/>
  <c r="AR34" i="18"/>
  <c r="BI38" i="18"/>
  <c r="BK12" i="18"/>
  <c r="AX43" i="18"/>
  <c r="AR56" i="18"/>
  <c r="Z43" i="18"/>
  <c r="BI10" i="18"/>
  <c r="BI22" i="18"/>
  <c r="AX46" i="18"/>
  <c r="BK26" i="18"/>
  <c r="Z48" i="18"/>
  <c r="Z44" i="18"/>
  <c r="BI15" i="18"/>
  <c r="Z13" i="18"/>
  <c r="BI13" i="18"/>
  <c r="BK54" i="18"/>
  <c r="AX30" i="18"/>
  <c r="BK17" i="18"/>
  <c r="BK8" i="18"/>
  <c r="BK40" i="18"/>
  <c r="BK31" i="18"/>
  <c r="BI39" i="18"/>
  <c r="AR36" i="18"/>
  <c r="BK27" i="18"/>
  <c r="Z55" i="18"/>
  <c r="AX55" i="18"/>
  <c r="BI49" i="18"/>
  <c r="AX34" i="18"/>
  <c r="AR23" i="18"/>
  <c r="BK21" i="18"/>
  <c r="BK24" i="18"/>
  <c r="BI18" i="18"/>
  <c r="AR21" i="18"/>
  <c r="Z16" i="18"/>
  <c r="BI25" i="18"/>
  <c r="BI55" i="18"/>
  <c r="BK50" i="18"/>
  <c r="AR24" i="18"/>
  <c r="Z7" i="18"/>
  <c r="BK9" i="18"/>
  <c r="AS45" i="18"/>
  <c r="AX45" i="18" s="1"/>
  <c r="AR45" i="18"/>
  <c r="AR11" i="18"/>
  <c r="AS11" i="18"/>
  <c r="AX11" i="18" s="1"/>
  <c r="AS41" i="18"/>
  <c r="AX41" i="18" s="1"/>
  <c r="AR41" i="18"/>
  <c r="AS29" i="18"/>
  <c r="AX29" i="18" s="1"/>
  <c r="AR29" i="18"/>
  <c r="AX14" i="18"/>
  <c r="BI9" i="18"/>
  <c r="Z39" i="18"/>
  <c r="AS33" i="18"/>
  <c r="AX33" i="18" s="1"/>
  <c r="AR33" i="18"/>
  <c r="AS20" i="18"/>
  <c r="AX20" i="18" s="1"/>
  <c r="AR20" i="18"/>
  <c r="AR47" i="18"/>
  <c r="AX25" i="18"/>
  <c r="Z36" i="18"/>
  <c r="AS31" i="18"/>
  <c r="AX31" i="18" s="1"/>
  <c r="AR31" i="18"/>
  <c r="Z57" i="18"/>
  <c r="AR17" i="18"/>
  <c r="AR9" i="18"/>
  <c r="BK36" i="18"/>
  <c r="Z24" i="18"/>
  <c r="U57" i="17"/>
  <c r="AX54" i="18"/>
  <c r="BK22" i="18"/>
  <c r="BI40" i="18"/>
  <c r="AR48" i="18"/>
  <c r="BI34" i="18"/>
  <c r="AR6" i="18"/>
  <c r="AR39" i="18"/>
  <c r="AS39" i="18"/>
  <c r="AX39" i="18" s="1"/>
  <c r="BK37" i="18"/>
  <c r="BI30" i="18"/>
  <c r="BK33" i="18"/>
  <c r="BK32" i="18"/>
  <c r="AR50" i="18"/>
  <c r="Z40" i="18"/>
  <c r="BI12" i="18"/>
  <c r="AX8" i="18"/>
  <c r="BI35" i="18"/>
  <c r="BK18" i="18"/>
  <c r="BK23" i="18"/>
  <c r="Z30" i="18"/>
  <c r="Z26" i="18"/>
  <c r="BI51" i="18"/>
  <c r="AX47" i="18"/>
  <c r="AX21" i="18"/>
  <c r="BK15" i="18"/>
  <c r="AX7" i="18"/>
  <c r="AS13" i="18"/>
  <c r="AX13" i="18" s="1"/>
  <c r="AR13" i="18"/>
  <c r="AR42" i="18"/>
  <c r="BK13" i="18"/>
  <c r="BK48" i="18"/>
  <c r="BK46" i="18"/>
  <c r="AS57" i="18"/>
  <c r="AX57" i="18" s="1"/>
  <c r="AR57" i="18"/>
  <c r="BK41" i="18"/>
  <c r="AX17" i="18"/>
  <c r="BI16" i="18"/>
  <c r="AR44" i="18"/>
  <c r="BK44" i="18"/>
  <c r="AX9" i="18"/>
  <c r="BK57" i="18"/>
  <c r="BK10" i="18"/>
  <c r="Z22" i="18"/>
  <c r="Z15" i="18"/>
  <c r="Z23" i="18"/>
  <c r="BI36" i="18"/>
  <c r="AX10" i="18"/>
  <c r="AS18" i="18"/>
  <c r="AX18" i="18" s="1"/>
  <c r="AR18" i="18"/>
  <c r="Z35" i="18"/>
  <c r="AS32" i="18"/>
  <c r="AX32" i="18" s="1"/>
  <c r="AR32" i="18"/>
  <c r="BI43" i="18"/>
  <c r="BI46" i="18"/>
  <c r="BI44" i="18"/>
  <c r="AR12" i="18"/>
  <c r="AS12" i="18"/>
  <c r="AX12" i="18" s="1"/>
  <c r="AR51" i="18"/>
  <c r="AR28" i="18"/>
  <c r="AS28" i="18"/>
  <c r="AX28" i="18" s="1"/>
  <c r="AR54" i="18"/>
  <c r="BI8" i="18"/>
  <c r="AS19" i="18"/>
  <c r="AX19" i="18" s="1"/>
  <c r="AR19" i="18"/>
  <c r="BI47" i="18"/>
  <c r="AS27" i="18"/>
  <c r="AX27" i="18" s="1"/>
  <c r="AR27" i="18"/>
  <c r="BK28" i="18"/>
  <c r="AX37" i="18"/>
  <c r="AX42" i="18"/>
  <c r="AS49" i="18"/>
  <c r="AX49" i="18" s="1"/>
  <c r="AR49" i="18"/>
  <c r="BI50" i="18"/>
  <c r="BI19" i="18"/>
  <c r="AX51" i="18"/>
  <c r="AR10" i="18"/>
  <c r="AR52" i="18"/>
  <c r="AX48" i="18"/>
  <c r="Z18" i="18"/>
  <c r="AR38" i="18"/>
  <c r="BI32" i="18"/>
  <c r="AX50" i="18"/>
  <c r="BK38" i="18"/>
  <c r="BK29" i="18"/>
  <c r="BI14" i="18"/>
  <c r="Z32" i="18"/>
  <c r="BK43" i="18"/>
  <c r="BK7" i="18"/>
  <c r="BI23" i="18"/>
  <c r="BK52" i="18"/>
  <c r="Z38" i="18"/>
  <c r="BI28" i="18"/>
  <c r="AS26" i="18"/>
  <c r="AX26" i="18" s="1"/>
  <c r="AR26" i="18"/>
  <c r="Z11" i="18"/>
  <c r="BI20" i="18"/>
  <c r="Z54" i="18"/>
  <c r="Z51" i="18"/>
  <c r="Z41" i="18"/>
  <c r="BK25" i="18"/>
  <c r="BI48" i="18"/>
  <c r="AX40" i="18"/>
  <c r="BI41" i="18"/>
  <c r="BK55" i="18"/>
  <c r="AR16" i="18"/>
  <c r="Z52" i="18"/>
  <c r="Z25" i="18"/>
  <c r="AX44" i="18"/>
  <c r="Z12" i="18"/>
  <c r="BI57" i="18"/>
  <c r="Z47" i="18"/>
  <c r="Z29" i="18"/>
  <c r="BK19" i="18"/>
  <c r="BI54" i="18"/>
  <c r="BI53" i="18"/>
  <c r="AS15" i="18"/>
  <c r="AX15" i="18" s="1"/>
  <c r="AR15" i="18"/>
  <c r="Z37" i="18"/>
  <c r="Z9" i="18"/>
  <c r="AR14" i="18"/>
  <c r="Z28" i="18"/>
  <c r="Z42" i="18"/>
  <c r="S56" i="17"/>
  <c r="U56" i="17"/>
  <c r="U55" i="17"/>
  <c r="S55" i="17"/>
  <c r="W68" i="18" l="1"/>
  <c r="AO68" i="18" s="1"/>
  <c r="AU68" i="18" s="1"/>
  <c r="BH67" i="18"/>
  <c r="BI67" i="18" s="1"/>
  <c r="BC67" i="18"/>
  <c r="BD67" i="18" s="1"/>
  <c r="BL67" i="18" s="1"/>
  <c r="BJ67" i="18"/>
  <c r="BK67" i="18" s="1"/>
  <c r="A237" i="2"/>
  <c r="U69" i="18" s="1"/>
  <c r="AM69" i="18" s="1"/>
  <c r="BB68" i="18"/>
  <c r="U68" i="18"/>
  <c r="AM68" i="18" s="1"/>
  <c r="AS68" i="18" s="1"/>
  <c r="AN68" i="18"/>
  <c r="AT68" i="18" s="1"/>
  <c r="AM67" i="18"/>
  <c r="AS67" i="18" s="1"/>
  <c r="AN67" i="18"/>
  <c r="AT67" i="18" s="1"/>
  <c r="AV67" i="18" s="1"/>
  <c r="X67" i="18"/>
  <c r="AP67" i="18" s="1"/>
  <c r="Z66" i="18"/>
  <c r="BK66" i="18"/>
  <c r="AR66" i="18"/>
  <c r="AS66" i="18"/>
  <c r="AX66" i="18" s="1"/>
  <c r="BI66" i="18"/>
  <c r="Z65" i="18"/>
  <c r="AR65" i="18"/>
  <c r="AS65" i="18"/>
  <c r="AX65" i="18" s="1"/>
  <c r="BK65" i="18"/>
  <c r="BK63" i="18"/>
  <c r="BI64" i="18"/>
  <c r="BI63" i="18"/>
  <c r="Z64" i="18"/>
  <c r="AP64" i="18"/>
  <c r="AR64" i="18" s="1"/>
  <c r="BK62" i="18"/>
  <c r="BI62" i="18"/>
  <c r="BK64" i="18"/>
  <c r="Z63" i="18"/>
  <c r="AR63" i="18"/>
  <c r="AS63" i="18"/>
  <c r="AX63" i="18" s="1"/>
  <c r="Z62" i="18"/>
  <c r="AR62" i="18"/>
  <c r="AS62" i="18"/>
  <c r="AX62" i="18" s="1"/>
  <c r="AS61" i="18"/>
  <c r="AX61" i="18" s="1"/>
  <c r="AR61" i="18"/>
  <c r="Z61" i="18"/>
  <c r="BI60" i="18"/>
  <c r="BI61" i="18"/>
  <c r="BK60" i="18"/>
  <c r="BK61" i="18"/>
  <c r="Z60" i="18"/>
  <c r="AP60" i="18"/>
  <c r="AR60" i="18" s="1"/>
  <c r="X68" i="18" l="1"/>
  <c r="AP68" i="18" s="1"/>
  <c r="AR68" i="18" s="1"/>
  <c r="BH68" i="18"/>
  <c r="BI68" i="18" s="1"/>
  <c r="BJ68" i="18"/>
  <c r="BK68" i="18" s="1"/>
  <c r="BC68" i="18"/>
  <c r="BD68" i="18" s="1"/>
  <c r="BL68" i="18" s="1"/>
  <c r="AV68" i="18"/>
  <c r="AX68" i="18" s="1"/>
  <c r="A238" i="2"/>
  <c r="BB69" i="18"/>
  <c r="Y69" i="18"/>
  <c r="AQ69" i="18" s="1"/>
  <c r="AW69" i="18" s="1"/>
  <c r="W69" i="18"/>
  <c r="AO69" i="18" s="1"/>
  <c r="AU69" i="18" s="1"/>
  <c r="V69" i="18"/>
  <c r="AS69" i="18"/>
  <c r="AR67" i="18"/>
  <c r="Z67" i="18"/>
  <c r="AX67" i="18"/>
  <c r="A239" i="2" l="1"/>
  <c r="BB70" i="18"/>
  <c r="Y70" i="18"/>
  <c r="AQ70" i="18" s="1"/>
  <c r="AW70" i="18" s="1"/>
  <c r="W70" i="18"/>
  <c r="AO70" i="18" s="1"/>
  <c r="AU70" i="18" s="1"/>
  <c r="Z68" i="18"/>
  <c r="U70" i="18"/>
  <c r="V70" i="18"/>
  <c r="X69" i="18"/>
  <c r="AN69" i="18"/>
  <c r="AT69" i="18" s="1"/>
  <c r="AV69" i="18" s="1"/>
  <c r="AX69" i="18" s="1"/>
  <c r="BH69" i="18"/>
  <c r="BI69" i="18" s="1"/>
  <c r="BJ69" i="18"/>
  <c r="BK69" i="18" s="1"/>
  <c r="BC69" i="18"/>
  <c r="BD69" i="18" s="1"/>
  <c r="BL69" i="18" s="1"/>
  <c r="A240" i="2" l="1"/>
  <c r="AN70" i="18"/>
  <c r="AT70" i="18" s="1"/>
  <c r="AV70" i="18" s="1"/>
  <c r="X70" i="18"/>
  <c r="AP70" i="18" s="1"/>
  <c r="BH70" i="18"/>
  <c r="BI70" i="18" s="1"/>
  <c r="BJ70" i="18"/>
  <c r="BK70" i="18" s="1"/>
  <c r="BC70" i="18"/>
  <c r="BD70" i="18" s="1"/>
  <c r="BL70" i="18" s="1"/>
  <c r="AM70" i="18"/>
  <c r="AS70" i="18" s="1"/>
  <c r="U71" i="18"/>
  <c r="AM71" i="18" s="1"/>
  <c r="AS71" i="18" s="1"/>
  <c r="W71" i="18"/>
  <c r="AO71" i="18" s="1"/>
  <c r="AU71" i="18" s="1"/>
  <c r="Y71" i="18"/>
  <c r="AQ71" i="18" s="1"/>
  <c r="AW71" i="18" s="1"/>
  <c r="V71" i="18"/>
  <c r="BB71" i="18"/>
  <c r="AP69" i="18"/>
  <c r="AR69" i="18" s="1"/>
  <c r="Z69" i="18"/>
  <c r="A241" i="2" l="1"/>
  <c r="V72" i="18"/>
  <c r="U72" i="18"/>
  <c r="BB72" i="18"/>
  <c r="W72" i="18"/>
  <c r="AO72" i="18" s="1"/>
  <c r="AU72" i="18" s="1"/>
  <c r="Y72" i="18"/>
  <c r="AQ72" i="18" s="1"/>
  <c r="AW72" i="18" s="1"/>
  <c r="X71" i="18"/>
  <c r="AN71" i="18"/>
  <c r="AT71" i="18" s="1"/>
  <c r="AV71" i="18" s="1"/>
  <c r="AX71" i="18" s="1"/>
  <c r="Z70" i="18"/>
  <c r="AR70" i="18"/>
  <c r="AX70" i="18"/>
  <c r="BH71" i="18"/>
  <c r="BI71" i="18" s="1"/>
  <c r="BC71" i="18"/>
  <c r="BD71" i="18" s="1"/>
  <c r="BL71" i="18" s="1"/>
  <c r="BJ71" i="18"/>
  <c r="A21" i="2" l="1"/>
  <c r="A242" i="2"/>
  <c r="C21" i="2"/>
  <c r="C21" i="1" s="1"/>
  <c r="A51" i="2"/>
  <c r="E51" i="2" s="1"/>
  <c r="E51" i="1" s="1"/>
  <c r="BB73" i="18"/>
  <c r="V73" i="18"/>
  <c r="Y73" i="18"/>
  <c r="AQ73" i="18" s="1"/>
  <c r="AW73" i="18" s="1"/>
  <c r="U73" i="18"/>
  <c r="W73" i="18"/>
  <c r="AO73" i="18" s="1"/>
  <c r="AU73" i="18" s="1"/>
  <c r="A3" i="2"/>
  <c r="A3" i="1" s="1"/>
  <c r="A36" i="2"/>
  <c r="G36" i="2" s="1"/>
  <c r="BH72" i="18"/>
  <c r="BI72" i="18" s="1"/>
  <c r="BC72" i="18"/>
  <c r="BD72" i="18" s="1"/>
  <c r="BL72" i="18" s="1"/>
  <c r="BJ72" i="18"/>
  <c r="BK72" i="18" s="1"/>
  <c r="E21" i="2"/>
  <c r="G21" i="2"/>
  <c r="K21" i="2"/>
  <c r="K21" i="1" s="1"/>
  <c r="I21" i="2"/>
  <c r="A21" i="1"/>
  <c r="A10" i="2"/>
  <c r="AM72" i="18"/>
  <c r="X72" i="18"/>
  <c r="AP72" i="18" s="1"/>
  <c r="AN72" i="18"/>
  <c r="AT72" i="18" s="1"/>
  <c r="AV72" i="18" s="1"/>
  <c r="BK71" i="18"/>
  <c r="Z71" i="18"/>
  <c r="AP71" i="18"/>
  <c r="AR71" i="18" s="1"/>
  <c r="K51" i="2" l="1"/>
  <c r="K51" i="1" s="1"/>
  <c r="F51" i="1" s="1"/>
  <c r="C51" i="2"/>
  <c r="C51" i="1" s="1"/>
  <c r="E36" i="2"/>
  <c r="AN73" i="18"/>
  <c r="AT73" i="18" s="1"/>
  <c r="AV73" i="18" s="1"/>
  <c r="X73" i="18"/>
  <c r="AP73" i="18" s="1"/>
  <c r="BC73" i="18"/>
  <c r="BD73" i="18" s="1"/>
  <c r="BL73" i="18" s="1"/>
  <c r="BJ73" i="18"/>
  <c r="BH73" i="18"/>
  <c r="BI73" i="18" s="1"/>
  <c r="AM73" i="18"/>
  <c r="AS73" i="18" s="1"/>
  <c r="A53" i="2"/>
  <c r="A54" i="2"/>
  <c r="G51" i="2"/>
  <c r="G51" i="1" s="1"/>
  <c r="I51" i="2"/>
  <c r="I51" i="1" s="1"/>
  <c r="J51" i="1" s="1"/>
  <c r="I36" i="2"/>
  <c r="C36" i="2"/>
  <c r="K36" i="2"/>
  <c r="K36" i="1" s="1"/>
  <c r="A51" i="1"/>
  <c r="A36" i="1"/>
  <c r="I21" i="1"/>
  <c r="J21" i="1" s="1"/>
  <c r="J21" i="2"/>
  <c r="E36" i="1"/>
  <c r="G36" i="1"/>
  <c r="AR72" i="18"/>
  <c r="AS72" i="18"/>
  <c r="AX72" i="18" s="1"/>
  <c r="F21" i="2"/>
  <c r="E21" i="1"/>
  <c r="F21" i="1" s="1"/>
  <c r="Z72" i="18"/>
  <c r="A25" i="2"/>
  <c r="G10" i="2"/>
  <c r="A10" i="1"/>
  <c r="C10" i="2"/>
  <c r="K10" i="2"/>
  <c r="K10" i="1" s="1"/>
  <c r="E10" i="2"/>
  <c r="A40" i="2"/>
  <c r="I10" i="2"/>
  <c r="A11" i="2"/>
  <c r="G21" i="1"/>
  <c r="H21" i="1" s="1"/>
  <c r="H21" i="2"/>
  <c r="D21" i="1"/>
  <c r="D21" i="2"/>
  <c r="BK73" i="18" l="1"/>
  <c r="BK74" i="18"/>
  <c r="D51" i="1"/>
  <c r="H51" i="1"/>
  <c r="F51" i="2"/>
  <c r="D51" i="2"/>
  <c r="AX73" i="18"/>
  <c r="J51" i="2"/>
  <c r="E53" i="2"/>
  <c r="C53" i="2"/>
  <c r="K53" i="2"/>
  <c r="K53" i="1" s="1"/>
  <c r="I53" i="2"/>
  <c r="G53" i="2"/>
  <c r="H51" i="2"/>
  <c r="Z73" i="18"/>
  <c r="AR73" i="18"/>
  <c r="K54" i="2"/>
  <c r="K54" i="1" s="1"/>
  <c r="I54" i="2"/>
  <c r="C54" i="2"/>
  <c r="G54" i="2"/>
  <c r="E54" i="2"/>
  <c r="H36" i="1"/>
  <c r="F36" i="1"/>
  <c r="J36" i="2"/>
  <c r="I36" i="1"/>
  <c r="J36" i="1" s="1"/>
  <c r="C36" i="1"/>
  <c r="D36" i="1" s="1"/>
  <c r="D36" i="2"/>
  <c r="F36" i="2"/>
  <c r="H36" i="2"/>
  <c r="C10" i="1"/>
  <c r="D10" i="1" s="1"/>
  <c r="D10" i="2"/>
  <c r="E40" i="2"/>
  <c r="C40" i="2"/>
  <c r="G40" i="2"/>
  <c r="I40" i="2"/>
  <c r="K40" i="2"/>
  <c r="K40" i="1" s="1"/>
  <c r="A25" i="1"/>
  <c r="A40" i="1"/>
  <c r="E10" i="1"/>
  <c r="F10" i="1" s="1"/>
  <c r="F10" i="2"/>
  <c r="G10" i="1"/>
  <c r="H10" i="1" s="1"/>
  <c r="H10" i="2"/>
  <c r="I10" i="1"/>
  <c r="J10" i="1" s="1"/>
  <c r="J10" i="2"/>
  <c r="K11" i="2"/>
  <c r="K11" i="1" s="1"/>
  <c r="G11" i="2"/>
  <c r="E11" i="2"/>
  <c r="A41" i="2"/>
  <c r="A26" i="2"/>
  <c r="I11" i="2"/>
  <c r="A12" i="2"/>
  <c r="C11" i="2"/>
  <c r="A11" i="1"/>
  <c r="C25" i="2"/>
  <c r="K25" i="2"/>
  <c r="K25" i="1" s="1"/>
  <c r="G25" i="2"/>
  <c r="E25" i="2"/>
  <c r="I25" i="2"/>
  <c r="A53" i="1"/>
  <c r="A54" i="1"/>
  <c r="C53" i="1" l="1"/>
  <c r="D53" i="1" s="1"/>
  <c r="D53" i="2"/>
  <c r="G54" i="1"/>
  <c r="H54" i="1" s="1"/>
  <c r="H54" i="2"/>
  <c r="I53" i="1"/>
  <c r="J53" i="1" s="1"/>
  <c r="J53" i="2"/>
  <c r="D54" i="2"/>
  <c r="C54" i="1"/>
  <c r="D54" i="1" s="1"/>
  <c r="I54" i="1"/>
  <c r="J54" i="1" s="1"/>
  <c r="J54" i="2"/>
  <c r="F54" i="2"/>
  <c r="E54" i="1"/>
  <c r="F54" i="1" s="1"/>
  <c r="G53" i="1"/>
  <c r="H53" i="1" s="1"/>
  <c r="H53" i="2"/>
  <c r="E53" i="1"/>
  <c r="F53" i="1" s="1"/>
  <c r="F53" i="2"/>
  <c r="D11" i="2"/>
  <c r="C11" i="1"/>
  <c r="D11" i="1" s="1"/>
  <c r="E41" i="2"/>
  <c r="C41" i="2"/>
  <c r="K41" i="2"/>
  <c r="K41" i="1" s="1"/>
  <c r="I41" i="2"/>
  <c r="G41" i="2"/>
  <c r="E40" i="1"/>
  <c r="F40" i="1" s="1"/>
  <c r="F40" i="2"/>
  <c r="F11" i="2"/>
  <c r="E11" i="1"/>
  <c r="F11" i="1" s="1"/>
  <c r="I25" i="1"/>
  <c r="J25" i="1" s="1"/>
  <c r="J25" i="2"/>
  <c r="C25" i="1"/>
  <c r="D25" i="1" s="1"/>
  <c r="D25" i="2"/>
  <c r="G11" i="1"/>
  <c r="H11" i="1" s="1"/>
  <c r="H11" i="2"/>
  <c r="F25" i="2"/>
  <c r="E25" i="1"/>
  <c r="F25" i="1" s="1"/>
  <c r="A26" i="1"/>
  <c r="A41" i="1"/>
  <c r="K26" i="2"/>
  <c r="K26" i="1" s="1"/>
  <c r="I26" i="2"/>
  <c r="C26" i="2"/>
  <c r="G26" i="2"/>
  <c r="E26" i="2"/>
  <c r="C40" i="1"/>
  <c r="D40" i="1" s="1"/>
  <c r="D40" i="2"/>
  <c r="H25" i="2"/>
  <c r="G25" i="1"/>
  <c r="H25" i="1" s="1"/>
  <c r="A13" i="2"/>
  <c r="K12" i="2"/>
  <c r="K12" i="1" s="1"/>
  <c r="A27" i="2"/>
  <c r="I12" i="2"/>
  <c r="G12" i="2"/>
  <c r="E12" i="2"/>
  <c r="A12" i="1"/>
  <c r="C12" i="2"/>
  <c r="A42" i="2"/>
  <c r="J40" i="2"/>
  <c r="I40" i="1"/>
  <c r="J40" i="1" s="1"/>
  <c r="I11" i="1"/>
  <c r="J11" i="1" s="1"/>
  <c r="J11" i="2"/>
  <c r="H40" i="2"/>
  <c r="G40" i="1"/>
  <c r="H40" i="1" s="1"/>
  <c r="H12" i="2" l="1"/>
  <c r="G12" i="1"/>
  <c r="H12" i="1" s="1"/>
  <c r="I26" i="1"/>
  <c r="J26" i="1" s="1"/>
  <c r="J26" i="2"/>
  <c r="E41" i="1"/>
  <c r="F41" i="1" s="1"/>
  <c r="F41" i="2"/>
  <c r="D12" i="2"/>
  <c r="C12" i="1"/>
  <c r="D12" i="1" s="1"/>
  <c r="F26" i="2"/>
  <c r="E26" i="1"/>
  <c r="F26" i="1" s="1"/>
  <c r="I41" i="1"/>
  <c r="J41" i="1" s="1"/>
  <c r="J41" i="2"/>
  <c r="F12" i="2"/>
  <c r="E12" i="1"/>
  <c r="F12" i="1" s="1"/>
  <c r="C26" i="1"/>
  <c r="D26" i="1" s="1"/>
  <c r="D26" i="2"/>
  <c r="D41" i="2"/>
  <c r="C41" i="1"/>
  <c r="D41" i="1" s="1"/>
  <c r="K42" i="2"/>
  <c r="K42" i="1" s="1"/>
  <c r="C42" i="2"/>
  <c r="G42" i="2"/>
  <c r="E42" i="2"/>
  <c r="I42" i="2"/>
  <c r="E13" i="2"/>
  <c r="A14" i="2"/>
  <c r="A13" i="1"/>
  <c r="A43" i="2"/>
  <c r="I13" i="2"/>
  <c r="A28" i="2"/>
  <c r="G13" i="2"/>
  <c r="C13" i="2"/>
  <c r="K13" i="2"/>
  <c r="K13" i="1" s="1"/>
  <c r="G41" i="1"/>
  <c r="H41" i="1" s="1"/>
  <c r="H41" i="2"/>
  <c r="I12" i="1"/>
  <c r="J12" i="1" s="1"/>
  <c r="J12" i="2"/>
  <c r="A42" i="1"/>
  <c r="A27" i="1"/>
  <c r="C27" i="2"/>
  <c r="E27" i="2"/>
  <c r="I27" i="2"/>
  <c r="K27" i="2"/>
  <c r="K27" i="1" s="1"/>
  <c r="G27" i="2"/>
  <c r="H26" i="2"/>
  <c r="G26" i="1"/>
  <c r="H26" i="1" s="1"/>
  <c r="G27" i="1" l="1"/>
  <c r="H27" i="1" s="1"/>
  <c r="H27" i="2"/>
  <c r="C27" i="1"/>
  <c r="D27" i="1" s="1"/>
  <c r="D27" i="2"/>
  <c r="K43" i="2"/>
  <c r="K43" i="1" s="1"/>
  <c r="G43" i="2"/>
  <c r="C43" i="2"/>
  <c r="I43" i="2"/>
  <c r="E43" i="2"/>
  <c r="J42" i="2"/>
  <c r="I42" i="1"/>
  <c r="J42" i="1" s="1"/>
  <c r="E27" i="1"/>
  <c r="F27" i="1" s="1"/>
  <c r="F27" i="2"/>
  <c r="J13" i="2"/>
  <c r="I13" i="1"/>
  <c r="J13" i="1" s="1"/>
  <c r="F13" i="2"/>
  <c r="E13" i="1"/>
  <c r="F13" i="1" s="1"/>
  <c r="D42" i="2"/>
  <c r="C42" i="1"/>
  <c r="D42" i="1" s="1"/>
  <c r="C13" i="1"/>
  <c r="D13" i="1" s="1"/>
  <c r="D13" i="2"/>
  <c r="G13" i="1"/>
  <c r="H13" i="1" s="1"/>
  <c r="H13" i="2"/>
  <c r="A43" i="1"/>
  <c r="A28" i="1"/>
  <c r="E42" i="1"/>
  <c r="F42" i="1" s="1"/>
  <c r="F42" i="2"/>
  <c r="I27" i="1"/>
  <c r="J27" i="1" s="1"/>
  <c r="J27" i="2"/>
  <c r="C28" i="2"/>
  <c r="I28" i="2"/>
  <c r="E28" i="2"/>
  <c r="K28" i="2"/>
  <c r="K28" i="1" s="1"/>
  <c r="G28" i="2"/>
  <c r="A44" i="2"/>
  <c r="A14" i="1"/>
  <c r="E14" i="2"/>
  <c r="A29" i="2"/>
  <c r="G14" i="2"/>
  <c r="I14" i="2"/>
  <c r="K14" i="2"/>
  <c r="K14" i="1" s="1"/>
  <c r="A15" i="2"/>
  <c r="C14" i="2"/>
  <c r="G42" i="1"/>
  <c r="H42" i="1" s="1"/>
  <c r="H42" i="2"/>
  <c r="E28" i="1" l="1"/>
  <c r="F28" i="1" s="1"/>
  <c r="F28" i="2"/>
  <c r="D14" i="2"/>
  <c r="C14" i="1"/>
  <c r="D14" i="1" s="1"/>
  <c r="H14" i="2"/>
  <c r="G14" i="1"/>
  <c r="H14" i="1" s="1"/>
  <c r="E44" i="2"/>
  <c r="I44" i="2"/>
  <c r="K44" i="2"/>
  <c r="K44" i="1" s="1"/>
  <c r="C44" i="2"/>
  <c r="G44" i="2"/>
  <c r="I28" i="1"/>
  <c r="J28" i="1" s="1"/>
  <c r="J28" i="2"/>
  <c r="D43" i="2"/>
  <c r="C43" i="1"/>
  <c r="D43" i="1" s="1"/>
  <c r="E15" i="2"/>
  <c r="A30" i="2"/>
  <c r="G15" i="2"/>
  <c r="A45" i="2"/>
  <c r="I15" i="2"/>
  <c r="K15" i="2"/>
  <c r="K15" i="1" s="1"/>
  <c r="A16" i="2"/>
  <c r="C15" i="2"/>
  <c r="A15" i="1"/>
  <c r="K29" i="2"/>
  <c r="K29" i="1" s="1"/>
  <c r="G29" i="2"/>
  <c r="C29" i="2"/>
  <c r="E29" i="2"/>
  <c r="I29" i="2"/>
  <c r="H28" i="2"/>
  <c r="G28" i="1"/>
  <c r="H28" i="1" s="1"/>
  <c r="D28" i="2"/>
  <c r="C28" i="1"/>
  <c r="D28" i="1" s="1"/>
  <c r="G43" i="1"/>
  <c r="H43" i="1" s="1"/>
  <c r="H43" i="2"/>
  <c r="I14" i="1"/>
  <c r="J14" i="1" s="1"/>
  <c r="J14" i="2"/>
  <c r="A44" i="1"/>
  <c r="A29" i="1"/>
  <c r="I43" i="1"/>
  <c r="J43" i="1" s="1"/>
  <c r="J43" i="2"/>
  <c r="F14" i="2"/>
  <c r="E14" i="1"/>
  <c r="F14" i="1" s="1"/>
  <c r="E43" i="1"/>
  <c r="F43" i="1" s="1"/>
  <c r="F43" i="2"/>
  <c r="E29" i="1" l="1"/>
  <c r="F29" i="1" s="1"/>
  <c r="F29" i="2"/>
  <c r="A45" i="1"/>
  <c r="A30" i="1"/>
  <c r="E15" i="1"/>
  <c r="F15" i="1" s="1"/>
  <c r="F15" i="2"/>
  <c r="I44" i="1"/>
  <c r="J44" i="1" s="1"/>
  <c r="J44" i="2"/>
  <c r="D29" i="2"/>
  <c r="C29" i="1"/>
  <c r="D29" i="1" s="1"/>
  <c r="C15" i="1"/>
  <c r="D15" i="1" s="1"/>
  <c r="D15" i="2"/>
  <c r="I45" i="2"/>
  <c r="K45" i="2"/>
  <c r="K45" i="1" s="1"/>
  <c r="C45" i="2"/>
  <c r="G45" i="2"/>
  <c r="E45" i="2"/>
  <c r="H44" i="2"/>
  <c r="G44" i="1"/>
  <c r="H44" i="1" s="1"/>
  <c r="E44" i="1"/>
  <c r="F44" i="1" s="1"/>
  <c r="F44" i="2"/>
  <c r="G29" i="1"/>
  <c r="H29" i="1" s="1"/>
  <c r="H29" i="2"/>
  <c r="A17" i="2"/>
  <c r="I16" i="2"/>
  <c r="E16" i="2"/>
  <c r="K16" i="2"/>
  <c r="K16" i="1" s="1"/>
  <c r="G16" i="2"/>
  <c r="A46" i="2"/>
  <c r="A31" i="2"/>
  <c r="A16" i="1"/>
  <c r="C16" i="2"/>
  <c r="H15" i="2"/>
  <c r="G15" i="1"/>
  <c r="H15" i="1" s="1"/>
  <c r="C44" i="1"/>
  <c r="D44" i="1" s="1"/>
  <c r="D44" i="2"/>
  <c r="J15" i="2"/>
  <c r="I15" i="1"/>
  <c r="J15" i="1" s="1"/>
  <c r="J29" i="2"/>
  <c r="I29" i="1"/>
  <c r="J29" i="1" s="1"/>
  <c r="K30" i="2"/>
  <c r="K30" i="1" s="1"/>
  <c r="I30" i="2"/>
  <c r="E30" i="2"/>
  <c r="G30" i="2"/>
  <c r="C30" i="2"/>
  <c r="E30" i="1" l="1"/>
  <c r="F30" i="1" s="1"/>
  <c r="F30" i="2"/>
  <c r="A31" i="1"/>
  <c r="A46" i="1"/>
  <c r="D45" i="2"/>
  <c r="C45" i="1"/>
  <c r="D45" i="1" s="1"/>
  <c r="J30" i="2"/>
  <c r="I30" i="1"/>
  <c r="J30" i="1" s="1"/>
  <c r="E16" i="1"/>
  <c r="F16" i="1" s="1"/>
  <c r="F16" i="2"/>
  <c r="D30" i="2"/>
  <c r="C30" i="1"/>
  <c r="D30" i="1" s="1"/>
  <c r="E46" i="2"/>
  <c r="G46" i="2"/>
  <c r="K46" i="2"/>
  <c r="K46" i="1" s="1"/>
  <c r="I46" i="2"/>
  <c r="C46" i="2"/>
  <c r="H30" i="2"/>
  <c r="G30" i="1"/>
  <c r="H30" i="1" s="1"/>
  <c r="C16" i="1"/>
  <c r="D16" i="1" s="1"/>
  <c r="D16" i="2"/>
  <c r="G16" i="1"/>
  <c r="H16" i="1" s="1"/>
  <c r="H16" i="2"/>
  <c r="I17" i="2"/>
  <c r="A47" i="2"/>
  <c r="A32" i="2"/>
  <c r="A17" i="1"/>
  <c r="G17" i="2"/>
  <c r="A18" i="2"/>
  <c r="K17" i="2"/>
  <c r="K17" i="1" s="1"/>
  <c r="C17" i="2"/>
  <c r="E17" i="2"/>
  <c r="G45" i="1"/>
  <c r="H45" i="1" s="1"/>
  <c r="H45" i="2"/>
  <c r="K31" i="2"/>
  <c r="K31" i="1" s="1"/>
  <c r="G31" i="2"/>
  <c r="I31" i="2"/>
  <c r="E31" i="2"/>
  <c r="C31" i="2"/>
  <c r="I16" i="1"/>
  <c r="J16" i="1" s="1"/>
  <c r="J16" i="2"/>
  <c r="E45" i="1"/>
  <c r="F45" i="1" s="1"/>
  <c r="F45" i="2"/>
  <c r="J45" i="2"/>
  <c r="I45" i="1"/>
  <c r="J45" i="1" s="1"/>
  <c r="G31" i="1" l="1"/>
  <c r="H31" i="1" s="1"/>
  <c r="H31" i="2"/>
  <c r="G17" i="1"/>
  <c r="H17" i="1" s="1"/>
  <c r="H17" i="2"/>
  <c r="I46" i="1"/>
  <c r="J46" i="1" s="1"/>
  <c r="J46" i="2"/>
  <c r="D17" i="2"/>
  <c r="C17" i="1"/>
  <c r="D17" i="1" s="1"/>
  <c r="A47" i="1"/>
  <c r="A32" i="1"/>
  <c r="F31" i="2"/>
  <c r="E31" i="1"/>
  <c r="F31" i="1" s="1"/>
  <c r="G32" i="2"/>
  <c r="I32" i="2"/>
  <c r="K32" i="2"/>
  <c r="K32" i="1" s="1"/>
  <c r="E32" i="2"/>
  <c r="C32" i="2"/>
  <c r="G46" i="1"/>
  <c r="H46" i="1" s="1"/>
  <c r="H46" i="2"/>
  <c r="F17" i="2"/>
  <c r="E17" i="1"/>
  <c r="F17" i="1" s="1"/>
  <c r="I17" i="1"/>
  <c r="J17" i="1" s="1"/>
  <c r="J17" i="2"/>
  <c r="D31" i="2"/>
  <c r="C31" i="1"/>
  <c r="D31" i="1" s="1"/>
  <c r="J31" i="2"/>
  <c r="I31" i="1"/>
  <c r="J31" i="1" s="1"/>
  <c r="K18" i="2"/>
  <c r="K18" i="1" s="1"/>
  <c r="A33" i="2"/>
  <c r="G18" i="2"/>
  <c r="A19" i="2"/>
  <c r="I18" i="2"/>
  <c r="A48" i="2"/>
  <c r="A18" i="1"/>
  <c r="C18" i="2"/>
  <c r="E18" i="2"/>
  <c r="I47" i="2"/>
  <c r="E47" i="2"/>
  <c r="K47" i="2"/>
  <c r="K47" i="1" s="1"/>
  <c r="G47" i="2"/>
  <c r="C47" i="2"/>
  <c r="D46" i="2"/>
  <c r="C46" i="1"/>
  <c r="D46" i="1" s="1"/>
  <c r="E46" i="1"/>
  <c r="F46" i="1" s="1"/>
  <c r="F46" i="2"/>
  <c r="G47" i="1" l="1"/>
  <c r="H47" i="1" s="1"/>
  <c r="H47" i="2"/>
  <c r="J18" i="2"/>
  <c r="I18" i="1"/>
  <c r="J18" i="1" s="1"/>
  <c r="F32" i="2"/>
  <c r="E32" i="1"/>
  <c r="F32" i="1" s="1"/>
  <c r="D18" i="2"/>
  <c r="C18" i="1"/>
  <c r="D18" i="1" s="1"/>
  <c r="I19" i="2"/>
  <c r="E19" i="2"/>
  <c r="G19" i="2"/>
  <c r="K19" i="2"/>
  <c r="K19" i="1" s="1"/>
  <c r="A20" i="2"/>
  <c r="C19" i="2"/>
  <c r="A34" i="2"/>
  <c r="A19" i="1"/>
  <c r="A49" i="2"/>
  <c r="F47" i="2"/>
  <c r="E47" i="1"/>
  <c r="F47" i="1" s="1"/>
  <c r="A33" i="1"/>
  <c r="A48" i="1"/>
  <c r="G18" i="1"/>
  <c r="H18" i="1" s="1"/>
  <c r="H18" i="2"/>
  <c r="I32" i="1"/>
  <c r="J32" i="1" s="1"/>
  <c r="J32" i="2"/>
  <c r="F18" i="2"/>
  <c r="E18" i="1"/>
  <c r="F18" i="1" s="1"/>
  <c r="C47" i="1"/>
  <c r="D47" i="1" s="1"/>
  <c r="D47" i="2"/>
  <c r="I47" i="1"/>
  <c r="J47" i="1" s="1"/>
  <c r="J47" i="2"/>
  <c r="I48" i="2"/>
  <c r="C48" i="2"/>
  <c r="E48" i="2"/>
  <c r="G48" i="2"/>
  <c r="K48" i="2"/>
  <c r="K48" i="1" s="1"/>
  <c r="K33" i="2"/>
  <c r="K33" i="1" s="1"/>
  <c r="I33" i="2"/>
  <c r="C33" i="2"/>
  <c r="E33" i="2"/>
  <c r="G33" i="2"/>
  <c r="D32" i="2"/>
  <c r="C32" i="1"/>
  <c r="D32" i="1" s="1"/>
  <c r="G32" i="1"/>
  <c r="H32" i="1" s="1"/>
  <c r="H32" i="2"/>
  <c r="G48" i="1" l="1"/>
  <c r="H48" i="1" s="1"/>
  <c r="H48" i="2"/>
  <c r="K34" i="2"/>
  <c r="K34" i="1" s="1"/>
  <c r="E34" i="2"/>
  <c r="I34" i="2"/>
  <c r="C34" i="2"/>
  <c r="G34" i="2"/>
  <c r="J33" i="2"/>
  <c r="I33" i="1"/>
  <c r="J33" i="1" s="1"/>
  <c r="F19" i="2"/>
  <c r="E19" i="1"/>
  <c r="F19" i="1" s="1"/>
  <c r="E33" i="1"/>
  <c r="F33" i="1" s="1"/>
  <c r="F33" i="2"/>
  <c r="J48" i="2"/>
  <c r="I48" i="1"/>
  <c r="J48" i="1" s="1"/>
  <c r="A49" i="1"/>
  <c r="A34" i="1"/>
  <c r="D33" i="2"/>
  <c r="C33" i="1"/>
  <c r="D33" i="1" s="1"/>
  <c r="G19" i="1"/>
  <c r="H19" i="1" s="1"/>
  <c r="H19" i="2"/>
  <c r="F48" i="2"/>
  <c r="E48" i="1"/>
  <c r="F48" i="1" s="1"/>
  <c r="D19" i="2"/>
  <c r="C19" i="1"/>
  <c r="D19" i="1" s="1"/>
  <c r="H33" i="2"/>
  <c r="G33" i="1"/>
  <c r="H33" i="1" s="1"/>
  <c r="C48" i="1"/>
  <c r="D48" i="1" s="1"/>
  <c r="D48" i="2"/>
  <c r="E49" i="2"/>
  <c r="G49" i="2"/>
  <c r="I49" i="2"/>
  <c r="K49" i="2"/>
  <c r="K49" i="1" s="1"/>
  <c r="C49" i="2"/>
  <c r="A50" i="2"/>
  <c r="A9" i="2"/>
  <c r="G20" i="2"/>
  <c r="A20" i="1"/>
  <c r="A35" i="2"/>
  <c r="E20" i="2"/>
  <c r="C20" i="2"/>
  <c r="K20" i="2"/>
  <c r="K20" i="1" s="1"/>
  <c r="M21" i="1" s="1"/>
  <c r="I20" i="2"/>
  <c r="I19" i="1"/>
  <c r="J19" i="1" s="1"/>
  <c r="J19" i="2"/>
  <c r="F20" i="2" l="1"/>
  <c r="E20" i="1"/>
  <c r="F20" i="1" s="1"/>
  <c r="I49" i="1"/>
  <c r="J49" i="1" s="1"/>
  <c r="J49" i="2"/>
  <c r="E34" i="1"/>
  <c r="F34" i="1" s="1"/>
  <c r="F34" i="2"/>
  <c r="I20" i="1"/>
  <c r="J20" i="1" s="1"/>
  <c r="J20" i="2"/>
  <c r="G35" i="2"/>
  <c r="K35" i="2"/>
  <c r="K35" i="1" s="1"/>
  <c r="E35" i="2"/>
  <c r="C35" i="2"/>
  <c r="I35" i="2"/>
  <c r="E50" i="2"/>
  <c r="K50" i="2"/>
  <c r="K50" i="1" s="1"/>
  <c r="G50" i="2"/>
  <c r="C50" i="2"/>
  <c r="I50" i="2"/>
  <c r="H49" i="2"/>
  <c r="G49" i="1"/>
  <c r="H49" i="1" s="1"/>
  <c r="G34" i="1"/>
  <c r="H34" i="1" s="1"/>
  <c r="H34" i="2"/>
  <c r="A35" i="1"/>
  <c r="A50" i="1"/>
  <c r="D49" i="2"/>
  <c r="C49" i="1"/>
  <c r="D49" i="1" s="1"/>
  <c r="F49" i="2"/>
  <c r="E49" i="1"/>
  <c r="F49" i="1" s="1"/>
  <c r="D34" i="2"/>
  <c r="C34" i="1"/>
  <c r="D34" i="1" s="1"/>
  <c r="I9" i="2"/>
  <c r="A39" i="2"/>
  <c r="G9" i="2"/>
  <c r="E9" i="2"/>
  <c r="K9" i="2"/>
  <c r="K9" i="1" s="1"/>
  <c r="A24" i="2"/>
  <c r="C9" i="2"/>
  <c r="A9" i="1"/>
  <c r="C20" i="1"/>
  <c r="D20" i="1" s="1"/>
  <c r="D20" i="2"/>
  <c r="G20" i="1"/>
  <c r="H20" i="1" s="1"/>
  <c r="H20" i="2"/>
  <c r="I34" i="1"/>
  <c r="J34" i="1" s="1"/>
  <c r="J34" i="2"/>
  <c r="L21" i="1" l="1"/>
  <c r="N21" i="1" s="1"/>
  <c r="A39" i="1"/>
  <c r="A24" i="1"/>
  <c r="D9" i="2"/>
  <c r="C9" i="1"/>
  <c r="D9" i="1" s="1"/>
  <c r="J50" i="2"/>
  <c r="I50" i="1"/>
  <c r="J50" i="1" s="1"/>
  <c r="F50" i="2"/>
  <c r="E50" i="1"/>
  <c r="F50" i="1" s="1"/>
  <c r="C24" i="2"/>
  <c r="K24" i="2"/>
  <c r="K24" i="1" s="1"/>
  <c r="I24" i="2"/>
  <c r="G24" i="2"/>
  <c r="E24" i="2"/>
  <c r="J9" i="2"/>
  <c r="I9" i="1"/>
  <c r="J9" i="1" s="1"/>
  <c r="H50" i="2"/>
  <c r="G50" i="1"/>
  <c r="H50" i="1" s="1"/>
  <c r="C35" i="1"/>
  <c r="D35" i="1" s="1"/>
  <c r="D35" i="2"/>
  <c r="E9" i="1"/>
  <c r="F9" i="1" s="1"/>
  <c r="F9" i="2"/>
  <c r="E35" i="1"/>
  <c r="F35" i="1" s="1"/>
  <c r="F35" i="2"/>
  <c r="H9" i="2"/>
  <c r="G9" i="1"/>
  <c r="H9" i="1" s="1"/>
  <c r="G39" i="2"/>
  <c r="E39" i="2"/>
  <c r="I39" i="2"/>
  <c r="K39" i="2"/>
  <c r="K39" i="1" s="1"/>
  <c r="C39" i="2"/>
  <c r="C50" i="1"/>
  <c r="D50" i="1" s="1"/>
  <c r="D50" i="2"/>
  <c r="I35" i="1"/>
  <c r="J35" i="1" s="1"/>
  <c r="J35" i="2"/>
  <c r="G35" i="1"/>
  <c r="H35" i="1" s="1"/>
  <c r="H35" i="2"/>
  <c r="J39" i="2" l="1"/>
  <c r="I39" i="1"/>
  <c r="J39" i="1" s="1"/>
  <c r="H24" i="2"/>
  <c r="G24" i="1"/>
  <c r="H24" i="1" s="1"/>
  <c r="E39" i="1"/>
  <c r="F39" i="1" s="1"/>
  <c r="F39" i="2"/>
  <c r="J24" i="2"/>
  <c r="I24" i="1"/>
  <c r="J24" i="1" s="1"/>
  <c r="D39" i="2"/>
  <c r="C39" i="1"/>
  <c r="D39" i="1" s="1"/>
  <c r="G39" i="1"/>
  <c r="H39" i="1" s="1"/>
  <c r="H39" i="2"/>
  <c r="F24" i="2"/>
  <c r="E24" i="1"/>
  <c r="F24" i="1" s="1"/>
  <c r="D24" i="2"/>
  <c r="C24" i="1"/>
  <c r="D24" i="1" s="1"/>
  <c r="N36" i="1" s="1"/>
</calcChain>
</file>

<file path=xl/comments1.xml><?xml version="1.0" encoding="utf-8"?>
<comments xmlns="http://schemas.openxmlformats.org/spreadsheetml/2006/main">
  <authors>
    <author>a2c</author>
  </authors>
  <commentList>
    <comment ref="B6" authorId="0" shapeId="0">
      <text>
        <r>
          <rPr>
            <b/>
            <sz val="8"/>
            <color indexed="81"/>
            <rFont val="Tahoma"/>
            <family val="2"/>
          </rPr>
          <t>a2c:</t>
        </r>
        <r>
          <rPr>
            <sz val="8"/>
            <color indexed="81"/>
            <rFont val="Tahoma"/>
            <family val="2"/>
          </rPr>
          <t xml:space="preserve">
Updated on July 26 - Financial Planning Data (TD)</t>
        </r>
      </text>
    </comment>
  </commentList>
</comments>
</file>

<file path=xl/comments2.xml><?xml version="1.0" encoding="utf-8"?>
<comments xmlns="http://schemas.openxmlformats.org/spreadsheetml/2006/main">
  <authors>
    <author>Bill Udy</author>
  </authors>
  <commentList>
    <comment ref="C101" authorId="0" shapeId="0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$60k taken out for "insurance thing" paid in Dec 2006</t>
        </r>
      </text>
    </comment>
  </commentList>
</comments>
</file>

<file path=xl/comments3.xml><?xml version="1.0" encoding="utf-8"?>
<comments xmlns="http://schemas.openxmlformats.org/spreadsheetml/2006/main">
  <authors>
    <author>Bill Udy</author>
  </authors>
  <commentList>
    <comment ref="C101" authorId="0" shapeId="0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315,849.48 spot bonuses pd in Dec
575,193.20 for severance costs paid Sep-Dec 2006</t>
        </r>
      </text>
    </comment>
    <comment ref="E101" authorId="0" shapeId="0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41,053.46 for spot bonus paid in Dec</t>
        </r>
      </text>
    </comment>
    <comment ref="G101" authorId="0" shapeId="0">
      <text>
        <r>
          <rPr>
            <b/>
            <sz val="8"/>
            <color indexed="81"/>
            <rFont val="Tahoma"/>
            <family val="2"/>
          </rPr>
          <t>Bill Udy:</t>
        </r>
        <r>
          <rPr>
            <sz val="8"/>
            <color indexed="81"/>
            <rFont val="Tahoma"/>
            <family val="2"/>
          </rPr>
          <t xml:space="preserve">
the followoing amounts were taken out:
7,745.92 for spot bonus paid in Dec</t>
        </r>
      </text>
    </comment>
  </commentList>
</comments>
</file>

<file path=xl/comments4.xml><?xml version="1.0" encoding="utf-8"?>
<comments xmlns="http://schemas.openxmlformats.org/spreadsheetml/2006/main">
  <authors>
    <author>Cadena, Angela</author>
  </authors>
  <commentList>
    <comment ref="F30" authorId="0" shapeId="0">
      <text>
        <r>
          <rPr>
            <b/>
            <sz val="8"/>
            <color indexed="81"/>
            <rFont val="Tahoma"/>
            <family val="2"/>
          </rPr>
          <t>Cadena, Angela:</t>
        </r>
        <r>
          <rPr>
            <sz val="8"/>
            <color indexed="81"/>
            <rFont val="Tahoma"/>
            <family val="2"/>
          </rPr>
          <t xml:space="preserve">
Excludes K. White - thoughs manual adjustments assusmed him as an Executive.</t>
        </r>
      </text>
    </comment>
  </commentList>
</comments>
</file>

<file path=xl/comments5.xml><?xml version="1.0" encoding="utf-8"?>
<comments xmlns="http://schemas.openxmlformats.org/spreadsheetml/2006/main">
  <authors>
    <author>Cadena, Angela</author>
  </authors>
  <commentList>
    <comment ref="F30" authorId="0" shapeId="0">
      <text>
        <r>
          <rPr>
            <b/>
            <sz val="8"/>
            <color indexed="81"/>
            <rFont val="Tahoma"/>
            <family val="2"/>
          </rPr>
          <t>Cadena, Angela:</t>
        </r>
        <r>
          <rPr>
            <sz val="8"/>
            <color indexed="81"/>
            <rFont val="Tahoma"/>
            <family val="2"/>
          </rPr>
          <t xml:space="preserve">
Excludes K. White - thoughs manual adjustments assusmed him as an Executive.</t>
        </r>
      </text>
    </comment>
  </commentList>
</comments>
</file>

<file path=xl/sharedStrings.xml><?xml version="1.0" encoding="utf-8"?>
<sst xmlns="http://schemas.openxmlformats.org/spreadsheetml/2006/main" count="318" uniqueCount="174">
  <si>
    <t xml:space="preserve">      EMPLOYEE WAGES - TOTALS</t>
  </si>
  <si>
    <t>O&amp;M</t>
  </si>
  <si>
    <t>INDIRECT CONST</t>
  </si>
  <si>
    <t>DIR CONST</t>
  </si>
  <si>
    <t>TOTAL</t>
  </si>
  <si>
    <t>Monthly</t>
  </si>
  <si>
    <t>Year-To-Date</t>
  </si>
  <si>
    <t>12 Month</t>
  </si>
  <si>
    <t xml:space="preserve">  EMPLOYEE WAGES - OFFICERS</t>
  </si>
  <si>
    <t>INPUT AREA</t>
  </si>
  <si>
    <t>minimum of 24 months of data necessary to do this report</t>
  </si>
  <si>
    <t>PAYROLL ANALYSIS REPORT-Not Including Bonuses</t>
  </si>
  <si>
    <t>NORTHWEST NATURAL GAS COMPANY</t>
  </si>
  <si>
    <t xml:space="preserve">Monthly </t>
  </si>
  <si>
    <t xml:space="preserve">Year-To-Date </t>
  </si>
  <si>
    <t xml:space="preserve">12 Month </t>
  </si>
  <si>
    <t>OTHER</t>
  </si>
  <si>
    <t>Step 1</t>
  </si>
  <si>
    <t>Step 2</t>
  </si>
  <si>
    <t>In any one of the grouped tabs, scroll down to the first blank cell in Column A of the "Input area", "Monthly" section</t>
  </si>
  <si>
    <t>Step 3</t>
  </si>
  <si>
    <t>Step 4</t>
  </si>
  <si>
    <t>Step 5</t>
  </si>
  <si>
    <t>Step 6</t>
  </si>
  <si>
    <t>Step 7</t>
  </si>
  <si>
    <t>Step 8</t>
  </si>
  <si>
    <t>Step 9</t>
  </si>
  <si>
    <t>Instructions:</t>
  </si>
  <si>
    <t xml:space="preserve"> (The latest month will appear here and in the headings of all sheets</t>
  </si>
  <si>
    <t>Ungroup the sheets</t>
  </si>
  <si>
    <t>Click "Print"</t>
  </si>
  <si>
    <t xml:space="preserve">Enter direct payroll amounts (no overheads) for each class of employee on the line for the current month you are working on. </t>
  </si>
  <si>
    <t>The "Total" tab updates automatically</t>
  </si>
  <si>
    <t xml:space="preserve"> EMPLOYEE WAGES - BARGAINING</t>
  </si>
  <si>
    <t>Group the following tabs: Officers, Non-Bargaining, Bargaining, so that they are all highlighted.</t>
  </si>
  <si>
    <t>Close the file without saving.   (No need to ungroup tabs unless you saved a second time)</t>
  </si>
  <si>
    <t>PAYROLL ANALYSIS REPORT</t>
  </si>
  <si>
    <t>FREQ:</t>
  </si>
  <si>
    <t>MONTHLY</t>
  </si>
  <si>
    <t>PREPARED BY:</t>
  </si>
  <si>
    <t>COPIES NEEDED:</t>
  </si>
  <si>
    <t>R KENNEDY</t>
  </si>
  <si>
    <t xml:space="preserve">Copy the date formula from the cell immediately above the blank cell into the blank cell.  </t>
  </si>
  <si>
    <t>EMPLOYEE WAGES - NON-BARGAINING</t>
  </si>
  <si>
    <t>Save the file without exiting</t>
  </si>
  <si>
    <t>DIR CAPITAL</t>
  </si>
  <si>
    <t>Group the following tabs: Total, Officers, Non-Bargaining, Bargaining, so that they are all highlighted.</t>
  </si>
  <si>
    <t>What is it?</t>
  </si>
  <si>
    <t>Report Creation Process?</t>
  </si>
  <si>
    <t>What Does the Report Reconciles to?</t>
  </si>
  <si>
    <t>Purpose and Users?</t>
  </si>
  <si>
    <t>-It includes the payroll charges for the Utility and other businesses or subsidiaries (Corp 4900, etc).</t>
  </si>
  <si>
    <t>NWN Payroll Analysis Report (PAR)</t>
  </si>
  <si>
    <t>- Currently the Payroll Analysis annual 2010 YTD ($72,000,958) estimate does not reconcile to the HR 2010 Forecast ($70,015,000).  The Forecast assumes vacation exactly at 15% of OHD Base Wages while the PAR is based on actual vacation taken.</t>
  </si>
  <si>
    <t xml:space="preserve">- Monthly process that uses SAP data to classify payroll values among O&amp;M, Capital, COH, and Other. </t>
  </si>
  <si>
    <t>-Classifies Payroll based on Internal Orders as follows: O&amp;M (813-935), COH (953), Other (400-499), Clearing (600-699) and Capital (200000-999999)</t>
  </si>
  <si>
    <t>\\Opsnt01\groups\Financial Planning and Analysis\Payroll\Payroll Analysis\Payroll GL accounts.xls</t>
  </si>
  <si>
    <t xml:space="preserve">-A monthly estimate of the Company's payroll costs. </t>
  </si>
  <si>
    <t>-PAR categorizes Subsidiaries as the "Other" group.</t>
  </si>
  <si>
    <t>-PAR includes Overtime (O/T) but the pre-2011 "direct" costs estimates do not reflect NWN systems and "loading" methods for O/T.</t>
  </si>
  <si>
    <t>What PAR is NOT?</t>
  </si>
  <si>
    <t>-A report that presents all costs related to payroll (as it does not include benefits).</t>
  </si>
  <si>
    <t>-PAR is not a precise estimate but rather a summary calculation based on SAP data and assumptions about how NWN financial systems load payroll GL accounts.</t>
  </si>
  <si>
    <t>-Accounting: Pension estimates (2011); Cash Flow estimates (JB) and LTIP.</t>
  </si>
  <si>
    <t>-Distributed to Accounting and some Executives.</t>
  </si>
  <si>
    <t>- It "de-loads" (calculates payroll estimates before Benefits)  data deemed loaded and summarizes the un-loaded dollars.</t>
  </si>
  <si>
    <t>-It corresponds to 34 selects payroll GL accounts as listed in file:</t>
  </si>
  <si>
    <t>-All the calculations group the "Corp 5000" values separately from the "Other" companies and it classifies them into : O&amp;M, Direct Capital, and COH.</t>
  </si>
  <si>
    <t>-Clearing accounts are aggregated by Internal Order (IO) and GL account and categorized as O&amp;M etc based on pre-established percentages - refer to Clearing by IO of file PayrollRptYYYYMM</t>
  </si>
  <si>
    <t>-Presently NWN has not other source and or report that FP has access to that could be use as basis for reconciliation.</t>
  </si>
  <si>
    <t>-PAR includes vacation costs.  Vacation taken is included and charged to the BU and NBU employee categories based pre-vacation costs proportions.</t>
  </si>
  <si>
    <t>-PAR makes an estimate of the breakdown of vacation between O&amp;M, Capital etc.  It attributes the Vacation Taken  to each category of employees based on the pre-vacation % of totals.</t>
  </si>
  <si>
    <t>FTE's</t>
  </si>
  <si>
    <t>Notes:</t>
  </si>
  <si>
    <t>2) The Other category includes Corp.5000 employees payroll costs charged to other corporations (shared services).  Corp. 5000 employees direct charges to non-Corp.5000 activities are part of the Payroll Analysis Other category  -- refer to the report Manual Adjustments.</t>
  </si>
  <si>
    <t>O&amp;M%</t>
  </si>
  <si>
    <t>IND%</t>
  </si>
  <si>
    <t>CAP%</t>
  </si>
  <si>
    <t>OTH%</t>
  </si>
  <si>
    <t>Row Labels</t>
  </si>
  <si>
    <t>Grand Total</t>
  </si>
  <si>
    <t>Average of O&amp;M%</t>
  </si>
  <si>
    <t>2009</t>
  </si>
  <si>
    <t>2010</t>
  </si>
  <si>
    <t>2011</t>
  </si>
  <si>
    <t>Number of FTE's</t>
  </si>
  <si>
    <t>BU</t>
  </si>
  <si>
    <t>NBU</t>
  </si>
  <si>
    <t>Total</t>
  </si>
  <si>
    <t>Officers</t>
  </si>
  <si>
    <t xml:space="preserve">FTE Statistics </t>
  </si>
  <si>
    <t>Non-Exec
 NBU's</t>
  </si>
  <si>
    <t>Number of 
Working Days</t>
  </si>
  <si>
    <t>2012</t>
  </si>
  <si>
    <t>2013</t>
  </si>
  <si>
    <t>2014</t>
  </si>
  <si>
    <t>YEAR</t>
  </si>
  <si>
    <t>PAYROLL ANALYSIS MONTHLY AVERAGES</t>
  </si>
  <si>
    <t>Wages</t>
  </si>
  <si>
    <t>Salaries</t>
  </si>
  <si>
    <t>Total 
Non-Exec</t>
  </si>
  <si>
    <t>Total 
NBU's</t>
  </si>
  <si>
    <t>Salaries and Wages</t>
  </si>
  <si>
    <t>Average  (monthly) Wages and Salaries per FTE</t>
  </si>
  <si>
    <t>Average Daily Wages</t>
  </si>
  <si>
    <t>% Change</t>
  </si>
  <si>
    <t>BU's - Dollars</t>
  </si>
  <si>
    <t>Reasons</t>
  </si>
  <si>
    <t>FTE classes hiring date</t>
  </si>
  <si>
    <t>vacation</t>
  </si>
  <si>
    <t>actual number of hours worked - BU's</t>
  </si>
  <si>
    <t>Gas Ops black</t>
  </si>
  <si>
    <t>Ops Tech Services</t>
  </si>
  <si>
    <t>Stores</t>
  </si>
  <si>
    <t>Admin Transfer</t>
  </si>
  <si>
    <t>Severance</t>
  </si>
  <si>
    <t>Officers % Change</t>
  </si>
  <si>
    <t>Total NBU's</t>
  </si>
  <si>
    <t>Non-Exec. NBU % Change</t>
  </si>
  <si>
    <t>NBU's Total % Change</t>
  </si>
  <si>
    <t>BU Wages</t>
  </si>
  <si>
    <t>Non-Exec NBU Salaries</t>
  </si>
  <si>
    <t>- July 2014: There were about $300K in severance payments (NBU's - non-Executives)</t>
  </si>
  <si>
    <t>- Aug 2013: Includes a correction to Officers COH.</t>
  </si>
  <si>
    <t>Footnotes:</t>
  </si>
  <si>
    <t>- April 2014 - includes an adjustment to true up the PAR to a revised method (see September 2014 work paper)</t>
  </si>
  <si>
    <t>Angela Cadena</t>
  </si>
  <si>
    <t>Cresalia, M</t>
  </si>
  <si>
    <t>Carl, T</t>
  </si>
  <si>
    <t>Cook, K</t>
  </si>
  <si>
    <t>Moncayo, J</t>
  </si>
  <si>
    <t>Copies to:</t>
  </si>
  <si>
    <t>Lloyd, Jason</t>
  </si>
  <si>
    <t>Dilligham, R</t>
  </si>
  <si>
    <t>Evora, M</t>
  </si>
  <si>
    <t>Period</t>
  </si>
  <si>
    <t>Payroll Analysis</t>
  </si>
  <si>
    <t>Total O&amp;M Mix</t>
  </si>
  <si>
    <t>Alix Maylie</t>
  </si>
  <si>
    <t>Kelly Cook</t>
  </si>
  <si>
    <t>Faulk, Amanda</t>
  </si>
  <si>
    <t>Scwenter, Harvest</t>
  </si>
  <si>
    <t>BU's</t>
  </si>
  <si>
    <t>O&amp;M %</t>
  </si>
  <si>
    <t>Capital %</t>
  </si>
  <si>
    <t>COH</t>
  </si>
  <si>
    <t>COH%</t>
  </si>
  <si>
    <t>Non-Utility</t>
  </si>
  <si>
    <t>Non-Utility%</t>
  </si>
  <si>
    <t>NBU's</t>
  </si>
  <si>
    <t>Total Capital %</t>
  </si>
  <si>
    <t>Capital</t>
  </si>
  <si>
    <t>Capital%</t>
  </si>
  <si>
    <t>Non-Utlity %</t>
  </si>
  <si>
    <t>BU's FTE's Allocation</t>
  </si>
  <si>
    <t>BU's Payroll Mix</t>
  </si>
  <si>
    <t>NBU's Payroll Mix</t>
  </si>
  <si>
    <t>Officers' Payroll Mix</t>
  </si>
  <si>
    <t>Total Capital</t>
  </si>
  <si>
    <t>NBU's FTE's Allocation</t>
  </si>
  <si>
    <t>OFFICERS</t>
  </si>
  <si>
    <t>OFFICERS's FTE's Allocation</t>
  </si>
  <si>
    <t>Total FTE's Allocation</t>
  </si>
  <si>
    <t>2014 Average</t>
  </si>
  <si>
    <t>2015 Average</t>
  </si>
  <si>
    <t>2016 Average</t>
  </si>
  <si>
    <t>2017 Average</t>
  </si>
  <si>
    <t>1) The Payroll Analysis refers to Corp. 5000 Payroll costs and its allocation to O&amp;M, Capital, CoH and Other.  Non-corp. 5000 employees payroll costs are only included in this report when they correspond to and are booked in Corp. 5000 projects or orders.</t>
  </si>
  <si>
    <t>3) Total Payroll Analysis estimates above are unloaded (or without Payroll Overheads). Total amounts represent salaries and wages, including Vation Taken.</t>
  </si>
  <si>
    <t>2015 YTD Avg</t>
  </si>
  <si>
    <t>2016 YTD Avg</t>
  </si>
  <si>
    <t>2017 YTD Avg</t>
  </si>
  <si>
    <t>2018 YTD Avg</t>
  </si>
  <si>
    <t>2014 YTD 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</si>
</sst>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mmm\-yy_)"/>
    <numFmt numFmtId="167" formatCode="0.0%"/>
    <numFmt numFmtId="168" formatCode="_(* #,##0_);_(* \(#,##0\);_(* &quot;-&quot;??_);_(@_)"/>
    <numFmt numFmtId="169" formatCode="[$-409]mmm\-yy;@"/>
    <numFmt numFmtId="170" formatCode="#,##0.000_);\(#,##0.000\)"/>
    <numFmt numFmtId="171" formatCode="_(* #,##0.0_);_(* \(#,##0.0\);_(* &quot;-&quot;??_);_(@_)"/>
    <numFmt numFmtId="172" formatCode="_-* #,##0.00\ _D_M_-;\-* #,##0.00\ _D_M_-;_-* &quot;-&quot;??\ _D_M_-;_-@_-"/>
    <numFmt numFmtId="173" formatCode="mm/dd/yy"/>
    <numFmt numFmtId="174" formatCode="#,##0.0"/>
    <numFmt numFmtId="175" formatCode="_-* #,##0.00\ &quot;DM&quot;_-;\-* #,##0.00\ &quot;DM&quot;_-;_-* &quot;-&quot;??\ &quot;DM&quot;_-;_-@_-"/>
    <numFmt numFmtId="176" formatCode="[$-409]d\-mmm\-yy;@"/>
    <numFmt numFmtId="177" formatCode="#,##0_);\-#,##0_);\-_)"/>
    <numFmt numFmtId="178" formatCode="#,##0.00_);\-#,##0.00_);\-_)"/>
    <numFmt numFmtId="179" formatCode="#,##0.0_);\-#,##0.0_);\-_)"/>
  </numFmts>
  <fonts count="96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2"/>
      <name val="MS Sans Serif"/>
      <family val="2"/>
    </font>
    <font>
      <u/>
      <sz val="10"/>
      <name val="MS Sans Serif"/>
      <family val="2"/>
    </font>
    <font>
      <b/>
      <sz val="13.5"/>
      <name val="MS Sans Serif"/>
      <family val="2"/>
    </font>
    <font>
      <b/>
      <u/>
      <sz val="12"/>
      <name val="MS Sans Serif"/>
      <family val="2"/>
    </font>
    <font>
      <sz val="10"/>
      <color indexed="12"/>
      <name val="MS Sans Serif"/>
      <family val="2"/>
    </font>
    <font>
      <b/>
      <sz val="12"/>
      <name val="MS Sans Serif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8"/>
      <name val="MS Sans Serif"/>
      <family val="2"/>
    </font>
    <font>
      <sz val="8"/>
      <name val="MS Sans Serif"/>
      <family val="2"/>
    </font>
    <font>
      <sz val="10"/>
      <name val="Courier"/>
      <family val="3"/>
    </font>
    <font>
      <sz val="14"/>
      <name val="Courier"/>
      <family val="3"/>
    </font>
    <font>
      <u/>
      <sz val="14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color rgb="FFFF0000"/>
      <name val="MS Sans Serif"/>
      <family val="2"/>
    </font>
    <font>
      <b/>
      <sz val="24"/>
      <name val="MS Sans Serif"/>
      <family val="2"/>
    </font>
    <font>
      <u/>
      <sz val="10"/>
      <color theme="10"/>
      <name val="MS Sans Serif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u/>
      <sz val="10"/>
      <name val="MS Sans Serif"/>
      <family val="2"/>
    </font>
    <font>
      <i/>
      <sz val="10"/>
      <name val="MS Sans Serif"/>
      <family val="2"/>
    </font>
    <font>
      <b/>
      <i/>
      <sz val="10"/>
      <name val="Arial"/>
      <family val="2"/>
    </font>
    <font>
      <b/>
      <sz val="14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8"/>
      <name val="Arial"/>
      <family val="2"/>
    </font>
    <font>
      <b/>
      <sz val="14"/>
      <color indexed="8"/>
      <name val="Arial"/>
      <family val="2"/>
    </font>
    <font>
      <sz val="1"/>
      <color indexed="8"/>
      <name val="Courier"/>
      <family val="3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6"/>
      <name val="Arial"/>
      <family val="2"/>
    </font>
    <font>
      <sz val="10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b/>
      <sz val="12"/>
      <color theme="1"/>
      <name val="MS Sans Serif"/>
      <family val="2"/>
    </font>
    <font>
      <i/>
      <sz val="10"/>
      <color theme="1"/>
      <name val="MS Sans Serif"/>
      <family val="2"/>
    </font>
    <font>
      <b/>
      <sz val="24"/>
      <color theme="1"/>
      <name val="MS Sans Serif"/>
      <family val="2"/>
    </font>
  </fonts>
  <fills count="1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6"/>
      </patternFill>
    </fill>
    <fill>
      <patternFill patternType="solid">
        <fgColor indexed="1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7068">
    <xf numFmtId="37" fontId="0" fillId="0" borderId="0"/>
    <xf numFmtId="37" fontId="12" fillId="0" borderId="0"/>
    <xf numFmtId="9" fontId="15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1" fillId="18" borderId="0" applyNumberFormat="0" applyBorder="0" applyAlignment="0" applyProtection="0"/>
    <xf numFmtId="0" fontId="42" fillId="47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22" borderId="0" applyNumberFormat="0" applyBorder="0" applyAlignment="0" applyProtection="0"/>
    <xf numFmtId="0" fontId="42" fillId="48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26" borderId="0" applyNumberFormat="0" applyBorder="0" applyAlignment="0" applyProtection="0"/>
    <xf numFmtId="0" fontId="42" fillId="4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30" borderId="0" applyNumberFormat="0" applyBorder="0" applyAlignment="0" applyProtection="0"/>
    <xf numFmtId="0" fontId="42" fillId="50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34" borderId="0" applyNumberFormat="0" applyBorder="0" applyAlignment="0" applyProtection="0"/>
    <xf numFmtId="0" fontId="42" fillId="5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38" borderId="0" applyNumberFormat="0" applyBorder="0" applyAlignment="0" applyProtection="0"/>
    <xf numFmtId="0" fontId="42" fillId="5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169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169" fontId="43" fillId="5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2" fillId="57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169" fontId="42" fillId="57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7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169" fontId="42" fillId="59" borderId="0" applyNumberFormat="0" applyBorder="0" applyAlignment="0" applyProtection="0"/>
    <xf numFmtId="169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59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169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0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169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2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3" fillId="63" borderId="0" applyNumberFormat="0" applyBorder="0" applyAlignment="0" applyProtection="0"/>
    <xf numFmtId="0" fontId="42" fillId="64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169" fontId="42" fillId="64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2" fillId="62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2" fillId="65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169" fontId="42" fillId="65" borderId="0" applyNumberFormat="0" applyBorder="0" applyAlignment="0" applyProtection="0"/>
    <xf numFmtId="169" fontId="42" fillId="65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6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169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7" borderId="0" applyNumberFormat="0" applyBorder="0" applyAlignment="0" applyProtection="0"/>
    <xf numFmtId="0" fontId="43" fillId="63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169" fontId="43" fillId="63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3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3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2" fillId="56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169" fontId="42" fillId="56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2" fillId="69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2" fillId="70" borderId="0" applyNumberFormat="0" applyBorder="0" applyAlignment="0" applyProtection="0"/>
    <xf numFmtId="0" fontId="42" fillId="70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69" fontId="42" fillId="64" borderId="0" applyNumberFormat="0" applyBorder="0" applyAlignment="0" applyProtection="0"/>
    <xf numFmtId="169" fontId="42" fillId="64" borderId="0" applyNumberFormat="0" applyBorder="0" applyAlignment="0" applyProtection="0"/>
    <xf numFmtId="0" fontId="42" fillId="6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70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3" fillId="63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169" fontId="43" fillId="63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3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3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61" borderId="0" applyNumberFormat="0" applyBorder="0" applyAlignment="0" applyProtection="0"/>
    <xf numFmtId="0" fontId="43" fillId="56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169" fontId="43" fillId="56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56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3" fillId="64" borderId="0" applyNumberFormat="0" applyBorder="0" applyAlignment="0" applyProtection="0"/>
    <xf numFmtId="0" fontId="42" fillId="56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169" fontId="42" fillId="56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2" fillId="63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2" fillId="71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169" fontId="42" fillId="72" borderId="0" applyNumberFormat="0" applyBorder="0" applyAlignment="0" applyProtection="0"/>
    <xf numFmtId="169" fontId="42" fillId="72" borderId="0" applyNumberFormat="0" applyBorder="0" applyAlignment="0" applyProtection="0"/>
    <xf numFmtId="0" fontId="42" fillId="72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2" fillId="71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3" fillId="53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169" fontId="43" fillId="53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53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53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66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169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169" fontId="42" fillId="55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5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169" fontId="42" fillId="73" borderId="0" applyNumberFormat="0" applyBorder="0" applyAlignment="0" applyProtection="0"/>
    <xf numFmtId="169" fontId="42" fillId="73" borderId="0" applyNumberFormat="0" applyBorder="0" applyAlignment="0" applyProtection="0"/>
    <xf numFmtId="0" fontId="42" fillId="73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2" fillId="5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169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74" borderId="0" applyNumberFormat="0" applyBorder="0" applyAlignment="0" applyProtection="0"/>
    <xf numFmtId="0" fontId="43" fillId="62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169" fontId="43" fillId="62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62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62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3" fillId="75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169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2" fillId="76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2" fillId="77" borderId="0" applyNumberFormat="0" applyBorder="0" applyAlignment="0" applyProtection="0"/>
    <xf numFmtId="0" fontId="42" fillId="77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169" fontId="42" fillId="78" borderId="0" applyNumberFormat="0" applyBorder="0" applyAlignment="0" applyProtection="0"/>
    <xf numFmtId="169" fontId="42" fillId="78" borderId="0" applyNumberFormat="0" applyBorder="0" applyAlignment="0" applyProtection="0"/>
    <xf numFmtId="0" fontId="42" fillId="7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77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31" fillId="9" borderId="0" applyNumberFormat="0" applyBorder="0" applyAlignment="0" applyProtection="0"/>
    <xf numFmtId="0" fontId="45" fillId="62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5" fillId="62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45" fillId="62" borderId="0" applyNumberFormat="0" applyBorder="0" applyAlignment="0" applyProtection="0"/>
    <xf numFmtId="169" fontId="45" fillId="62" borderId="0" applyNumberFormat="0" applyBorder="0" applyAlignment="0" applyProtection="0"/>
    <xf numFmtId="169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31" fillId="9" borderId="0" applyNumberFormat="0" applyBorder="0" applyAlignment="0" applyProtection="0"/>
    <xf numFmtId="0" fontId="44" fillId="74" borderId="0" applyNumberFormat="0" applyBorder="0" applyAlignment="0" applyProtection="0"/>
    <xf numFmtId="0" fontId="45" fillId="62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4" fillId="74" borderId="0" applyNumberFormat="0" applyBorder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35" fillId="12" borderId="21" applyNumberFormat="0" applyAlignment="0" applyProtection="0"/>
    <xf numFmtId="0" fontId="47" fillId="80" borderId="28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7" fillId="80" borderId="28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7" fillId="80" borderId="28" applyNumberFormat="0" applyAlignment="0" applyProtection="0"/>
    <xf numFmtId="0" fontId="47" fillId="80" borderId="28" applyNumberFormat="0" applyAlignment="0" applyProtection="0"/>
    <xf numFmtId="0" fontId="47" fillId="80" borderId="28" applyNumberFormat="0" applyAlignment="0" applyProtection="0"/>
    <xf numFmtId="0" fontId="35" fillId="12" borderId="21" applyNumberFormat="0" applyAlignment="0" applyProtection="0"/>
    <xf numFmtId="0" fontId="35" fillId="12" borderId="21" applyNumberFormat="0" applyAlignment="0" applyProtection="0"/>
    <xf numFmtId="0" fontId="47" fillId="80" borderId="28" applyNumberFormat="0" applyAlignment="0" applyProtection="0"/>
    <xf numFmtId="169" fontId="47" fillId="80" borderId="28" applyNumberFormat="0" applyAlignment="0" applyProtection="0"/>
    <xf numFmtId="169" fontId="47" fillId="80" borderId="28" applyNumberFormat="0" applyAlignment="0" applyProtection="0"/>
    <xf numFmtId="0" fontId="47" fillId="80" borderId="28" applyNumberFormat="0" applyAlignment="0" applyProtection="0"/>
    <xf numFmtId="0" fontId="35" fillId="12" borderId="21" applyNumberFormat="0" applyAlignment="0" applyProtection="0"/>
    <xf numFmtId="0" fontId="46" fillId="79" borderId="27" applyNumberFormat="0" applyAlignment="0" applyProtection="0"/>
    <xf numFmtId="0" fontId="47" fillId="80" borderId="28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6" fillId="79" borderId="27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37" fillId="13" borderId="24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37" fillId="13" borderId="24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37" fillId="13" borderId="24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169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169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37" fillId="13" borderId="24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64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0" fontId="48" fillId="71" borderId="29" applyNumberFormat="0" applyAlignment="0" applyProtection="0"/>
    <xf numFmtId="1" fontId="49" fillId="0" borderId="30">
      <alignment vertical="top"/>
    </xf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43" fontId="15" fillId="0" borderId="0" applyFont="0" applyFill="0" applyBorder="0" applyAlignment="0" applyProtection="0"/>
    <xf numFmtId="173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172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3" fontId="50" fillId="0" borderId="0" applyFont="0" applyFill="0" applyBorder="0" applyAlignment="0" applyProtection="0">
      <alignment vertical="top"/>
    </xf>
    <xf numFmtId="174" fontId="53" fillId="0" borderId="0"/>
    <xf numFmtId="5" fontId="50" fillId="0" borderId="0">
      <alignment vertical="top"/>
    </xf>
    <xf numFmtId="5" fontId="50" fillId="0" borderId="0">
      <alignment vertical="top"/>
    </xf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5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5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175" fontId="5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5" fontId="50" fillId="0" borderId="0" applyFont="0" applyFill="0" applyBorder="0" applyAlignment="0" applyProtection="0">
      <alignment vertical="top"/>
    </xf>
    <xf numFmtId="169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0" fontId="54" fillId="0" borderId="0">
      <protection locked="0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5" fontId="50" fillId="0" borderId="0" applyFont="0" applyFill="0" applyBorder="0" applyAlignment="0" applyProtection="0">
      <alignment vertical="top"/>
    </xf>
    <xf numFmtId="169" fontId="50" fillId="0" borderId="0" applyFont="0" applyFill="0" applyBorder="0" applyAlignment="0" applyProtection="0">
      <alignment vertical="top"/>
    </xf>
    <xf numFmtId="0" fontId="55" fillId="81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169" fontId="55" fillId="81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1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2" borderId="0" applyNumberFormat="0" applyBorder="0" applyAlignment="0" applyProtection="0"/>
    <xf numFmtId="0" fontId="55" fillId="83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169" fontId="55" fillId="83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3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4" borderId="0" applyNumberFormat="0" applyBorder="0" applyAlignment="0" applyProtection="0"/>
    <xf numFmtId="0" fontId="55" fillId="85" borderId="0" applyNumberFormat="0" applyBorder="0" applyAlignment="0" applyProtection="0"/>
    <xf numFmtId="169" fontId="55" fillId="85" borderId="0" applyNumberFormat="0" applyBorder="0" applyAlignment="0" applyProtection="0"/>
    <xf numFmtId="0" fontId="55" fillId="85" borderId="0" applyNumberFormat="0" applyBorder="0" applyAlignment="0" applyProtection="0"/>
    <xf numFmtId="0" fontId="39" fillId="0" borderId="0" applyNumberFormat="0" applyFill="0" applyBorder="0" applyAlignment="0" applyProtection="0"/>
    <xf numFmtId="2" fontId="50" fillId="0" borderId="0" applyFont="0" applyFill="0" applyBorder="0" applyAlignment="0" applyProtection="0">
      <alignment vertical="top"/>
    </xf>
    <xf numFmtId="2" fontId="50" fillId="0" borderId="0" applyFont="0" applyFill="0" applyBorder="0" applyAlignment="0" applyProtection="0">
      <alignment vertical="top"/>
    </xf>
    <xf numFmtId="174" fontId="52" fillId="0" borderId="0"/>
    <xf numFmtId="174" fontId="52" fillId="0" borderId="0"/>
    <xf numFmtId="174" fontId="52" fillId="0" borderId="0"/>
    <xf numFmtId="174" fontId="52" fillId="0" borderId="0"/>
    <xf numFmtId="174" fontId="52" fillId="0" borderId="0"/>
    <xf numFmtId="174" fontId="52" fillId="0" borderId="0"/>
    <xf numFmtId="174" fontId="52" fillId="0" borderId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30" fillId="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56" fillId="86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56" fillId="86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56" fillId="86" borderId="0" applyNumberFormat="0" applyBorder="0" applyAlignment="0" applyProtection="0"/>
    <xf numFmtId="169" fontId="56" fillId="86" borderId="0" applyNumberFormat="0" applyBorder="0" applyAlignment="0" applyProtection="0"/>
    <xf numFmtId="169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30" fillId="8" borderId="0" applyNumberFormat="0" applyBorder="0" applyAlignment="0" applyProtection="0"/>
    <xf numFmtId="0" fontId="43" fillId="68" borderId="0" applyNumberFormat="0" applyBorder="0" applyAlignment="0" applyProtection="0"/>
    <xf numFmtId="0" fontId="56" fillId="86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43" fillId="68" borderId="0" applyNumberFormat="0" applyBorder="0" applyAlignment="0" applyProtection="0"/>
    <xf numFmtId="0" fontId="27" fillId="0" borderId="18" applyNumberFormat="0" applyFill="0" applyAlignment="0" applyProtection="0"/>
    <xf numFmtId="0" fontId="57" fillId="0" borderId="31" applyNumberFormat="0" applyFill="0" applyAlignment="0" applyProtection="0"/>
    <xf numFmtId="0" fontId="57" fillId="0" borderId="31" applyNumberFormat="0" applyFill="0" applyAlignment="0" applyProtection="0"/>
    <xf numFmtId="0" fontId="57" fillId="0" borderId="31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57" fillId="0" borderId="31" applyNumberFormat="0" applyFill="0" applyAlignment="0" applyProtection="0"/>
    <xf numFmtId="169" fontId="57" fillId="0" borderId="31" applyNumberFormat="0" applyFill="0" applyAlignment="0" applyProtection="0"/>
    <xf numFmtId="169" fontId="57" fillId="0" borderId="31" applyNumberFormat="0" applyFill="0" applyAlignment="0" applyProtection="0"/>
    <xf numFmtId="0" fontId="57" fillId="0" borderId="31" applyNumberFormat="0" applyFill="0" applyAlignment="0" applyProtection="0"/>
    <xf numFmtId="0" fontId="27" fillId="0" borderId="18" applyNumberFormat="0" applyFill="0" applyAlignment="0" applyProtection="0"/>
    <xf numFmtId="0" fontId="57" fillId="0" borderId="31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28" fillId="0" borderId="19" applyNumberFormat="0" applyFill="0" applyAlignment="0" applyProtection="0"/>
    <xf numFmtId="0" fontId="58" fillId="0" borderId="33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3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3" applyNumberFormat="0" applyFill="0" applyAlignment="0" applyProtection="0"/>
    <xf numFmtId="0" fontId="58" fillId="0" borderId="33" applyNumberFormat="0" applyFill="0" applyAlignment="0" applyProtection="0"/>
    <xf numFmtId="0" fontId="58" fillId="0" borderId="33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58" fillId="0" borderId="33" applyNumberFormat="0" applyFill="0" applyAlignment="0" applyProtection="0"/>
    <xf numFmtId="169" fontId="58" fillId="0" borderId="33" applyNumberFormat="0" applyFill="0" applyAlignment="0" applyProtection="0"/>
    <xf numFmtId="169" fontId="58" fillId="0" borderId="33" applyNumberFormat="0" applyFill="0" applyAlignment="0" applyProtection="0"/>
    <xf numFmtId="0" fontId="58" fillId="0" borderId="33" applyNumberFormat="0" applyFill="0" applyAlignment="0" applyProtection="0"/>
    <xf numFmtId="0" fontId="28" fillId="0" borderId="19" applyNumberFormat="0" applyFill="0" applyAlignment="0" applyProtection="0"/>
    <xf numFmtId="0" fontId="58" fillId="0" borderId="32" applyNumberFormat="0" applyFill="0" applyAlignment="0" applyProtection="0"/>
    <xf numFmtId="0" fontId="58" fillId="0" borderId="33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8" fillId="0" borderId="32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29" fillId="0" borderId="20" applyNumberFormat="0" applyFill="0" applyAlignment="0" applyProtection="0"/>
    <xf numFmtId="0" fontId="59" fillId="0" borderId="35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5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5" applyNumberFormat="0" applyFill="0" applyAlignment="0" applyProtection="0"/>
    <xf numFmtId="0" fontId="59" fillId="0" borderId="35" applyNumberFormat="0" applyFill="0" applyAlignment="0" applyProtection="0"/>
    <xf numFmtId="0" fontId="59" fillId="0" borderId="35" applyNumberFormat="0" applyFill="0" applyAlignment="0" applyProtection="0"/>
    <xf numFmtId="0" fontId="29" fillId="0" borderId="20" applyNumberFormat="0" applyFill="0" applyAlignment="0" applyProtection="0"/>
    <xf numFmtId="0" fontId="29" fillId="0" borderId="20" applyNumberFormat="0" applyFill="0" applyAlignment="0" applyProtection="0"/>
    <xf numFmtId="0" fontId="59" fillId="0" borderId="35" applyNumberFormat="0" applyFill="0" applyAlignment="0" applyProtection="0"/>
    <xf numFmtId="169" fontId="59" fillId="0" borderId="35" applyNumberFormat="0" applyFill="0" applyAlignment="0" applyProtection="0"/>
    <xf numFmtId="169" fontId="59" fillId="0" borderId="35" applyNumberFormat="0" applyFill="0" applyAlignment="0" applyProtection="0"/>
    <xf numFmtId="0" fontId="59" fillId="0" borderId="35" applyNumberFormat="0" applyFill="0" applyAlignment="0" applyProtection="0"/>
    <xf numFmtId="0" fontId="29" fillId="0" borderId="20" applyNumberFormat="0" applyFill="0" applyAlignment="0" applyProtection="0"/>
    <xf numFmtId="0" fontId="59" fillId="0" borderId="34" applyNumberFormat="0" applyFill="0" applyAlignment="0" applyProtection="0"/>
    <xf numFmtId="0" fontId="59" fillId="0" borderId="35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59" fillId="0" borderId="34" applyNumberFormat="0" applyFill="0" applyAlignment="0" applyProtection="0"/>
    <xf numFmtId="0" fontId="2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69" fontId="59" fillId="0" borderId="0" applyNumberFormat="0" applyFill="0" applyBorder="0" applyAlignment="0" applyProtection="0"/>
    <xf numFmtId="169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>
      <protection locked="0"/>
    </xf>
    <xf numFmtId="0" fontId="60" fillId="0" borderId="0"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176" fontId="62" fillId="0" borderId="0" applyNumberFormat="0" applyFill="0" applyBorder="0" applyAlignment="0" applyProtection="0">
      <alignment vertical="top"/>
      <protection locked="0"/>
    </xf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33" fillId="11" borderId="21" applyNumberFormat="0" applyAlignment="0" applyProtection="0"/>
    <xf numFmtId="0" fontId="63" fillId="75" borderId="28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8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8" applyNumberFormat="0" applyAlignment="0" applyProtection="0"/>
    <xf numFmtId="0" fontId="63" fillId="75" borderId="28" applyNumberFormat="0" applyAlignment="0" applyProtection="0"/>
    <xf numFmtId="0" fontId="63" fillId="75" borderId="28" applyNumberFormat="0" applyAlignment="0" applyProtection="0"/>
    <xf numFmtId="0" fontId="33" fillId="11" borderId="21" applyNumberFormat="0" applyAlignment="0" applyProtection="0"/>
    <xf numFmtId="0" fontId="33" fillId="11" borderId="21" applyNumberFormat="0" applyAlignment="0" applyProtection="0"/>
    <xf numFmtId="0" fontId="63" fillId="75" borderId="28" applyNumberFormat="0" applyAlignment="0" applyProtection="0"/>
    <xf numFmtId="169" fontId="63" fillId="75" borderId="28" applyNumberFormat="0" applyAlignment="0" applyProtection="0"/>
    <xf numFmtId="169" fontId="63" fillId="75" borderId="28" applyNumberFormat="0" applyAlignment="0" applyProtection="0"/>
    <xf numFmtId="0" fontId="63" fillId="75" borderId="28" applyNumberFormat="0" applyAlignment="0" applyProtection="0"/>
    <xf numFmtId="0" fontId="33" fillId="11" borderId="21" applyNumberFormat="0" applyAlignment="0" applyProtection="0"/>
    <xf numFmtId="0" fontId="63" fillId="75" borderId="27" applyNumberFormat="0" applyAlignment="0" applyProtection="0"/>
    <xf numFmtId="0" fontId="63" fillId="75" borderId="28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63" fillId="75" borderId="27" applyNumberFormat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36" fillId="0" borderId="23" applyNumberFormat="0" applyFill="0" applyAlignment="0" applyProtection="0"/>
    <xf numFmtId="0" fontId="64" fillId="0" borderId="37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64" fillId="0" borderId="37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36" fillId="0" borderId="23" applyNumberFormat="0" applyFill="0" applyAlignment="0" applyProtection="0"/>
    <xf numFmtId="0" fontId="36" fillId="0" borderId="23" applyNumberFormat="0" applyFill="0" applyAlignment="0" applyProtection="0"/>
    <xf numFmtId="0" fontId="64" fillId="0" borderId="37" applyNumberFormat="0" applyFill="0" applyAlignment="0" applyProtection="0"/>
    <xf numFmtId="169" fontId="64" fillId="0" borderId="37" applyNumberFormat="0" applyFill="0" applyAlignment="0" applyProtection="0"/>
    <xf numFmtId="169" fontId="64" fillId="0" borderId="37" applyNumberFormat="0" applyFill="0" applyAlignment="0" applyProtection="0"/>
    <xf numFmtId="0" fontId="64" fillId="0" borderId="37" applyNumberFormat="0" applyFill="0" applyAlignment="0" applyProtection="0"/>
    <xf numFmtId="0" fontId="36" fillId="0" borderId="23" applyNumberFormat="0" applyFill="0" applyAlignment="0" applyProtection="0"/>
    <xf numFmtId="0" fontId="56" fillId="0" borderId="36" applyNumberFormat="0" applyFill="0" applyAlignment="0" applyProtection="0"/>
    <xf numFmtId="0" fontId="64" fillId="0" borderId="37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0" borderId="36" applyNumberFormat="0" applyFill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32" fillId="10" borderId="0" applyNumberFormat="0" applyBorder="0" applyAlignment="0" applyProtection="0"/>
    <xf numFmtId="0" fontId="65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65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65" fillId="75" borderId="0" applyNumberFormat="0" applyBorder="0" applyAlignment="0" applyProtection="0"/>
    <xf numFmtId="169" fontId="65" fillId="75" borderId="0" applyNumberFormat="0" applyBorder="0" applyAlignment="0" applyProtection="0"/>
    <xf numFmtId="169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32" fillId="10" borderId="0" applyNumberFormat="0" applyBorder="0" applyAlignment="0" applyProtection="0"/>
    <xf numFmtId="0" fontId="56" fillId="75" borderId="0" applyNumberFormat="0" applyBorder="0" applyAlignment="0" applyProtection="0"/>
    <xf numFmtId="0" fontId="65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177" fontId="52" fillId="0" borderId="0"/>
    <xf numFmtId="177" fontId="52" fillId="0" borderId="0"/>
    <xf numFmtId="177" fontId="52" fillId="0" borderId="0"/>
    <xf numFmtId="177" fontId="52" fillId="0" borderId="0"/>
    <xf numFmtId="177" fontId="52" fillId="0" borderId="0"/>
    <xf numFmtId="177" fontId="52" fillId="0" borderId="0"/>
    <xf numFmtId="177" fontId="52" fillId="0" borderId="0"/>
    <xf numFmtId="178" fontId="52" fillId="0" borderId="0"/>
    <xf numFmtId="178" fontId="52" fillId="0" borderId="0"/>
    <xf numFmtId="178" fontId="52" fillId="0" borderId="0"/>
    <xf numFmtId="178" fontId="52" fillId="0" borderId="0"/>
    <xf numFmtId="178" fontId="52" fillId="0" borderId="0"/>
    <xf numFmtId="178" fontId="52" fillId="0" borderId="0"/>
    <xf numFmtId="178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7" borderId="0"/>
    <xf numFmtId="0" fontId="52" fillId="87" borderId="0"/>
    <xf numFmtId="0" fontId="52" fillId="87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7" borderId="0"/>
    <xf numFmtId="0" fontId="1" fillId="0" borderId="0"/>
    <xf numFmtId="0" fontId="1" fillId="0" borderId="0"/>
    <xf numFmtId="0" fontId="1" fillId="0" borderId="0"/>
    <xf numFmtId="0" fontId="52" fillId="87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5" fillId="0" borderId="0"/>
    <xf numFmtId="0" fontId="50" fillId="0" borderId="0"/>
    <xf numFmtId="0" fontId="50" fillId="0" borderId="0"/>
    <xf numFmtId="0" fontId="50" fillId="0" borderId="0"/>
    <xf numFmtId="0" fontId="52" fillId="87" borderId="0"/>
    <xf numFmtId="0" fontId="50" fillId="0" borderId="0"/>
    <xf numFmtId="0" fontId="1" fillId="0" borderId="0"/>
    <xf numFmtId="0" fontId="52" fillId="87" borderId="0"/>
    <xf numFmtId="0" fontId="1" fillId="0" borderId="0"/>
    <xf numFmtId="0" fontId="1" fillId="0" borderId="0"/>
    <xf numFmtId="169" fontId="50" fillId="0" borderId="0"/>
    <xf numFmtId="169" fontId="50" fillId="0" borderId="0"/>
    <xf numFmtId="0" fontId="52" fillId="87" borderId="0"/>
    <xf numFmtId="0" fontId="52" fillId="87" borderId="0"/>
    <xf numFmtId="0" fontId="52" fillId="87" borderId="0"/>
    <xf numFmtId="0" fontId="52" fillId="8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67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0" fillId="0" borderId="0" applyNumberFormat="0" applyFont="0" applyFill="0" applyBorder="0" applyAlignment="0" applyProtection="0"/>
    <xf numFmtId="0" fontId="52" fillId="74" borderId="27" applyNumberFormat="0" applyFont="0" applyAlignment="0" applyProtection="0"/>
    <xf numFmtId="0" fontId="50" fillId="0" borderId="0" applyNumberFormat="0" applyFont="0" applyFill="0" applyBorder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0" fillId="0" borderId="0" applyNumberFormat="0" applyFont="0" applyFill="0" applyBorder="0" applyAlignment="0" applyProtection="0"/>
    <xf numFmtId="0" fontId="52" fillId="74" borderId="27" applyNumberFormat="0" applyFont="0" applyAlignment="0" applyProtection="0"/>
    <xf numFmtId="0" fontId="50" fillId="0" borderId="0" applyNumberFormat="0" applyFont="0" applyFill="0" applyBorder="0" applyAlignment="0" applyProtection="0"/>
    <xf numFmtId="0" fontId="50" fillId="74" borderId="38" applyNumberFormat="0" applyFont="0" applyAlignment="0" applyProtection="0"/>
    <xf numFmtId="0" fontId="52" fillId="74" borderId="27" applyNumberFormat="0" applyFont="0" applyAlignment="0" applyProtection="0"/>
    <xf numFmtId="0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0" fillId="74" borderId="38" applyNumberFormat="0" applyFont="0" applyAlignment="0" applyProtection="0"/>
    <xf numFmtId="0" fontId="52" fillId="74" borderId="27" applyNumberFormat="0" applyFont="0" applyAlignment="0" applyProtection="0"/>
    <xf numFmtId="0" fontId="50" fillId="74" borderId="38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2" fillId="74" borderId="27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169" fontId="50" fillId="74" borderId="38" applyNumberFormat="0" applyFont="0" applyAlignment="0" applyProtection="0"/>
    <xf numFmtId="169" fontId="50" fillId="74" borderId="38" applyNumberFormat="0" applyFont="0" applyAlignment="0" applyProtection="0"/>
    <xf numFmtId="169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169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0" fillId="74" borderId="38" applyNumberFormat="0" applyFont="0" applyAlignment="0" applyProtection="0"/>
    <xf numFmtId="0" fontId="50" fillId="74" borderId="38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52" fillId="74" borderId="27" applyNumberFormat="0" applyFont="0" applyAlignment="0" applyProtection="0"/>
    <xf numFmtId="0" fontId="1" fillId="14" borderId="25" applyNumberFormat="0" applyFont="0" applyAlignment="0" applyProtection="0"/>
    <xf numFmtId="0" fontId="1" fillId="14" borderId="25" applyNumberFormat="0" applyFon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34" fillId="12" borderId="22" applyNumberFormat="0" applyAlignment="0" applyProtection="0"/>
    <xf numFmtId="0" fontId="68" fillId="80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80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79" borderId="39" applyNumberFormat="0" applyAlignment="0" applyProtection="0"/>
    <xf numFmtId="0" fontId="68" fillId="80" borderId="39" applyNumberFormat="0" applyAlignment="0" applyProtection="0"/>
    <xf numFmtId="0" fontId="68" fillId="80" borderId="39" applyNumberFormat="0" applyAlignment="0" applyProtection="0"/>
    <xf numFmtId="0" fontId="68" fillId="80" borderId="39" applyNumberFormat="0" applyAlignment="0" applyProtection="0"/>
    <xf numFmtId="0" fontId="34" fillId="12" borderId="22" applyNumberFormat="0" applyAlignment="0" applyProtection="0"/>
    <xf numFmtId="0" fontId="68" fillId="80" borderId="39" applyNumberFormat="0" applyAlignment="0" applyProtection="0"/>
    <xf numFmtId="0" fontId="34" fillId="12" borderId="22" applyNumberFormat="0" applyAlignment="0" applyProtection="0"/>
    <xf numFmtId="0" fontId="68" fillId="80" borderId="39" applyNumberFormat="0" applyAlignment="0" applyProtection="0"/>
    <xf numFmtId="169" fontId="68" fillId="80" borderId="39" applyNumberFormat="0" applyAlignment="0" applyProtection="0"/>
    <xf numFmtId="169" fontId="68" fillId="80" borderId="39" applyNumberFormat="0" applyAlignment="0" applyProtection="0"/>
    <xf numFmtId="0" fontId="68" fillId="80" borderId="39" applyNumberFormat="0" applyAlignment="0" applyProtection="0"/>
    <xf numFmtId="0" fontId="68" fillId="80" borderId="39" applyNumberFormat="0" applyAlignment="0" applyProtection="0"/>
    <xf numFmtId="0" fontId="68" fillId="79" borderId="39" applyNumberFormat="0" applyAlignment="0" applyProtection="0"/>
    <xf numFmtId="0" fontId="34" fillId="12" borderId="22" applyNumberFormat="0" applyAlignment="0" applyProtection="0"/>
    <xf numFmtId="0" fontId="68" fillId="79" borderId="39" applyNumberFormat="0" applyAlignment="0" applyProtection="0"/>
    <xf numFmtId="0" fontId="50" fillId="0" borderId="0" applyNumberFormat="0" applyFont="0" applyFill="0" applyBorder="0" applyAlignment="0" applyProtection="0"/>
    <xf numFmtId="0" fontId="68" fillId="79" borderId="39" applyNumberFormat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68" fillId="79" borderId="39" applyNumberFormat="0" applyAlignment="0" applyProtection="0"/>
    <xf numFmtId="0" fontId="50" fillId="0" borderId="0" applyNumberFormat="0" applyFont="0" applyFill="0" applyBorder="0" applyAlignment="0" applyProtection="0"/>
    <xf numFmtId="0" fontId="68" fillId="79" borderId="39" applyNumberForma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0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50" fillId="0" borderId="0" applyFont="0" applyFill="0" applyBorder="0" applyAlignment="0" applyProtection="0">
      <alignment vertical="top"/>
    </xf>
    <xf numFmtId="10" fontId="50" fillId="0" borderId="0" applyFont="0" applyFill="0" applyBorder="0" applyAlignment="0" applyProtection="0">
      <alignment vertical="top"/>
    </xf>
    <xf numFmtId="0" fontId="15" fillId="0" borderId="0" applyNumberFormat="0" applyFont="0" applyFill="0" applyBorder="0" applyAlignment="0" applyProtection="0">
      <alignment horizontal="left"/>
    </xf>
    <xf numFmtId="15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0" fontId="16" fillId="0" borderId="8">
      <alignment horizontal="center"/>
    </xf>
    <xf numFmtId="3" fontId="15" fillId="0" borderId="0" applyFont="0" applyFill="0" applyBorder="0" applyAlignment="0" applyProtection="0"/>
    <xf numFmtId="0" fontId="15" fillId="88" borderId="0" applyNumberFormat="0" applyFont="0" applyBorder="0" applyAlignment="0" applyProtection="0"/>
    <xf numFmtId="179" fontId="69" fillId="0" borderId="0"/>
    <xf numFmtId="4" fontId="70" fillId="44" borderId="40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52" fillId="44" borderId="27" applyNumberFormat="0" applyProtection="0">
      <alignment vertical="center"/>
    </xf>
    <xf numFmtId="4" fontId="71" fillId="44" borderId="40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2" fillId="89" borderId="27" applyNumberFormat="0" applyProtection="0">
      <alignment vertical="center"/>
    </xf>
    <xf numFmtId="4" fontId="70" fillId="44" borderId="40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4" fontId="52" fillId="89" borderId="27" applyNumberFormat="0" applyProtection="0">
      <alignment horizontal="left" vertical="center" indent="1"/>
    </xf>
    <xf numFmtId="0" fontId="70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169" fontId="70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0" fontId="73" fillId="44" borderId="40" applyNumberFormat="0" applyProtection="0">
      <alignment horizontal="left" vertical="top" indent="1"/>
    </xf>
    <xf numFmtId="4" fontId="70" fillId="90" borderId="0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74" fillId="91" borderId="40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52" fillId="91" borderId="27" applyNumberFormat="0" applyProtection="0">
      <alignment horizontal="right" vertical="center"/>
    </xf>
    <xf numFmtId="4" fontId="74" fillId="48" borderId="40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52" fillId="92" borderId="27" applyNumberFormat="0" applyProtection="0">
      <alignment horizontal="right" vertical="center"/>
    </xf>
    <xf numFmtId="4" fontId="74" fillId="93" borderId="40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52" fillId="93" borderId="41" applyNumberFormat="0" applyProtection="0">
      <alignment horizontal="right" vertical="center"/>
    </xf>
    <xf numFmtId="4" fontId="74" fillId="94" borderId="40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52" fillId="94" borderId="27" applyNumberFormat="0" applyProtection="0">
      <alignment horizontal="right" vertical="center"/>
    </xf>
    <xf numFmtId="4" fontId="74" fillId="52" borderId="40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52" fillId="52" borderId="27" applyNumberFormat="0" applyProtection="0">
      <alignment horizontal="right" vertical="center"/>
    </xf>
    <xf numFmtId="4" fontId="74" fillId="95" borderId="40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52" fillId="95" borderId="27" applyNumberFormat="0" applyProtection="0">
      <alignment horizontal="right" vertical="center"/>
    </xf>
    <xf numFmtId="4" fontId="74" fillId="96" borderId="40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52" fillId="96" borderId="27" applyNumberFormat="0" applyProtection="0">
      <alignment horizontal="right" vertical="center"/>
    </xf>
    <xf numFmtId="4" fontId="74" fillId="97" borderId="40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52" fillId="97" borderId="27" applyNumberFormat="0" applyProtection="0">
      <alignment horizontal="right" vertical="center"/>
    </xf>
    <xf numFmtId="4" fontId="74" fillId="49" borderId="40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52" fillId="49" borderId="27" applyNumberFormat="0" applyProtection="0">
      <alignment horizontal="right" vertical="center"/>
    </xf>
    <xf numFmtId="4" fontId="70" fillId="98" borderId="42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52" fillId="98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5" fillId="100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5" fillId="100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5" fillId="100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5" fillId="100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5" fillId="100" borderId="0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50" fillId="100" borderId="41" applyNumberFormat="0" applyProtection="0">
      <alignment horizontal="left" vertical="center" indent="1"/>
    </xf>
    <xf numFmtId="4" fontId="74" fillId="90" borderId="40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52" fillId="90" borderId="27" applyNumberFormat="0" applyProtection="0">
      <alignment horizontal="right" vertical="center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74" fillId="99" borderId="0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52" fillId="99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74" fillId="90" borderId="0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4" fontId="52" fillId="90" borderId="41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169" fontId="50" fillId="100" borderId="40" applyNumberFormat="0" applyProtection="0">
      <alignment horizontal="left" vertical="center" indent="1"/>
    </xf>
    <xf numFmtId="169" fontId="50" fillId="100" borderId="40" applyNumberFormat="0" applyProtection="0">
      <alignment horizontal="left" vertical="center" indent="1"/>
    </xf>
    <xf numFmtId="169" fontId="50" fillId="100" borderId="40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169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2" fillId="45" borderId="27" applyNumberFormat="0" applyProtection="0">
      <alignment horizontal="left" vertical="center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169" fontId="50" fillId="100" borderId="40" applyNumberFormat="0" applyProtection="0">
      <alignment horizontal="left" vertical="top" indent="1"/>
    </xf>
    <xf numFmtId="169" fontId="50" fillId="100" borderId="40" applyNumberFormat="0" applyProtection="0">
      <alignment horizontal="left" vertical="top" indent="1"/>
    </xf>
    <xf numFmtId="169" fontId="50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169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2" fillId="10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169" fontId="50" fillId="90" borderId="40" applyNumberFormat="0" applyProtection="0">
      <alignment horizontal="left" vertical="center" indent="1"/>
    </xf>
    <xf numFmtId="169" fontId="50" fillId="90" borderId="40" applyNumberFormat="0" applyProtection="0">
      <alignment horizontal="left" vertical="center" indent="1"/>
    </xf>
    <xf numFmtId="169" fontId="50" fillId="90" borderId="40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169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2" fillId="101" borderId="27" applyNumberFormat="0" applyProtection="0">
      <alignment horizontal="left" vertical="center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169" fontId="50" fillId="90" borderId="40" applyNumberFormat="0" applyProtection="0">
      <alignment horizontal="left" vertical="top" indent="1"/>
    </xf>
    <xf numFmtId="169" fontId="50" fillId="90" borderId="40" applyNumberFormat="0" applyProtection="0">
      <alignment horizontal="left" vertical="top" indent="1"/>
    </xf>
    <xf numFmtId="169" fontId="50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169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2" fillId="90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169" fontId="50" fillId="102" borderId="40" applyNumberFormat="0" applyProtection="0">
      <alignment horizontal="left" vertical="center" indent="1"/>
    </xf>
    <xf numFmtId="169" fontId="50" fillId="102" borderId="40" applyNumberFormat="0" applyProtection="0">
      <alignment horizontal="left" vertical="center" indent="1"/>
    </xf>
    <xf numFmtId="169" fontId="50" fillId="102" borderId="40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169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2" fillId="102" borderId="27" applyNumberFormat="0" applyProtection="0">
      <alignment horizontal="left" vertical="center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169" fontId="50" fillId="102" borderId="40" applyNumberFormat="0" applyProtection="0">
      <alignment horizontal="left" vertical="top" indent="1"/>
    </xf>
    <xf numFmtId="169" fontId="50" fillId="102" borderId="40" applyNumberFormat="0" applyProtection="0">
      <alignment horizontal="left" vertical="top" indent="1"/>
    </xf>
    <xf numFmtId="169" fontId="50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169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2" fillId="102" borderId="40" applyNumberFormat="0" applyProtection="0">
      <alignment horizontal="left" vertical="top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169" fontId="50" fillId="99" borderId="40" applyNumberFormat="0" applyProtection="0">
      <alignment horizontal="left" vertical="center" indent="1"/>
    </xf>
    <xf numFmtId="169" fontId="50" fillId="99" borderId="40" applyNumberFormat="0" applyProtection="0">
      <alignment horizontal="left" vertical="center" indent="1"/>
    </xf>
    <xf numFmtId="169" fontId="50" fillId="99" borderId="40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169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2" fillId="99" borderId="27" applyNumberFormat="0" applyProtection="0">
      <alignment horizontal="left" vertical="center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169" fontId="50" fillId="99" borderId="40" applyNumberFormat="0" applyProtection="0">
      <alignment horizontal="left" vertical="top" indent="1"/>
    </xf>
    <xf numFmtId="169" fontId="50" fillId="99" borderId="40" applyNumberFormat="0" applyProtection="0">
      <alignment horizontal="left" vertical="top" indent="1"/>
    </xf>
    <xf numFmtId="169" fontId="50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169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2" fillId="99" borderId="40" applyNumberFormat="0" applyProtection="0">
      <alignment horizontal="left" vertical="top" indent="1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169" fontId="50" fillId="42" borderId="43" applyNumberFormat="0">
      <protection locked="0"/>
    </xf>
    <xf numFmtId="169" fontId="50" fillId="42" borderId="43" applyNumberFormat="0">
      <protection locked="0"/>
    </xf>
    <xf numFmtId="169" fontId="50" fillId="42" borderId="43" applyNumberFormat="0">
      <protection locked="0"/>
    </xf>
    <xf numFmtId="0" fontId="50" fillId="42" borderId="43" applyNumberFormat="0">
      <protection locked="0"/>
    </xf>
    <xf numFmtId="0" fontId="50" fillId="42" borderId="43" applyNumberFormat="0">
      <protection locked="0"/>
    </xf>
    <xf numFmtId="169" fontId="50" fillId="42" borderId="43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0" fillId="42" borderId="43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52" fillId="42" borderId="44" applyNumberFormat="0">
      <protection locked="0"/>
    </xf>
    <xf numFmtId="0" fontId="76" fillId="100" borderId="45" applyBorder="0"/>
    <xf numFmtId="4" fontId="74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7" fillId="41" borderId="40" applyNumberFormat="0" applyProtection="0">
      <alignment vertical="center"/>
    </xf>
    <xf numFmtId="4" fontId="78" fillId="41" borderId="40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2" fillId="103" borderId="43" applyNumberFormat="0" applyProtection="0">
      <alignment vertical="center"/>
    </xf>
    <xf numFmtId="4" fontId="74" fillId="41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4" fontId="77" fillId="45" borderId="40" applyNumberFormat="0" applyProtection="0">
      <alignment horizontal="left" vertical="center" indent="1"/>
    </xf>
    <xf numFmtId="0" fontId="74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169" fontId="74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0" fontId="77" fillId="41" borderId="40" applyNumberFormat="0" applyProtection="0">
      <alignment horizontal="left" vertical="top" indent="1"/>
    </xf>
    <xf numFmtId="4" fontId="74" fillId="99" borderId="40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52" fillId="0" borderId="27" applyNumberFormat="0" applyProtection="0">
      <alignment horizontal="right" vertical="center"/>
    </xf>
    <xf numFmtId="4" fontId="78" fillId="99" borderId="40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2" fillId="104" borderId="27" applyNumberFormat="0" applyProtection="0">
      <alignment horizontal="right" vertical="center"/>
    </xf>
    <xf numFmtId="4" fontId="74" fillId="90" borderId="40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4" fontId="52" fillId="51" borderId="27" applyNumberFormat="0" applyProtection="0">
      <alignment horizontal="left" vertical="center" indent="1"/>
    </xf>
    <xf numFmtId="0" fontId="74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169" fontId="74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0" fontId="77" fillId="90" borderId="40" applyNumberFormat="0" applyProtection="0">
      <alignment horizontal="left" vertical="top" indent="1"/>
    </xf>
    <xf numFmtId="4" fontId="79" fillId="105" borderId="0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79" fillId="105" borderId="0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79" fillId="105" borderId="0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4" fontId="80" fillId="105" borderId="41" applyNumberFormat="0" applyProtection="0">
      <alignment horizontal="left" vertical="center" indent="1"/>
    </xf>
    <xf numFmtId="0" fontId="52" fillId="106" borderId="43"/>
    <xf numFmtId="4" fontId="81" fillId="99" borderId="40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1" fillId="99" borderId="40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4" fontId="82" fillId="42" borderId="27" applyNumberFormat="0" applyProtection="0">
      <alignment horizontal="right" vertical="center"/>
    </xf>
    <xf numFmtId="0" fontId="83" fillId="0" borderId="0" applyNumberFormat="0" applyFill="0" applyBorder="0" applyAlignment="0" applyProtection="0"/>
    <xf numFmtId="169" fontId="83" fillId="0" borderId="0" applyNumberFormat="0" applyFill="0" applyBorder="0" applyAlignment="0" applyProtection="0"/>
    <xf numFmtId="179" fontId="84" fillId="0" borderId="0"/>
    <xf numFmtId="174" fontId="85" fillId="0" borderId="0"/>
    <xf numFmtId="179" fontId="86" fillId="107" borderId="0" applyFont="0" applyBorder="0" applyAlignment="0">
      <alignment vertical="top" wrapText="1"/>
    </xf>
    <xf numFmtId="179" fontId="87" fillId="107" borderId="46" applyBorder="0">
      <alignment horizontal="right" vertical="top" wrapText="1"/>
    </xf>
    <xf numFmtId="0" fontId="26" fillId="0" borderId="0" applyNumberFormat="0" applyFill="0" applyBorder="0" applyAlignment="0" applyProtection="0"/>
    <xf numFmtId="174" fontId="88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0" fillId="0" borderId="26" applyNumberFormat="0" applyFill="0" applyAlignment="0" applyProtection="0"/>
    <xf numFmtId="0" fontId="55" fillId="0" borderId="47" applyNumberFormat="0" applyFill="0" applyAlignment="0" applyProtection="0"/>
    <xf numFmtId="0" fontId="55" fillId="0" borderId="47" applyNumberFormat="0" applyFill="0" applyAlignment="0" applyProtection="0"/>
    <xf numFmtId="0" fontId="55" fillId="0" borderId="47" applyNumberFormat="0" applyFill="0" applyAlignment="0" applyProtection="0"/>
    <xf numFmtId="0" fontId="40" fillId="0" borderId="26" applyNumberFormat="0" applyFill="0" applyAlignment="0" applyProtection="0"/>
    <xf numFmtId="0" fontId="55" fillId="0" borderId="47" applyNumberFormat="0" applyFill="0" applyAlignment="0" applyProtection="0"/>
    <xf numFmtId="0" fontId="40" fillId="0" borderId="26" applyNumberFormat="0" applyFill="0" applyAlignment="0" applyProtection="0"/>
    <xf numFmtId="0" fontId="55" fillId="0" borderId="47" applyNumberFormat="0" applyFill="0" applyAlignment="0" applyProtection="0"/>
    <xf numFmtId="169" fontId="55" fillId="0" borderId="47" applyNumberFormat="0" applyFill="0" applyAlignment="0" applyProtection="0"/>
    <xf numFmtId="169" fontId="55" fillId="0" borderId="47" applyNumberFormat="0" applyFill="0" applyAlignment="0" applyProtection="0"/>
    <xf numFmtId="0" fontId="55" fillId="0" borderId="47" applyNumberFormat="0" applyFill="0" applyAlignment="0" applyProtection="0"/>
    <xf numFmtId="0" fontId="55" fillId="0" borderId="47" applyNumberFormat="0" applyFill="0" applyAlignment="0" applyProtection="0"/>
    <xf numFmtId="0" fontId="40" fillId="0" borderId="26" applyNumberFormat="0" applyFill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179" fontId="49" fillId="0" borderId="48" applyAlignment="0">
      <alignment horizontal="right"/>
    </xf>
    <xf numFmtId="177" fontId="49" fillId="0" borderId="48" applyAlignment="0"/>
    <xf numFmtId="178" fontId="49" fillId="0" borderId="48" applyAlignment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9" fontId="91" fillId="0" borderId="0" applyNumberFormat="0" applyFill="0" applyBorder="0" applyAlignment="0" applyProtection="0"/>
    <xf numFmtId="169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ont="0" applyFill="0" applyBorder="0" applyAlignment="0" applyProtection="0"/>
    <xf numFmtId="0" fontId="50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50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48" applyFont="0" applyFill="0" applyBorder="0" applyAlignment="0" applyProtection="0"/>
  </cellStyleXfs>
  <cellXfs count="224">
    <xf numFmtId="37" fontId="0" fillId="0" borderId="0" xfId="0"/>
    <xf numFmtId="37" fontId="0" fillId="0" borderId="0" xfId="0" applyAlignment="1" applyProtection="1">
      <alignment horizontal="left"/>
    </xf>
    <xf numFmtId="166" fontId="0" fillId="0" borderId="0" xfId="0" applyNumberFormat="1" applyProtection="1"/>
    <xf numFmtId="37" fontId="0" fillId="0" borderId="0" xfId="0" applyProtection="1"/>
    <xf numFmtId="167" fontId="0" fillId="0" borderId="0" xfId="0" applyNumberFormat="1" applyProtection="1"/>
    <xf numFmtId="37" fontId="0" fillId="0" borderId="0" xfId="0" applyAlignment="1">
      <alignment horizontal="centerContinuous"/>
    </xf>
    <xf numFmtId="37" fontId="2" fillId="0" borderId="0" xfId="0" applyFont="1" applyAlignment="1" applyProtection="1">
      <alignment horizontal="centerContinuous"/>
    </xf>
    <xf numFmtId="37" fontId="2" fillId="0" borderId="0" xfId="0" applyFont="1" applyAlignment="1">
      <alignment horizontal="centerContinuous"/>
    </xf>
    <xf numFmtId="37" fontId="3" fillId="0" borderId="0" xfId="0" applyFont="1"/>
    <xf numFmtId="37" fontId="3" fillId="0" borderId="0" xfId="0" applyFont="1" applyAlignment="1">
      <alignment horizontal="centerContinuous"/>
    </xf>
    <xf numFmtId="37" fontId="3" fillId="0" borderId="0" xfId="0" applyFont="1" applyAlignment="1"/>
    <xf numFmtId="37" fontId="3" fillId="0" borderId="0" xfId="0" applyFont="1" applyAlignment="1" applyProtection="1">
      <alignment horizontal="centerContinuous"/>
    </xf>
    <xf numFmtId="166" fontId="0" fillId="0" borderId="0" xfId="0" applyNumberFormat="1" applyBorder="1" applyProtection="1"/>
    <xf numFmtId="37" fontId="4" fillId="0" borderId="1" xfId="0" applyFont="1" applyBorder="1" applyAlignment="1" applyProtection="1">
      <alignment horizontal="centerContinuous"/>
    </xf>
    <xf numFmtId="37" fontId="4" fillId="0" borderId="2" xfId="0" applyFont="1" applyBorder="1" applyAlignment="1">
      <alignment horizontal="centerContinuous"/>
    </xf>
    <xf numFmtId="37" fontId="4" fillId="0" borderId="3" xfId="0" applyFont="1" applyBorder="1" applyAlignment="1">
      <alignment horizontal="centerContinuous"/>
    </xf>
    <xf numFmtId="37" fontId="5" fillId="0" borderId="0" xfId="0" applyFont="1" applyAlignment="1" applyProtection="1">
      <alignment horizontal="left"/>
    </xf>
    <xf numFmtId="37" fontId="5" fillId="0" borderId="0" xfId="0" quotePrefix="1" applyFont="1" applyAlignment="1" applyProtection="1">
      <alignment horizontal="left"/>
    </xf>
    <xf numFmtId="167" fontId="0" fillId="0" borderId="0" xfId="0" applyNumberFormat="1" applyAlignment="1" applyProtection="1"/>
    <xf numFmtId="37" fontId="6" fillId="0" borderId="0" xfId="0" applyFont="1"/>
    <xf numFmtId="37" fontId="7" fillId="0" borderId="0" xfId="0" applyFont="1" applyAlignment="1">
      <alignment horizontal="centerContinuous"/>
    </xf>
    <xf numFmtId="164" fontId="0" fillId="0" borderId="0" xfId="0" applyNumberFormat="1" applyAlignment="1" applyProtection="1">
      <alignment horizontal="centerContinuous"/>
    </xf>
    <xf numFmtId="165" fontId="0" fillId="0" borderId="0" xfId="0" applyNumberFormat="1" applyAlignment="1" applyProtection="1">
      <alignment horizontal="centerContinuous"/>
    </xf>
    <xf numFmtId="37" fontId="10" fillId="0" borderId="0" xfId="0" applyFont="1"/>
    <xf numFmtId="37" fontId="13" fillId="0" borderId="0" xfId="1" applyFont="1"/>
    <xf numFmtId="17" fontId="13" fillId="0" borderId="0" xfId="1" applyNumberFormat="1" applyFont="1" applyAlignment="1">
      <alignment horizontal="center"/>
    </xf>
    <xf numFmtId="37" fontId="14" fillId="0" borderId="0" xfId="1" applyFont="1"/>
    <xf numFmtId="37" fontId="13" fillId="0" borderId="0" xfId="1" applyFont="1" applyAlignment="1">
      <alignment horizontal="center"/>
    </xf>
    <xf numFmtId="37" fontId="13" fillId="0" borderId="0" xfId="1" applyFont="1" applyAlignment="1">
      <alignment horizontal="left"/>
    </xf>
    <xf numFmtId="166" fontId="0" fillId="0" borderId="0" xfId="0" applyNumberFormat="1" applyFill="1" applyProtection="1"/>
    <xf numFmtId="37" fontId="0" fillId="0" borderId="0" xfId="0" applyFill="1" applyProtection="1"/>
    <xf numFmtId="167" fontId="0" fillId="0" borderId="0" xfId="0" applyNumberFormat="1" applyFill="1" applyProtection="1"/>
    <xf numFmtId="37" fontId="0" fillId="0" borderId="0" xfId="0" applyFill="1"/>
    <xf numFmtId="37" fontId="16" fillId="0" borderId="0" xfId="0" applyFont="1"/>
    <xf numFmtId="37" fontId="0" fillId="0" borderId="0" xfId="0" applyAlignment="1">
      <alignment horizontal="center"/>
    </xf>
    <xf numFmtId="37" fontId="0" fillId="0" borderId="0" xfId="0" quotePrefix="1"/>
    <xf numFmtId="37" fontId="17" fillId="0" borderId="0" xfId="0" applyFont="1"/>
    <xf numFmtId="37" fontId="18" fillId="0" borderId="0" xfId="0" applyFont="1"/>
    <xf numFmtId="37" fontId="19" fillId="0" borderId="0" xfId="3" applyNumberFormat="1" applyAlignment="1" applyProtection="1"/>
    <xf numFmtId="37" fontId="4" fillId="0" borderId="2" xfId="0" applyFont="1" applyBorder="1" applyAlignment="1" applyProtection="1">
      <alignment horizontal="centerContinuous"/>
    </xf>
    <xf numFmtId="37" fontId="0" fillId="2" borderId="0" xfId="0" applyFill="1"/>
    <xf numFmtId="37" fontId="3" fillId="2" borderId="0" xfId="0" applyFont="1" applyFill="1"/>
    <xf numFmtId="37" fontId="0" fillId="2" borderId="0" xfId="0" applyFill="1" applyAlignment="1" applyProtection="1">
      <alignment horizontal="left"/>
    </xf>
    <xf numFmtId="37" fontId="5" fillId="2" borderId="0" xfId="0" applyFont="1" applyFill="1" applyAlignment="1" applyProtection="1">
      <alignment horizontal="left"/>
    </xf>
    <xf numFmtId="168" fontId="0" fillId="2" borderId="0" xfId="4" applyNumberFormat="1" applyFont="1" applyFill="1" applyProtection="1"/>
    <xf numFmtId="166" fontId="0" fillId="2" borderId="0" xfId="0" applyNumberFormat="1" applyFill="1" applyProtection="1"/>
    <xf numFmtId="37" fontId="5" fillId="2" borderId="0" xfId="0" quotePrefix="1" applyFont="1" applyFill="1" applyAlignment="1" applyProtection="1">
      <alignment horizontal="left"/>
    </xf>
    <xf numFmtId="168" fontId="15" fillId="2" borderId="0" xfId="4" applyNumberFormat="1" applyFont="1" applyFill="1" applyProtection="1"/>
    <xf numFmtId="37" fontId="0" fillId="0" borderId="0" xfId="0" applyAlignment="1">
      <alignment horizontal="left" vertical="center"/>
    </xf>
    <xf numFmtId="37" fontId="0" fillId="0" borderId="0" xfId="0" pivotButton="1"/>
    <xf numFmtId="37" fontId="0" fillId="0" borderId="0" xfId="0" applyAlignment="1">
      <alignment horizontal="left"/>
    </xf>
    <xf numFmtId="167" fontId="0" fillId="0" borderId="0" xfId="0" applyNumberFormat="1"/>
    <xf numFmtId="166" fontId="0" fillId="0" borderId="0" xfId="0" quotePrefix="1" applyNumberFormat="1" applyProtection="1"/>
    <xf numFmtId="167" fontId="0" fillId="0" borderId="0" xfId="2" applyNumberFormat="1" applyFont="1"/>
    <xf numFmtId="37" fontId="3" fillId="0" borderId="0" xfId="0" applyFont="1" applyAlignment="1" applyProtection="1">
      <alignment horizontal="center"/>
    </xf>
    <xf numFmtId="37" fontId="0" fillId="0" borderId="0" xfId="0" applyAlignment="1">
      <alignment vertical="center"/>
    </xf>
    <xf numFmtId="37" fontId="2" fillId="0" borderId="0" xfId="0" applyFont="1" applyAlignment="1" applyProtection="1">
      <alignment horizontal="centerContinuous" vertical="center"/>
    </xf>
    <xf numFmtId="37" fontId="2" fillId="2" borderId="0" xfId="0" applyFont="1" applyFill="1" applyAlignment="1" applyProtection="1">
      <alignment horizontal="centerContinuous" vertical="center"/>
    </xf>
    <xf numFmtId="37" fontId="2" fillId="0" borderId="0" xfId="0" applyFont="1" applyAlignment="1">
      <alignment horizontal="centerContinuous" vertical="center"/>
    </xf>
    <xf numFmtId="164" fontId="0" fillId="0" borderId="0" xfId="0" applyNumberFormat="1" applyAlignment="1" applyProtection="1">
      <alignment horizontal="centerContinuous" vertical="center"/>
    </xf>
    <xf numFmtId="37" fontId="7" fillId="0" borderId="0" xfId="0" applyFont="1" applyAlignment="1">
      <alignment horizontal="centerContinuous" vertical="center"/>
    </xf>
    <xf numFmtId="37" fontId="7" fillId="2" borderId="0" xfId="0" applyFont="1" applyFill="1" applyAlignment="1">
      <alignment horizontal="centerContinuous" vertical="center"/>
    </xf>
    <xf numFmtId="37" fontId="0" fillId="0" borderId="0" xfId="0" applyAlignment="1">
      <alignment horizontal="centerContinuous" vertical="center"/>
    </xf>
    <xf numFmtId="37" fontId="3" fillId="0" borderId="0" xfId="0" applyFont="1" applyAlignment="1" applyProtection="1">
      <alignment horizontal="left"/>
    </xf>
    <xf numFmtId="37" fontId="20" fillId="0" borderId="0" xfId="0" applyFont="1"/>
    <xf numFmtId="37" fontId="0" fillId="0" borderId="4" xfId="0" applyBorder="1"/>
    <xf numFmtId="37" fontId="0" fillId="0" borderId="5" xfId="0" applyBorder="1"/>
    <xf numFmtId="37" fontId="0" fillId="0" borderId="6" xfId="0" applyBorder="1"/>
    <xf numFmtId="37" fontId="0" fillId="0" borderId="7" xfId="0" applyBorder="1"/>
    <xf numFmtId="37" fontId="0" fillId="0" borderId="0" xfId="0" applyBorder="1"/>
    <xf numFmtId="37" fontId="21" fillId="3" borderId="2" xfId="0" applyFont="1" applyFill="1" applyBorder="1" applyAlignment="1">
      <alignment horizontal="center"/>
    </xf>
    <xf numFmtId="37" fontId="21" fillId="3" borderId="1" xfId="0" applyFont="1" applyFill="1" applyBorder="1"/>
    <xf numFmtId="37" fontId="23" fillId="3" borderId="3" xfId="0" applyFont="1" applyFill="1" applyBorder="1" applyAlignment="1">
      <alignment horizontal="center" wrapText="1"/>
    </xf>
    <xf numFmtId="37" fontId="23" fillId="0" borderId="5" xfId="0" applyFont="1" applyBorder="1" applyAlignment="1">
      <alignment horizontal="right" vertical="center"/>
    </xf>
    <xf numFmtId="37" fontId="25" fillId="0" borderId="0" xfId="0" applyFont="1"/>
    <xf numFmtId="37" fontId="21" fillId="3" borderId="1" xfId="0" applyFont="1" applyFill="1" applyBorder="1" applyAlignment="1">
      <alignment horizontal="center"/>
    </xf>
    <xf numFmtId="37" fontId="21" fillId="3" borderId="3" xfId="0" applyFont="1" applyFill="1" applyBorder="1" applyAlignment="1">
      <alignment horizontal="center" wrapText="1"/>
    </xf>
    <xf numFmtId="43" fontId="21" fillId="3" borderId="1" xfId="0" applyNumberFormat="1" applyFont="1" applyFill="1" applyBorder="1"/>
    <xf numFmtId="166" fontId="22" fillId="0" borderId="0" xfId="0" applyNumberFormat="1" applyFont="1" applyProtection="1"/>
    <xf numFmtId="169" fontId="0" fillId="0" borderId="0" xfId="0" applyNumberFormat="1"/>
    <xf numFmtId="37" fontId="16" fillId="3" borderId="1" xfId="0" applyFont="1" applyFill="1" applyBorder="1" applyAlignment="1">
      <alignment horizontal="center" vertical="center"/>
    </xf>
    <xf numFmtId="37" fontId="0" fillId="0" borderId="8" xfId="0" applyBorder="1"/>
    <xf numFmtId="37" fontId="0" fillId="0" borderId="9" xfId="0" applyBorder="1"/>
    <xf numFmtId="37" fontId="0" fillId="0" borderId="11" xfId="0" applyBorder="1"/>
    <xf numFmtId="37" fontId="21" fillId="4" borderId="1" xfId="0" applyFont="1" applyFill="1" applyBorder="1" applyAlignment="1">
      <alignment horizontal="center"/>
    </xf>
    <xf numFmtId="37" fontId="21" fillId="4" borderId="2" xfId="0" applyFont="1" applyFill="1" applyBorder="1" applyAlignment="1">
      <alignment horizontal="center"/>
    </xf>
    <xf numFmtId="37" fontId="21" fillId="4" borderId="3" xfId="0" applyFont="1" applyFill="1" applyBorder="1" applyAlignment="1">
      <alignment horizontal="center" wrapText="1"/>
    </xf>
    <xf numFmtId="37" fontId="21" fillId="4" borderId="1" xfId="0" applyFont="1" applyFill="1" applyBorder="1" applyAlignment="1">
      <alignment horizontal="center" wrapText="1"/>
    </xf>
    <xf numFmtId="37" fontId="21" fillId="4" borderId="10" xfId="0" applyFont="1" applyFill="1" applyBorder="1" applyAlignment="1">
      <alignment horizontal="center" wrapText="1"/>
    </xf>
    <xf numFmtId="37" fontId="21" fillId="6" borderId="3" xfId="0" applyFont="1" applyFill="1" applyBorder="1" applyAlignment="1">
      <alignment horizontal="center" wrapText="1"/>
    </xf>
    <xf numFmtId="37" fontId="21" fillId="6" borderId="1" xfId="0" applyFont="1" applyFill="1" applyBorder="1" applyAlignment="1">
      <alignment horizontal="center" wrapText="1"/>
    </xf>
    <xf numFmtId="37" fontId="21" fillId="6" borderId="10" xfId="0" applyFont="1" applyFill="1" applyBorder="1" applyAlignment="1">
      <alignment horizontal="center" wrapText="1"/>
    </xf>
    <xf numFmtId="37" fontId="0" fillId="0" borderId="4" xfId="0" applyNumberFormat="1" applyBorder="1"/>
    <xf numFmtId="37" fontId="0" fillId="0" borderId="12" xfId="0" applyBorder="1"/>
    <xf numFmtId="37" fontId="16" fillId="7" borderId="10" xfId="0" applyFont="1" applyFill="1" applyBorder="1" applyAlignment="1">
      <alignment horizontal="center" vertical="center"/>
    </xf>
    <xf numFmtId="37" fontId="16" fillId="7" borderId="10" xfId="0" applyFont="1" applyFill="1" applyBorder="1" applyAlignment="1">
      <alignment horizontal="center" vertical="center" wrapText="1"/>
    </xf>
    <xf numFmtId="167" fontId="0" fillId="0" borderId="9" xfId="2" applyNumberFormat="1" applyFont="1" applyBorder="1"/>
    <xf numFmtId="37" fontId="21" fillId="6" borderId="2" xfId="0" applyFont="1" applyFill="1" applyBorder="1" applyAlignment="1">
      <alignment horizontal="center" wrapText="1"/>
    </xf>
    <xf numFmtId="37" fontId="21" fillId="6" borderId="13" xfId="0" applyFont="1" applyFill="1" applyBorder="1" applyAlignment="1">
      <alignment horizontal="center" wrapText="1"/>
    </xf>
    <xf numFmtId="37" fontId="0" fillId="0" borderId="14" xfId="0" applyBorder="1"/>
    <xf numFmtId="37" fontId="21" fillId="6" borderId="16" xfId="0" applyFont="1" applyFill="1" applyBorder="1" applyAlignment="1">
      <alignment horizontal="center" wrapText="1"/>
    </xf>
    <xf numFmtId="37" fontId="0" fillId="0" borderId="17" xfId="0" applyBorder="1"/>
    <xf numFmtId="167" fontId="0" fillId="0" borderId="14" xfId="2" applyNumberFormat="1" applyFont="1" applyBorder="1"/>
    <xf numFmtId="166" fontId="0" fillId="2" borderId="0" xfId="0" applyNumberFormat="1" applyFill="1" applyBorder="1" applyProtection="1"/>
    <xf numFmtId="37" fontId="2" fillId="2" borderId="0" xfId="0" applyFont="1" applyFill="1" applyAlignment="1">
      <alignment horizontal="centerContinuous" vertical="center"/>
    </xf>
    <xf numFmtId="165" fontId="0" fillId="2" borderId="0" xfId="0" applyNumberFormat="1" applyFill="1" applyAlignment="1" applyProtection="1">
      <alignment horizontal="centerContinuous" vertical="center"/>
    </xf>
    <xf numFmtId="37" fontId="21" fillId="4" borderId="1" xfId="0" applyFont="1" applyFill="1" applyBorder="1"/>
    <xf numFmtId="43" fontId="21" fillId="4" borderId="1" xfId="0" applyNumberFormat="1" applyFont="1" applyFill="1" applyBorder="1"/>
    <xf numFmtId="169" fontId="0" fillId="0" borderId="5" xfId="0" applyNumberFormat="1" applyBorder="1"/>
    <xf numFmtId="170" fontId="0" fillId="0" borderId="0" xfId="0" applyNumberFormat="1"/>
    <xf numFmtId="167" fontId="0" fillId="0" borderId="0" xfId="2" applyNumberFormat="1" applyFont="1" applyBorder="1"/>
    <xf numFmtId="171" fontId="0" fillId="0" borderId="4" xfId="4" applyNumberFormat="1" applyFont="1" applyBorder="1"/>
    <xf numFmtId="171" fontId="0" fillId="0" borderId="0" xfId="4" applyNumberFormat="1" applyFont="1" applyBorder="1"/>
    <xf numFmtId="171" fontId="0" fillId="0" borderId="0" xfId="0" applyNumberFormat="1" applyBorder="1"/>
    <xf numFmtId="171" fontId="0" fillId="0" borderId="0" xfId="4" applyNumberFormat="1" applyFont="1" applyFill="1" applyBorder="1"/>
    <xf numFmtId="171" fontId="0" fillId="0" borderId="5" xfId="0" applyNumberFormat="1" applyBorder="1"/>
    <xf numFmtId="171" fontId="0" fillId="0" borderId="5" xfId="4" applyNumberFormat="1" applyFont="1" applyBorder="1"/>
    <xf numFmtId="171" fontId="21" fillId="4" borderId="3" xfId="0" applyNumberFormat="1" applyFont="1" applyFill="1" applyBorder="1"/>
    <xf numFmtId="171" fontId="21" fillId="3" borderId="3" xfId="0" applyNumberFormat="1" applyFont="1" applyFill="1" applyBorder="1"/>
    <xf numFmtId="171" fontId="21" fillId="4" borderId="2" xfId="0" applyNumberFormat="1" applyFont="1" applyFill="1" applyBorder="1"/>
    <xf numFmtId="171" fontId="21" fillId="3" borderId="2" xfId="0" applyNumberFormat="1" applyFont="1" applyFill="1" applyBorder="1"/>
    <xf numFmtId="37" fontId="21" fillId="2" borderId="1" xfId="0" applyFont="1" applyFill="1" applyBorder="1"/>
    <xf numFmtId="171" fontId="21" fillId="2" borderId="2" xfId="0" applyNumberFormat="1" applyFont="1" applyFill="1" applyBorder="1"/>
    <xf numFmtId="43" fontId="21" fillId="2" borderId="1" xfId="0" applyNumberFormat="1" applyFont="1" applyFill="1" applyBorder="1"/>
    <xf numFmtId="171" fontId="21" fillId="2" borderId="3" xfId="0" applyNumberFormat="1" applyFont="1" applyFill="1" applyBorder="1"/>
    <xf numFmtId="37" fontId="0" fillId="0" borderId="4" xfId="0" applyFill="1" applyBorder="1"/>
    <xf numFmtId="37" fontId="13" fillId="2" borderId="0" xfId="1" applyFont="1" applyFill="1"/>
    <xf numFmtId="171" fontId="24" fillId="4" borderId="3" xfId="0" applyNumberFormat="1" applyFont="1" applyFill="1" applyBorder="1" applyAlignment="1">
      <alignment horizontal="center" vertical="center"/>
    </xf>
    <xf numFmtId="171" fontId="24" fillId="3" borderId="3" xfId="0" applyNumberFormat="1" applyFont="1" applyFill="1" applyBorder="1" applyAlignment="1">
      <alignment horizontal="center" vertical="center"/>
    </xf>
    <xf numFmtId="171" fontId="24" fillId="2" borderId="3" xfId="0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left" indent="1"/>
    </xf>
    <xf numFmtId="171" fontId="15" fillId="0" borderId="0" xfId="4" applyNumberFormat="1" applyFont="1" applyFill="1" applyBorder="1"/>
    <xf numFmtId="37" fontId="21" fillId="108" borderId="1" xfId="0" applyFont="1" applyFill="1" applyBorder="1"/>
    <xf numFmtId="171" fontId="21" fillId="108" borderId="2" xfId="0" applyNumberFormat="1" applyFont="1" applyFill="1" applyBorder="1"/>
    <xf numFmtId="43" fontId="21" fillId="108" borderId="1" xfId="0" applyNumberFormat="1" applyFont="1" applyFill="1" applyBorder="1"/>
    <xf numFmtId="171" fontId="21" fillId="108" borderId="3" xfId="0" applyNumberFormat="1" applyFont="1" applyFill="1" applyBorder="1"/>
    <xf numFmtId="171" fontId="24" fillId="108" borderId="3" xfId="0" applyNumberFormat="1" applyFont="1" applyFill="1" applyBorder="1" applyAlignment="1">
      <alignment horizontal="center" vertical="center"/>
    </xf>
    <xf numFmtId="37" fontId="0" fillId="0" borderId="6" xfId="0" applyNumberFormat="1" applyBorder="1"/>
    <xf numFmtId="167" fontId="0" fillId="0" borderId="15" xfId="2" applyNumberFormat="1" applyFont="1" applyBorder="1"/>
    <xf numFmtId="167" fontId="0" fillId="0" borderId="8" xfId="2" applyNumberFormat="1" applyFont="1" applyBorder="1"/>
    <xf numFmtId="167" fontId="0" fillId="0" borderId="11" xfId="2" applyNumberFormat="1" applyFont="1" applyBorder="1"/>
    <xf numFmtId="37" fontId="0" fillId="2" borderId="0" xfId="0" applyFill="1" applyProtection="1"/>
    <xf numFmtId="171" fontId="15" fillId="0" borderId="4" xfId="4" applyNumberFormat="1" applyFont="1" applyFill="1" applyBorder="1"/>
    <xf numFmtId="37" fontId="23" fillId="0" borderId="0" xfId="0" applyFont="1" applyBorder="1" applyAlignment="1">
      <alignment horizontal="right" vertical="center"/>
    </xf>
    <xf numFmtId="171" fontId="24" fillId="4" borderId="0" xfId="0" applyNumberFormat="1" applyFont="1" applyFill="1" applyBorder="1" applyAlignment="1">
      <alignment horizontal="center" vertical="center"/>
    </xf>
    <xf numFmtId="171" fontId="24" fillId="3" borderId="0" xfId="0" applyNumberFormat="1" applyFont="1" applyFill="1" applyBorder="1" applyAlignment="1">
      <alignment horizontal="center" vertical="center"/>
    </xf>
    <xf numFmtId="171" fontId="24" fillId="2" borderId="0" xfId="0" applyNumberFormat="1" applyFont="1" applyFill="1" applyBorder="1" applyAlignment="1">
      <alignment horizontal="center" vertical="center"/>
    </xf>
    <xf numFmtId="37" fontId="94" fillId="110" borderId="2" xfId="0" applyFont="1" applyFill="1" applyBorder="1" applyAlignment="1">
      <alignment horizontal="center" wrapText="1"/>
    </xf>
    <xf numFmtId="37" fontId="94" fillId="7" borderId="2" xfId="0" applyFont="1" applyFill="1" applyBorder="1" applyAlignment="1">
      <alignment horizontal="center" wrapText="1"/>
    </xf>
    <xf numFmtId="37" fontId="94" fillId="109" borderId="2" xfId="0" applyFont="1" applyFill="1" applyBorder="1" applyAlignment="1">
      <alignment horizontal="center" wrapText="1"/>
    </xf>
    <xf numFmtId="37" fontId="16" fillId="0" borderId="0" xfId="0" applyFont="1" applyAlignment="1">
      <alignment horizontal="center"/>
    </xf>
    <xf numFmtId="37" fontId="95" fillId="0" borderId="0" xfId="0" applyFont="1"/>
    <xf numFmtId="167" fontId="23" fillId="0" borderId="0" xfId="2" applyNumberFormat="1" applyFont="1" applyBorder="1" applyAlignment="1">
      <alignment horizontal="right" vertical="center"/>
    </xf>
    <xf numFmtId="37" fontId="94" fillId="111" borderId="2" xfId="0" applyFont="1" applyFill="1" applyBorder="1" applyAlignment="1">
      <alignment horizontal="center" wrapText="1"/>
    </xf>
    <xf numFmtId="37" fontId="93" fillId="110" borderId="3" xfId="0" applyFont="1" applyFill="1" applyBorder="1" applyAlignment="1">
      <alignment horizontal="center" vertical="center"/>
    </xf>
    <xf numFmtId="37" fontId="94" fillId="110" borderId="1" xfId="0" applyFont="1" applyFill="1" applyBorder="1" applyAlignment="1">
      <alignment horizontal="center" wrapText="1"/>
    </xf>
    <xf numFmtId="37" fontId="94" fillId="110" borderId="3" xfId="0" applyFont="1" applyFill="1" applyBorder="1" applyAlignment="1">
      <alignment horizontal="center" wrapText="1"/>
    </xf>
    <xf numFmtId="167" fontId="23" fillId="0" borderId="4" xfId="2" applyNumberFormat="1" applyFont="1" applyBorder="1" applyAlignment="1">
      <alignment horizontal="right" vertical="center"/>
    </xf>
    <xf numFmtId="167" fontId="23" fillId="0" borderId="5" xfId="2" applyNumberFormat="1" applyFont="1" applyBorder="1" applyAlignment="1">
      <alignment horizontal="right" vertical="center"/>
    </xf>
    <xf numFmtId="171" fontId="24" fillId="4" borderId="4" xfId="0" applyNumberFormat="1" applyFont="1" applyFill="1" applyBorder="1" applyAlignment="1">
      <alignment horizontal="center" vertical="center"/>
    </xf>
    <xf numFmtId="171" fontId="24" fillId="4" borderId="5" xfId="0" applyNumberFormat="1" applyFont="1" applyFill="1" applyBorder="1" applyAlignment="1">
      <alignment horizontal="center" vertical="center"/>
    </xf>
    <xf numFmtId="171" fontId="24" fillId="3" borderId="4" xfId="0" applyNumberFormat="1" applyFont="1" applyFill="1" applyBorder="1" applyAlignment="1">
      <alignment horizontal="center" vertical="center"/>
    </xf>
    <xf numFmtId="171" fontId="24" fillId="3" borderId="5" xfId="0" applyNumberFormat="1" applyFont="1" applyFill="1" applyBorder="1" applyAlignment="1">
      <alignment horizontal="center" vertical="center"/>
    </xf>
    <xf numFmtId="171" fontId="24" fillId="2" borderId="4" xfId="0" applyNumberFormat="1" applyFont="1" applyFill="1" applyBorder="1" applyAlignment="1">
      <alignment horizontal="center" vertical="center"/>
    </xf>
    <xf numFmtId="171" fontId="24" fillId="2" borderId="5" xfId="0" applyNumberFormat="1" applyFont="1" applyFill="1" applyBorder="1" applyAlignment="1">
      <alignment horizontal="center" vertical="center"/>
    </xf>
    <xf numFmtId="37" fontId="93" fillId="7" borderId="3" xfId="0" applyFont="1" applyFill="1" applyBorder="1" applyAlignment="1">
      <alignment horizontal="center" vertical="center"/>
    </xf>
    <xf numFmtId="37" fontId="94" fillId="7" borderId="1" xfId="0" applyFont="1" applyFill="1" applyBorder="1" applyAlignment="1">
      <alignment horizontal="center" wrapText="1"/>
    </xf>
    <xf numFmtId="37" fontId="94" fillId="7" borderId="3" xfId="0" applyFont="1" applyFill="1" applyBorder="1" applyAlignment="1">
      <alignment horizontal="center" wrapText="1"/>
    </xf>
    <xf numFmtId="37" fontId="94" fillId="109" borderId="1" xfId="0" applyFont="1" applyFill="1" applyBorder="1" applyAlignment="1">
      <alignment horizontal="center" wrapText="1"/>
    </xf>
    <xf numFmtId="37" fontId="94" fillId="109" borderId="3" xfId="0" applyFont="1" applyFill="1" applyBorder="1" applyAlignment="1">
      <alignment horizontal="center" wrapText="1"/>
    </xf>
    <xf numFmtId="37" fontId="23" fillId="0" borderId="4" xfId="0" applyFont="1" applyBorder="1" applyAlignment="1">
      <alignment horizontal="right" vertical="center"/>
    </xf>
    <xf numFmtId="37" fontId="93" fillId="109" borderId="3" xfId="0" applyFont="1" applyFill="1" applyBorder="1" applyAlignment="1">
      <alignment horizontal="center" vertical="center"/>
    </xf>
    <xf numFmtId="37" fontId="93" fillId="111" borderId="3" xfId="0" applyFont="1" applyFill="1" applyBorder="1" applyAlignment="1">
      <alignment horizontal="center" vertical="center"/>
    </xf>
    <xf numFmtId="37" fontId="94" fillId="111" borderId="1" xfId="0" applyFont="1" applyFill="1" applyBorder="1" applyAlignment="1">
      <alignment horizontal="center" wrapText="1"/>
    </xf>
    <xf numFmtId="37" fontId="94" fillId="111" borderId="3" xfId="0" applyFont="1" applyFill="1" applyBorder="1" applyAlignment="1">
      <alignment horizontal="center" wrapText="1"/>
    </xf>
    <xf numFmtId="171" fontId="0" fillId="0" borderId="0" xfId="4" applyNumberFormat="1" applyFont="1"/>
    <xf numFmtId="171" fontId="24" fillId="108" borderId="0" xfId="0" applyNumberFormat="1" applyFont="1" applyFill="1" applyBorder="1" applyAlignment="1">
      <alignment horizontal="center" vertical="center"/>
    </xf>
    <xf numFmtId="171" fontId="24" fillId="112" borderId="6" xfId="0" applyNumberFormat="1" applyFont="1" applyFill="1" applyBorder="1" applyAlignment="1">
      <alignment horizontal="center" vertical="center"/>
    </xf>
    <xf numFmtId="171" fontId="24" fillId="112" borderId="8" xfId="0" applyNumberFormat="1" applyFont="1" applyFill="1" applyBorder="1" applyAlignment="1">
      <alignment horizontal="center" vertical="center"/>
    </xf>
    <xf numFmtId="171" fontId="24" fillId="112" borderId="7" xfId="0" applyNumberFormat="1" applyFont="1" applyFill="1" applyBorder="1" applyAlignment="1">
      <alignment horizontal="center" vertical="center"/>
    </xf>
    <xf numFmtId="37" fontId="21" fillId="112" borderId="6" xfId="0" applyFont="1" applyFill="1" applyBorder="1"/>
    <xf numFmtId="171" fontId="24" fillId="108" borderId="4" xfId="0" applyNumberFormat="1" applyFont="1" applyFill="1" applyBorder="1" applyAlignment="1">
      <alignment horizontal="center" vertical="center"/>
    </xf>
    <xf numFmtId="171" fontId="24" fillId="108" borderId="5" xfId="0" applyNumberFormat="1" applyFont="1" applyFill="1" applyBorder="1" applyAlignment="1">
      <alignment horizontal="center" vertical="center"/>
    </xf>
    <xf numFmtId="168" fontId="21" fillId="4" borderId="2" xfId="4" applyNumberFormat="1" applyFont="1" applyFill="1" applyBorder="1"/>
    <xf numFmtId="168" fontId="21" fillId="4" borderId="1" xfId="4" applyNumberFormat="1" applyFont="1" applyFill="1" applyBorder="1"/>
    <xf numFmtId="168" fontId="21" fillId="4" borderId="3" xfId="4" applyNumberFormat="1" applyFont="1" applyFill="1" applyBorder="1"/>
    <xf numFmtId="168" fontId="21" fillId="3" borderId="2" xfId="4" applyNumberFormat="1" applyFont="1" applyFill="1" applyBorder="1"/>
    <xf numFmtId="168" fontId="21" fillId="3" borderId="1" xfId="4" applyNumberFormat="1" applyFont="1" applyFill="1" applyBorder="1"/>
    <xf numFmtId="168" fontId="21" fillId="3" borderId="3" xfId="4" applyNumberFormat="1" applyFont="1" applyFill="1" applyBorder="1"/>
    <xf numFmtId="168" fontId="21" fillId="2" borderId="2" xfId="4" applyNumberFormat="1" applyFont="1" applyFill="1" applyBorder="1"/>
    <xf numFmtId="168" fontId="21" fillId="2" borderId="1" xfId="4" applyNumberFormat="1" applyFont="1" applyFill="1" applyBorder="1"/>
    <xf numFmtId="168" fontId="21" fillId="2" borderId="3" xfId="4" applyNumberFormat="1" applyFont="1" applyFill="1" applyBorder="1"/>
    <xf numFmtId="168" fontId="21" fillId="108" borderId="2" xfId="4" applyNumberFormat="1" applyFont="1" applyFill="1" applyBorder="1"/>
    <xf numFmtId="168" fontId="21" fillId="108" borderId="1" xfId="4" applyNumberFormat="1" applyFont="1" applyFill="1" applyBorder="1"/>
    <xf numFmtId="168" fontId="21" fillId="108" borderId="3" xfId="4" applyNumberFormat="1" applyFont="1" applyFill="1" applyBorder="1"/>
    <xf numFmtId="168" fontId="21" fillId="112" borderId="8" xfId="4" applyNumberFormat="1" applyFont="1" applyFill="1" applyBorder="1"/>
    <xf numFmtId="168" fontId="21" fillId="112" borderId="6" xfId="4" applyNumberFormat="1" applyFont="1" applyFill="1" applyBorder="1"/>
    <xf numFmtId="168" fontId="21" fillId="112" borderId="7" xfId="4" applyNumberFormat="1" applyFont="1" applyFill="1" applyBorder="1"/>
    <xf numFmtId="37" fontId="0" fillId="0" borderId="0" xfId="0" applyAlignment="1">
      <alignment horizontal="left" vertical="center" wrapText="1"/>
    </xf>
    <xf numFmtId="17" fontId="0" fillId="0" borderId="0" xfId="0" applyNumberFormat="1" applyAlignment="1">
      <alignment wrapText="1"/>
    </xf>
    <xf numFmtId="37" fontId="0" fillId="0" borderId="0" xfId="0" applyAlignment="1">
      <alignment wrapText="1"/>
    </xf>
    <xf numFmtId="37" fontId="2" fillId="5" borderId="1" xfId="0" applyFont="1" applyFill="1" applyBorder="1" applyAlignment="1">
      <alignment horizontal="center" vertical="center"/>
    </xf>
    <xf numFmtId="37" fontId="2" fillId="5" borderId="2" xfId="0" applyFont="1" applyFill="1" applyBorder="1" applyAlignment="1">
      <alignment horizontal="center" vertical="center"/>
    </xf>
    <xf numFmtId="37" fontId="2" fillId="5" borderId="3" xfId="0" applyFont="1" applyFill="1" applyBorder="1" applyAlignment="1">
      <alignment horizontal="center" vertical="center"/>
    </xf>
    <xf numFmtId="37" fontId="2" fillId="4" borderId="1" xfId="0" applyFont="1" applyFill="1" applyBorder="1" applyAlignment="1">
      <alignment horizontal="center" vertical="center"/>
    </xf>
    <xf numFmtId="37" fontId="2" fillId="4" borderId="2" xfId="0" applyFont="1" applyFill="1" applyBorder="1" applyAlignment="1">
      <alignment horizontal="center" vertical="center"/>
    </xf>
    <xf numFmtId="37" fontId="2" fillId="4" borderId="3" xfId="0" applyFont="1" applyFill="1" applyBorder="1" applyAlignment="1">
      <alignment horizontal="center" vertical="center"/>
    </xf>
    <xf numFmtId="37" fontId="2" fillId="6" borderId="1" xfId="0" applyFont="1" applyFill="1" applyBorder="1" applyAlignment="1">
      <alignment horizontal="center" vertical="center"/>
    </xf>
    <xf numFmtId="37" fontId="2" fillId="6" borderId="2" xfId="0" applyFont="1" applyFill="1" applyBorder="1" applyAlignment="1">
      <alignment horizontal="center" vertical="center"/>
    </xf>
    <xf numFmtId="37" fontId="2" fillId="6" borderId="3" xfId="0" applyFont="1" applyFill="1" applyBorder="1" applyAlignment="1">
      <alignment horizontal="center" vertical="center"/>
    </xf>
    <xf numFmtId="37" fontId="16" fillId="7" borderId="1" xfId="0" applyFont="1" applyFill="1" applyBorder="1" applyAlignment="1">
      <alignment horizontal="center" vertical="center" wrapText="1"/>
    </xf>
    <xf numFmtId="37" fontId="16" fillId="7" borderId="3" xfId="0" applyFont="1" applyFill="1" applyBorder="1" applyAlignment="1">
      <alignment horizontal="center" vertical="center" wrapText="1"/>
    </xf>
    <xf numFmtId="37" fontId="93" fillId="111" borderId="1" xfId="0" applyFont="1" applyFill="1" applyBorder="1" applyAlignment="1">
      <alignment horizontal="center" vertical="center"/>
    </xf>
    <xf numFmtId="37" fontId="93" fillId="111" borderId="2" xfId="0" applyFont="1" applyFill="1" applyBorder="1" applyAlignment="1">
      <alignment horizontal="center" vertical="center"/>
    </xf>
    <xf numFmtId="37" fontId="93" fillId="110" borderId="1" xfId="0" applyFont="1" applyFill="1" applyBorder="1" applyAlignment="1">
      <alignment horizontal="center" vertical="center"/>
    </xf>
    <xf numFmtId="37" fontId="93" fillId="110" borderId="2" xfId="0" applyFont="1" applyFill="1" applyBorder="1" applyAlignment="1">
      <alignment horizontal="center" vertical="center"/>
    </xf>
    <xf numFmtId="37" fontId="93" fillId="7" borderId="1" xfId="0" applyFont="1" applyFill="1" applyBorder="1" applyAlignment="1">
      <alignment horizontal="center" vertical="center"/>
    </xf>
    <xf numFmtId="37" fontId="93" fillId="7" borderId="2" xfId="0" applyFont="1" applyFill="1" applyBorder="1" applyAlignment="1">
      <alignment horizontal="center" vertical="center"/>
    </xf>
    <xf numFmtId="37" fontId="93" fillId="109" borderId="1" xfId="0" applyFont="1" applyFill="1" applyBorder="1" applyAlignment="1">
      <alignment horizontal="center" vertical="center"/>
    </xf>
    <xf numFmtId="37" fontId="93" fillId="109" borderId="2" xfId="0" applyFont="1" applyFill="1" applyBorder="1" applyAlignment="1">
      <alignment horizontal="center" vertical="center"/>
    </xf>
    <xf numFmtId="37" fontId="93" fillId="109" borderId="3" xfId="0" applyFont="1" applyFill="1" applyBorder="1" applyAlignment="1">
      <alignment horizontal="center" vertical="center"/>
    </xf>
    <xf numFmtId="37" fontId="0" fillId="0" borderId="0" xfId="0" quotePrefix="1" applyAlignment="1">
      <alignment wrapText="1"/>
    </xf>
    <xf numFmtId="37" fontId="15" fillId="0" borderId="0" xfId="3" quotePrefix="1" applyNumberFormat="1" applyFont="1" applyAlignment="1" applyProtection="1">
      <alignment wrapText="1"/>
    </xf>
    <xf numFmtId="37" fontId="15" fillId="0" borderId="0" xfId="0" applyFont="1" applyAlignment="1">
      <alignment wrapText="1"/>
    </xf>
  </cellXfs>
  <cellStyles count="7068">
    <cellStyle name="20% - Accent1 10" xfId="9"/>
    <cellStyle name="20% - Accent1 10 2" xfId="10"/>
    <cellStyle name="20% - Accent1 10 2 2" xfId="11"/>
    <cellStyle name="20% - Accent1 10 2 3" xfId="12"/>
    <cellStyle name="20% - Accent1 10 3" xfId="13"/>
    <cellStyle name="20% - Accent1 10 4" xfId="14"/>
    <cellStyle name="20% - Accent1 11" xfId="15"/>
    <cellStyle name="20% - Accent1 11 2" xfId="16"/>
    <cellStyle name="20% - Accent1 11 3" xfId="17"/>
    <cellStyle name="20% - Accent1 12" xfId="18"/>
    <cellStyle name="20% - Accent1 12 2" xfId="19"/>
    <cellStyle name="20% - Accent1 12 3" xfId="20"/>
    <cellStyle name="20% - Accent1 13" xfId="21"/>
    <cellStyle name="20% - Accent1 14" xfId="22"/>
    <cellStyle name="20% - Accent1 15" xfId="23"/>
    <cellStyle name="20% - Accent1 16" xfId="24"/>
    <cellStyle name="20% - Accent1 17" xfId="25"/>
    <cellStyle name="20% - Accent1 2" xfId="26"/>
    <cellStyle name="20% - Accent1 2 2" xfId="27"/>
    <cellStyle name="20% - Accent1 2 2 2" xfId="28"/>
    <cellStyle name="20% - Accent1 2 2 2 2" xfId="29"/>
    <cellStyle name="20% - Accent1 2 2 2 3" xfId="30"/>
    <cellStyle name="20% - Accent1 2 2 3" xfId="31"/>
    <cellStyle name="20% - Accent1 2 2 4" xfId="32"/>
    <cellStyle name="20% - Accent1 2 3" xfId="33"/>
    <cellStyle name="20% - Accent1 2 3 2" xfId="34"/>
    <cellStyle name="20% - Accent1 2 3 3" xfId="35"/>
    <cellStyle name="20% - Accent1 2 4" xfId="36"/>
    <cellStyle name="20% - Accent1 2 4 2" xfId="37"/>
    <cellStyle name="20% - Accent1 2 4 3" xfId="38"/>
    <cellStyle name="20% - Accent1 2 5" xfId="39"/>
    <cellStyle name="20% - Accent1 2 6" xfId="40"/>
    <cellStyle name="20% - Accent1 3" xfId="41"/>
    <cellStyle name="20% - Accent1 3 2" xfId="42"/>
    <cellStyle name="20% - Accent1 3 2 2" xfId="43"/>
    <cellStyle name="20% - Accent1 3 2 2 2" xfId="44"/>
    <cellStyle name="20% - Accent1 3 2 2 3" xfId="45"/>
    <cellStyle name="20% - Accent1 3 2 3" xfId="46"/>
    <cellStyle name="20% - Accent1 3 2 4" xfId="47"/>
    <cellStyle name="20% - Accent1 3 3" xfId="48"/>
    <cellStyle name="20% - Accent1 3 3 2" xfId="49"/>
    <cellStyle name="20% - Accent1 3 3 3" xfId="50"/>
    <cellStyle name="20% - Accent1 3 4" xfId="51"/>
    <cellStyle name="20% - Accent1 3 4 2" xfId="52"/>
    <cellStyle name="20% - Accent1 3 4 3" xfId="53"/>
    <cellStyle name="20% - Accent1 3 5" xfId="54"/>
    <cellStyle name="20% - Accent1 3 6" xfId="55"/>
    <cellStyle name="20% - Accent1 4" xfId="56"/>
    <cellStyle name="20% - Accent1 4 2" xfId="57"/>
    <cellStyle name="20% - Accent1 4 2 2" xfId="58"/>
    <cellStyle name="20% - Accent1 4 2 3" xfId="59"/>
    <cellStyle name="20% - Accent1 4 3" xfId="60"/>
    <cellStyle name="20% - Accent1 4 3 2" xfId="61"/>
    <cellStyle name="20% - Accent1 4 3 3" xfId="62"/>
    <cellStyle name="20% - Accent1 4 4" xfId="63"/>
    <cellStyle name="20% - Accent1 4 5" xfId="64"/>
    <cellStyle name="20% - Accent1 5" xfId="65"/>
    <cellStyle name="20% - Accent1 5 2" xfId="66"/>
    <cellStyle name="20% - Accent1 5 2 2" xfId="67"/>
    <cellStyle name="20% - Accent1 5 2 3" xfId="68"/>
    <cellStyle name="20% - Accent1 5 3" xfId="69"/>
    <cellStyle name="20% - Accent1 5 3 2" xfId="70"/>
    <cellStyle name="20% - Accent1 5 3 3" xfId="71"/>
    <cellStyle name="20% - Accent1 5 4" xfId="72"/>
    <cellStyle name="20% - Accent1 5 5" xfId="73"/>
    <cellStyle name="20% - Accent1 6" xfId="74"/>
    <cellStyle name="20% - Accent1 6 2" xfId="75"/>
    <cellStyle name="20% - Accent1 6 2 2" xfId="76"/>
    <cellStyle name="20% - Accent1 6 2 3" xfId="77"/>
    <cellStyle name="20% - Accent1 6 3" xfId="78"/>
    <cellStyle name="20% - Accent1 6 4" xfId="79"/>
    <cellStyle name="20% - Accent1 7" xfId="80"/>
    <cellStyle name="20% - Accent1 7 2" xfId="81"/>
    <cellStyle name="20% - Accent1 7 2 2" xfId="82"/>
    <cellStyle name="20% - Accent1 7 2 3" xfId="83"/>
    <cellStyle name="20% - Accent1 7 3" xfId="84"/>
    <cellStyle name="20% - Accent1 7 4" xfId="85"/>
    <cellStyle name="20% - Accent1 8" xfId="86"/>
    <cellStyle name="20% - Accent1 8 2" xfId="87"/>
    <cellStyle name="20% - Accent1 8 2 2" xfId="88"/>
    <cellStyle name="20% - Accent1 8 2 3" xfId="89"/>
    <cellStyle name="20% - Accent1 8 3" xfId="90"/>
    <cellStyle name="20% - Accent1 8 4" xfId="91"/>
    <cellStyle name="20% - Accent1 9" xfId="92"/>
    <cellStyle name="20% - Accent1 9 2" xfId="93"/>
    <cellStyle name="20% - Accent1 9 2 2" xfId="94"/>
    <cellStyle name="20% - Accent1 9 2 3" xfId="95"/>
    <cellStyle name="20% - Accent1 9 3" xfId="96"/>
    <cellStyle name="20% - Accent1 9 4" xfId="97"/>
    <cellStyle name="20% - Accent2 10" xfId="98"/>
    <cellStyle name="20% - Accent2 10 2" xfId="99"/>
    <cellStyle name="20% - Accent2 10 2 2" xfId="100"/>
    <cellStyle name="20% - Accent2 10 2 3" xfId="101"/>
    <cellStyle name="20% - Accent2 10 3" xfId="102"/>
    <cellStyle name="20% - Accent2 10 4" xfId="103"/>
    <cellStyle name="20% - Accent2 11" xfId="104"/>
    <cellStyle name="20% - Accent2 11 2" xfId="105"/>
    <cellStyle name="20% - Accent2 11 3" xfId="106"/>
    <cellStyle name="20% - Accent2 12" xfId="107"/>
    <cellStyle name="20% - Accent2 12 2" xfId="108"/>
    <cellStyle name="20% - Accent2 12 3" xfId="109"/>
    <cellStyle name="20% - Accent2 13" xfId="110"/>
    <cellStyle name="20% - Accent2 14" xfId="111"/>
    <cellStyle name="20% - Accent2 15" xfId="112"/>
    <cellStyle name="20% - Accent2 16" xfId="113"/>
    <cellStyle name="20% - Accent2 17" xfId="114"/>
    <cellStyle name="20% - Accent2 2" xfId="115"/>
    <cellStyle name="20% - Accent2 2 2" xfId="116"/>
    <cellStyle name="20% - Accent2 2 2 2" xfId="117"/>
    <cellStyle name="20% - Accent2 2 2 2 2" xfId="118"/>
    <cellStyle name="20% - Accent2 2 2 2 3" xfId="119"/>
    <cellStyle name="20% - Accent2 2 2 3" xfId="120"/>
    <cellStyle name="20% - Accent2 2 2 4" xfId="121"/>
    <cellStyle name="20% - Accent2 2 3" xfId="122"/>
    <cellStyle name="20% - Accent2 2 3 2" xfId="123"/>
    <cellStyle name="20% - Accent2 2 3 3" xfId="124"/>
    <cellStyle name="20% - Accent2 2 4" xfId="125"/>
    <cellStyle name="20% - Accent2 2 4 2" xfId="126"/>
    <cellStyle name="20% - Accent2 2 4 3" xfId="127"/>
    <cellStyle name="20% - Accent2 2 5" xfId="128"/>
    <cellStyle name="20% - Accent2 2 6" xfId="129"/>
    <cellStyle name="20% - Accent2 3" xfId="130"/>
    <cellStyle name="20% - Accent2 3 2" xfId="131"/>
    <cellStyle name="20% - Accent2 3 2 2" xfId="132"/>
    <cellStyle name="20% - Accent2 3 2 2 2" xfId="133"/>
    <cellStyle name="20% - Accent2 3 2 2 3" xfId="134"/>
    <cellStyle name="20% - Accent2 3 2 3" xfId="135"/>
    <cellStyle name="20% - Accent2 3 2 4" xfId="136"/>
    <cellStyle name="20% - Accent2 3 3" xfId="137"/>
    <cellStyle name="20% - Accent2 3 3 2" xfId="138"/>
    <cellStyle name="20% - Accent2 3 3 3" xfId="139"/>
    <cellStyle name="20% - Accent2 3 4" xfId="140"/>
    <cellStyle name="20% - Accent2 3 4 2" xfId="141"/>
    <cellStyle name="20% - Accent2 3 4 3" xfId="142"/>
    <cellStyle name="20% - Accent2 3 5" xfId="143"/>
    <cellStyle name="20% - Accent2 3 6" xfId="144"/>
    <cellStyle name="20% - Accent2 4" xfId="145"/>
    <cellStyle name="20% - Accent2 4 2" xfId="146"/>
    <cellStyle name="20% - Accent2 4 2 2" xfId="147"/>
    <cellStyle name="20% - Accent2 4 2 3" xfId="148"/>
    <cellStyle name="20% - Accent2 4 3" xfId="149"/>
    <cellStyle name="20% - Accent2 4 3 2" xfId="150"/>
    <cellStyle name="20% - Accent2 4 3 3" xfId="151"/>
    <cellStyle name="20% - Accent2 4 4" xfId="152"/>
    <cellStyle name="20% - Accent2 4 5" xfId="153"/>
    <cellStyle name="20% - Accent2 5" xfId="154"/>
    <cellStyle name="20% - Accent2 5 2" xfId="155"/>
    <cellStyle name="20% - Accent2 5 2 2" xfId="156"/>
    <cellStyle name="20% - Accent2 5 2 3" xfId="157"/>
    <cellStyle name="20% - Accent2 5 3" xfId="158"/>
    <cellStyle name="20% - Accent2 5 3 2" xfId="159"/>
    <cellStyle name="20% - Accent2 5 3 3" xfId="160"/>
    <cellStyle name="20% - Accent2 5 4" xfId="161"/>
    <cellStyle name="20% - Accent2 5 5" xfId="162"/>
    <cellStyle name="20% - Accent2 6" xfId="163"/>
    <cellStyle name="20% - Accent2 6 2" xfId="164"/>
    <cellStyle name="20% - Accent2 6 2 2" xfId="165"/>
    <cellStyle name="20% - Accent2 6 2 3" xfId="166"/>
    <cellStyle name="20% - Accent2 6 3" xfId="167"/>
    <cellStyle name="20% - Accent2 6 4" xfId="168"/>
    <cellStyle name="20% - Accent2 7" xfId="169"/>
    <cellStyle name="20% - Accent2 7 2" xfId="170"/>
    <cellStyle name="20% - Accent2 7 2 2" xfId="171"/>
    <cellStyle name="20% - Accent2 7 2 3" xfId="172"/>
    <cellStyle name="20% - Accent2 7 3" xfId="173"/>
    <cellStyle name="20% - Accent2 7 4" xfId="174"/>
    <cellStyle name="20% - Accent2 8" xfId="175"/>
    <cellStyle name="20% - Accent2 8 2" xfId="176"/>
    <cellStyle name="20% - Accent2 8 2 2" xfId="177"/>
    <cellStyle name="20% - Accent2 8 2 3" xfId="178"/>
    <cellStyle name="20% - Accent2 8 3" xfId="179"/>
    <cellStyle name="20% - Accent2 8 4" xfId="180"/>
    <cellStyle name="20% - Accent2 9" xfId="181"/>
    <cellStyle name="20% - Accent2 9 2" xfId="182"/>
    <cellStyle name="20% - Accent2 9 2 2" xfId="183"/>
    <cellStyle name="20% - Accent2 9 2 3" xfId="184"/>
    <cellStyle name="20% - Accent2 9 3" xfId="185"/>
    <cellStyle name="20% - Accent2 9 4" xfId="186"/>
    <cellStyle name="20% - Accent3 10" xfId="187"/>
    <cellStyle name="20% - Accent3 10 2" xfId="188"/>
    <cellStyle name="20% - Accent3 10 2 2" xfId="189"/>
    <cellStyle name="20% - Accent3 10 2 3" xfId="190"/>
    <cellStyle name="20% - Accent3 10 3" xfId="191"/>
    <cellStyle name="20% - Accent3 10 4" xfId="192"/>
    <cellStyle name="20% - Accent3 11" xfId="193"/>
    <cellStyle name="20% - Accent3 11 2" xfId="194"/>
    <cellStyle name="20% - Accent3 11 3" xfId="195"/>
    <cellStyle name="20% - Accent3 12" xfId="196"/>
    <cellStyle name="20% - Accent3 12 2" xfId="197"/>
    <cellStyle name="20% - Accent3 12 3" xfId="198"/>
    <cellStyle name="20% - Accent3 13" xfId="199"/>
    <cellStyle name="20% - Accent3 14" xfId="200"/>
    <cellStyle name="20% - Accent3 15" xfId="201"/>
    <cellStyle name="20% - Accent3 16" xfId="202"/>
    <cellStyle name="20% - Accent3 17" xfId="203"/>
    <cellStyle name="20% - Accent3 2" xfId="204"/>
    <cellStyle name="20% - Accent3 2 2" xfId="205"/>
    <cellStyle name="20% - Accent3 2 2 2" xfId="206"/>
    <cellStyle name="20% - Accent3 2 2 2 2" xfId="207"/>
    <cellStyle name="20% - Accent3 2 2 2 3" xfId="208"/>
    <cellStyle name="20% - Accent3 2 2 3" xfId="209"/>
    <cellStyle name="20% - Accent3 2 2 4" xfId="210"/>
    <cellStyle name="20% - Accent3 2 3" xfId="211"/>
    <cellStyle name="20% - Accent3 2 3 2" xfId="212"/>
    <cellStyle name="20% - Accent3 2 3 3" xfId="213"/>
    <cellStyle name="20% - Accent3 2 4" xfId="214"/>
    <cellStyle name="20% - Accent3 2 4 2" xfId="215"/>
    <cellStyle name="20% - Accent3 2 4 3" xfId="216"/>
    <cellStyle name="20% - Accent3 2 5" xfId="217"/>
    <cellStyle name="20% - Accent3 2 6" xfId="218"/>
    <cellStyle name="20% - Accent3 3" xfId="219"/>
    <cellStyle name="20% - Accent3 3 2" xfId="220"/>
    <cellStyle name="20% - Accent3 3 2 2" xfId="221"/>
    <cellStyle name="20% - Accent3 3 2 2 2" xfId="222"/>
    <cellStyle name="20% - Accent3 3 2 2 3" xfId="223"/>
    <cellStyle name="20% - Accent3 3 2 3" xfId="224"/>
    <cellStyle name="20% - Accent3 3 2 4" xfId="225"/>
    <cellStyle name="20% - Accent3 3 3" xfId="226"/>
    <cellStyle name="20% - Accent3 3 3 2" xfId="227"/>
    <cellStyle name="20% - Accent3 3 3 3" xfId="228"/>
    <cellStyle name="20% - Accent3 3 4" xfId="229"/>
    <cellStyle name="20% - Accent3 3 4 2" xfId="230"/>
    <cellStyle name="20% - Accent3 3 4 3" xfId="231"/>
    <cellStyle name="20% - Accent3 3 5" xfId="232"/>
    <cellStyle name="20% - Accent3 3 6" xfId="233"/>
    <cellStyle name="20% - Accent3 4" xfId="234"/>
    <cellStyle name="20% - Accent3 4 2" xfId="235"/>
    <cellStyle name="20% - Accent3 4 2 2" xfId="236"/>
    <cellStyle name="20% - Accent3 4 2 3" xfId="237"/>
    <cellStyle name="20% - Accent3 4 3" xfId="238"/>
    <cellStyle name="20% - Accent3 4 3 2" xfId="239"/>
    <cellStyle name="20% - Accent3 4 3 3" xfId="240"/>
    <cellStyle name="20% - Accent3 4 4" xfId="241"/>
    <cellStyle name="20% - Accent3 4 5" xfId="242"/>
    <cellStyle name="20% - Accent3 5" xfId="243"/>
    <cellStyle name="20% - Accent3 5 2" xfId="244"/>
    <cellStyle name="20% - Accent3 5 2 2" xfId="245"/>
    <cellStyle name="20% - Accent3 5 2 3" xfId="246"/>
    <cellStyle name="20% - Accent3 5 3" xfId="247"/>
    <cellStyle name="20% - Accent3 5 3 2" xfId="248"/>
    <cellStyle name="20% - Accent3 5 3 3" xfId="249"/>
    <cellStyle name="20% - Accent3 5 4" xfId="250"/>
    <cellStyle name="20% - Accent3 5 5" xfId="251"/>
    <cellStyle name="20% - Accent3 6" xfId="252"/>
    <cellStyle name="20% - Accent3 6 2" xfId="253"/>
    <cellStyle name="20% - Accent3 6 2 2" xfId="254"/>
    <cellStyle name="20% - Accent3 6 2 3" xfId="255"/>
    <cellStyle name="20% - Accent3 6 3" xfId="256"/>
    <cellStyle name="20% - Accent3 6 4" xfId="257"/>
    <cellStyle name="20% - Accent3 7" xfId="258"/>
    <cellStyle name="20% - Accent3 7 2" xfId="259"/>
    <cellStyle name="20% - Accent3 7 2 2" xfId="260"/>
    <cellStyle name="20% - Accent3 7 2 3" xfId="261"/>
    <cellStyle name="20% - Accent3 7 3" xfId="262"/>
    <cellStyle name="20% - Accent3 7 4" xfId="263"/>
    <cellStyle name="20% - Accent3 8" xfId="264"/>
    <cellStyle name="20% - Accent3 8 2" xfId="265"/>
    <cellStyle name="20% - Accent3 8 2 2" xfId="266"/>
    <cellStyle name="20% - Accent3 8 2 3" xfId="267"/>
    <cellStyle name="20% - Accent3 8 3" xfId="268"/>
    <cellStyle name="20% - Accent3 8 4" xfId="269"/>
    <cellStyle name="20% - Accent3 9" xfId="270"/>
    <cellStyle name="20% - Accent3 9 2" xfId="271"/>
    <cellStyle name="20% - Accent3 9 2 2" xfId="272"/>
    <cellStyle name="20% - Accent3 9 2 3" xfId="273"/>
    <cellStyle name="20% - Accent3 9 3" xfId="274"/>
    <cellStyle name="20% - Accent3 9 4" xfId="275"/>
    <cellStyle name="20% - Accent4 10" xfId="276"/>
    <cellStyle name="20% - Accent4 10 2" xfId="277"/>
    <cellStyle name="20% - Accent4 10 2 2" xfId="278"/>
    <cellStyle name="20% - Accent4 10 2 3" xfId="279"/>
    <cellStyle name="20% - Accent4 10 3" xfId="280"/>
    <cellStyle name="20% - Accent4 10 4" xfId="281"/>
    <cellStyle name="20% - Accent4 11" xfId="282"/>
    <cellStyle name="20% - Accent4 11 2" xfId="283"/>
    <cellStyle name="20% - Accent4 11 3" xfId="284"/>
    <cellStyle name="20% - Accent4 12" xfId="285"/>
    <cellStyle name="20% - Accent4 12 2" xfId="286"/>
    <cellStyle name="20% - Accent4 12 3" xfId="287"/>
    <cellStyle name="20% - Accent4 13" xfId="288"/>
    <cellStyle name="20% - Accent4 14" xfId="289"/>
    <cellStyle name="20% - Accent4 15" xfId="290"/>
    <cellStyle name="20% - Accent4 16" xfId="291"/>
    <cellStyle name="20% - Accent4 17" xfId="292"/>
    <cellStyle name="20% - Accent4 2" xfId="293"/>
    <cellStyle name="20% - Accent4 2 2" xfId="294"/>
    <cellStyle name="20% - Accent4 2 2 2" xfId="295"/>
    <cellStyle name="20% - Accent4 2 2 2 2" xfId="296"/>
    <cellStyle name="20% - Accent4 2 2 2 3" xfId="297"/>
    <cellStyle name="20% - Accent4 2 2 3" xfId="298"/>
    <cellStyle name="20% - Accent4 2 2 4" xfId="299"/>
    <cellStyle name="20% - Accent4 2 3" xfId="300"/>
    <cellStyle name="20% - Accent4 2 3 2" xfId="301"/>
    <cellStyle name="20% - Accent4 2 3 3" xfId="302"/>
    <cellStyle name="20% - Accent4 2 4" xfId="303"/>
    <cellStyle name="20% - Accent4 2 4 2" xfId="304"/>
    <cellStyle name="20% - Accent4 2 4 3" xfId="305"/>
    <cellStyle name="20% - Accent4 2 5" xfId="306"/>
    <cellStyle name="20% - Accent4 2 6" xfId="307"/>
    <cellStyle name="20% - Accent4 3" xfId="308"/>
    <cellStyle name="20% - Accent4 3 2" xfId="309"/>
    <cellStyle name="20% - Accent4 3 2 2" xfId="310"/>
    <cellStyle name="20% - Accent4 3 2 2 2" xfId="311"/>
    <cellStyle name="20% - Accent4 3 2 2 3" xfId="312"/>
    <cellStyle name="20% - Accent4 3 2 3" xfId="313"/>
    <cellStyle name="20% - Accent4 3 2 4" xfId="314"/>
    <cellStyle name="20% - Accent4 3 3" xfId="315"/>
    <cellStyle name="20% - Accent4 3 3 2" xfId="316"/>
    <cellStyle name="20% - Accent4 3 3 3" xfId="317"/>
    <cellStyle name="20% - Accent4 3 4" xfId="318"/>
    <cellStyle name="20% - Accent4 3 4 2" xfId="319"/>
    <cellStyle name="20% - Accent4 3 4 3" xfId="320"/>
    <cellStyle name="20% - Accent4 3 5" xfId="321"/>
    <cellStyle name="20% - Accent4 3 6" xfId="322"/>
    <cellStyle name="20% - Accent4 4" xfId="323"/>
    <cellStyle name="20% - Accent4 4 2" xfId="324"/>
    <cellStyle name="20% - Accent4 4 2 2" xfId="325"/>
    <cellStyle name="20% - Accent4 4 2 3" xfId="326"/>
    <cellStyle name="20% - Accent4 4 3" xfId="327"/>
    <cellStyle name="20% - Accent4 4 3 2" xfId="328"/>
    <cellStyle name="20% - Accent4 4 3 3" xfId="329"/>
    <cellStyle name="20% - Accent4 4 4" xfId="330"/>
    <cellStyle name="20% - Accent4 4 5" xfId="331"/>
    <cellStyle name="20% - Accent4 5" xfId="332"/>
    <cellStyle name="20% - Accent4 5 2" xfId="333"/>
    <cellStyle name="20% - Accent4 5 2 2" xfId="334"/>
    <cellStyle name="20% - Accent4 5 2 3" xfId="335"/>
    <cellStyle name="20% - Accent4 5 3" xfId="336"/>
    <cellStyle name="20% - Accent4 5 3 2" xfId="337"/>
    <cellStyle name="20% - Accent4 5 3 3" xfId="338"/>
    <cellStyle name="20% - Accent4 5 4" xfId="339"/>
    <cellStyle name="20% - Accent4 5 5" xfId="340"/>
    <cellStyle name="20% - Accent4 6" xfId="341"/>
    <cellStyle name="20% - Accent4 6 2" xfId="342"/>
    <cellStyle name="20% - Accent4 6 2 2" xfId="343"/>
    <cellStyle name="20% - Accent4 6 2 3" xfId="344"/>
    <cellStyle name="20% - Accent4 6 3" xfId="345"/>
    <cellStyle name="20% - Accent4 6 4" xfId="346"/>
    <cellStyle name="20% - Accent4 7" xfId="347"/>
    <cellStyle name="20% - Accent4 7 2" xfId="348"/>
    <cellStyle name="20% - Accent4 7 2 2" xfId="349"/>
    <cellStyle name="20% - Accent4 7 2 3" xfId="350"/>
    <cellStyle name="20% - Accent4 7 3" xfId="351"/>
    <cellStyle name="20% - Accent4 7 4" xfId="352"/>
    <cellStyle name="20% - Accent4 8" xfId="353"/>
    <cellStyle name="20% - Accent4 8 2" xfId="354"/>
    <cellStyle name="20% - Accent4 8 2 2" xfId="355"/>
    <cellStyle name="20% - Accent4 8 2 3" xfId="356"/>
    <cellStyle name="20% - Accent4 8 3" xfId="357"/>
    <cellStyle name="20% - Accent4 8 4" xfId="358"/>
    <cellStyle name="20% - Accent4 9" xfId="359"/>
    <cellStyle name="20% - Accent4 9 2" xfId="360"/>
    <cellStyle name="20% - Accent4 9 2 2" xfId="361"/>
    <cellStyle name="20% - Accent4 9 2 3" xfId="362"/>
    <cellStyle name="20% - Accent4 9 3" xfId="363"/>
    <cellStyle name="20% - Accent4 9 4" xfId="364"/>
    <cellStyle name="20% - Accent5 10" xfId="365"/>
    <cellStyle name="20% - Accent5 10 2" xfId="366"/>
    <cellStyle name="20% - Accent5 10 2 2" xfId="367"/>
    <cellStyle name="20% - Accent5 10 2 3" xfId="368"/>
    <cellStyle name="20% - Accent5 10 3" xfId="369"/>
    <cellStyle name="20% - Accent5 10 4" xfId="370"/>
    <cellStyle name="20% - Accent5 11" xfId="371"/>
    <cellStyle name="20% - Accent5 11 2" xfId="372"/>
    <cellStyle name="20% - Accent5 11 3" xfId="373"/>
    <cellStyle name="20% - Accent5 12" xfId="374"/>
    <cellStyle name="20% - Accent5 12 2" xfId="375"/>
    <cellStyle name="20% - Accent5 12 3" xfId="376"/>
    <cellStyle name="20% - Accent5 13" xfId="377"/>
    <cellStyle name="20% - Accent5 14" xfId="378"/>
    <cellStyle name="20% - Accent5 15" xfId="379"/>
    <cellStyle name="20% - Accent5 16" xfId="380"/>
    <cellStyle name="20% - Accent5 17" xfId="381"/>
    <cellStyle name="20% - Accent5 2" xfId="382"/>
    <cellStyle name="20% - Accent5 2 2" xfId="383"/>
    <cellStyle name="20% - Accent5 2 2 2" xfId="384"/>
    <cellStyle name="20% - Accent5 2 2 2 2" xfId="385"/>
    <cellStyle name="20% - Accent5 2 2 2 3" xfId="386"/>
    <cellStyle name="20% - Accent5 2 2 3" xfId="387"/>
    <cellStyle name="20% - Accent5 2 2 4" xfId="388"/>
    <cellStyle name="20% - Accent5 2 3" xfId="389"/>
    <cellStyle name="20% - Accent5 2 3 2" xfId="390"/>
    <cellStyle name="20% - Accent5 2 3 3" xfId="391"/>
    <cellStyle name="20% - Accent5 2 4" xfId="392"/>
    <cellStyle name="20% - Accent5 2 4 2" xfId="393"/>
    <cellStyle name="20% - Accent5 2 4 3" xfId="394"/>
    <cellStyle name="20% - Accent5 2 5" xfId="395"/>
    <cellStyle name="20% - Accent5 2 6" xfId="396"/>
    <cellStyle name="20% - Accent5 3" xfId="397"/>
    <cellStyle name="20% - Accent5 3 2" xfId="398"/>
    <cellStyle name="20% - Accent5 3 2 2" xfId="399"/>
    <cellStyle name="20% - Accent5 3 2 2 2" xfId="400"/>
    <cellStyle name="20% - Accent5 3 2 2 3" xfId="401"/>
    <cellStyle name="20% - Accent5 3 2 3" xfId="402"/>
    <cellStyle name="20% - Accent5 3 2 4" xfId="403"/>
    <cellStyle name="20% - Accent5 3 3" xfId="404"/>
    <cellStyle name="20% - Accent5 3 3 2" xfId="405"/>
    <cellStyle name="20% - Accent5 3 3 3" xfId="406"/>
    <cellStyle name="20% - Accent5 3 4" xfId="407"/>
    <cellStyle name="20% - Accent5 3 4 2" xfId="408"/>
    <cellStyle name="20% - Accent5 3 4 3" xfId="409"/>
    <cellStyle name="20% - Accent5 3 5" xfId="410"/>
    <cellStyle name="20% - Accent5 3 6" xfId="411"/>
    <cellStyle name="20% - Accent5 4" xfId="412"/>
    <cellStyle name="20% - Accent5 4 2" xfId="413"/>
    <cellStyle name="20% - Accent5 4 2 2" xfId="414"/>
    <cellStyle name="20% - Accent5 4 2 3" xfId="415"/>
    <cellStyle name="20% - Accent5 4 3" xfId="416"/>
    <cellStyle name="20% - Accent5 4 3 2" xfId="417"/>
    <cellStyle name="20% - Accent5 4 3 3" xfId="418"/>
    <cellStyle name="20% - Accent5 4 4" xfId="419"/>
    <cellStyle name="20% - Accent5 4 5" xfId="420"/>
    <cellStyle name="20% - Accent5 5" xfId="421"/>
    <cellStyle name="20% - Accent5 5 2" xfId="422"/>
    <cellStyle name="20% - Accent5 5 2 2" xfId="423"/>
    <cellStyle name="20% - Accent5 5 2 3" xfId="424"/>
    <cellStyle name="20% - Accent5 5 3" xfId="425"/>
    <cellStyle name="20% - Accent5 5 3 2" xfId="426"/>
    <cellStyle name="20% - Accent5 5 3 3" xfId="427"/>
    <cellStyle name="20% - Accent5 5 4" xfId="428"/>
    <cellStyle name="20% - Accent5 5 5" xfId="429"/>
    <cellStyle name="20% - Accent5 6" xfId="430"/>
    <cellStyle name="20% - Accent5 6 2" xfId="431"/>
    <cellStyle name="20% - Accent5 6 2 2" xfId="432"/>
    <cellStyle name="20% - Accent5 6 2 3" xfId="433"/>
    <cellStyle name="20% - Accent5 6 3" xfId="434"/>
    <cellStyle name="20% - Accent5 6 4" xfId="435"/>
    <cellStyle name="20% - Accent5 7" xfId="436"/>
    <cellStyle name="20% - Accent5 7 2" xfId="437"/>
    <cellStyle name="20% - Accent5 7 2 2" xfId="438"/>
    <cellStyle name="20% - Accent5 7 2 3" xfId="439"/>
    <cellStyle name="20% - Accent5 7 3" xfId="440"/>
    <cellStyle name="20% - Accent5 7 4" xfId="441"/>
    <cellStyle name="20% - Accent5 8" xfId="442"/>
    <cellStyle name="20% - Accent5 8 2" xfId="443"/>
    <cellStyle name="20% - Accent5 8 2 2" xfId="444"/>
    <cellStyle name="20% - Accent5 8 2 3" xfId="445"/>
    <cellStyle name="20% - Accent5 8 3" xfId="446"/>
    <cellStyle name="20% - Accent5 8 4" xfId="447"/>
    <cellStyle name="20% - Accent5 9" xfId="448"/>
    <cellStyle name="20% - Accent5 9 2" xfId="449"/>
    <cellStyle name="20% - Accent5 9 2 2" xfId="450"/>
    <cellStyle name="20% - Accent5 9 2 3" xfId="451"/>
    <cellStyle name="20% - Accent5 9 3" xfId="452"/>
    <cellStyle name="20% - Accent5 9 4" xfId="453"/>
    <cellStyle name="20% - Accent6 10" xfId="454"/>
    <cellStyle name="20% - Accent6 10 2" xfId="455"/>
    <cellStyle name="20% - Accent6 10 2 2" xfId="456"/>
    <cellStyle name="20% - Accent6 10 2 3" xfId="457"/>
    <cellStyle name="20% - Accent6 10 3" xfId="458"/>
    <cellStyle name="20% - Accent6 10 4" xfId="459"/>
    <cellStyle name="20% - Accent6 11" xfId="460"/>
    <cellStyle name="20% - Accent6 11 2" xfId="461"/>
    <cellStyle name="20% - Accent6 11 3" xfId="462"/>
    <cellStyle name="20% - Accent6 12" xfId="463"/>
    <cellStyle name="20% - Accent6 12 2" xfId="464"/>
    <cellStyle name="20% - Accent6 12 3" xfId="465"/>
    <cellStyle name="20% - Accent6 13" xfId="466"/>
    <cellStyle name="20% - Accent6 14" xfId="467"/>
    <cellStyle name="20% - Accent6 15" xfId="468"/>
    <cellStyle name="20% - Accent6 16" xfId="469"/>
    <cellStyle name="20% - Accent6 17" xfId="470"/>
    <cellStyle name="20% - Accent6 2" xfId="471"/>
    <cellStyle name="20% - Accent6 2 2" xfId="472"/>
    <cellStyle name="20% - Accent6 2 2 2" xfId="473"/>
    <cellStyle name="20% - Accent6 2 2 2 2" xfId="474"/>
    <cellStyle name="20% - Accent6 2 2 2 3" xfId="475"/>
    <cellStyle name="20% - Accent6 2 2 3" xfId="476"/>
    <cellStyle name="20% - Accent6 2 2 4" xfId="477"/>
    <cellStyle name="20% - Accent6 2 3" xfId="478"/>
    <cellStyle name="20% - Accent6 2 3 2" xfId="479"/>
    <cellStyle name="20% - Accent6 2 3 3" xfId="480"/>
    <cellStyle name="20% - Accent6 2 4" xfId="481"/>
    <cellStyle name="20% - Accent6 2 4 2" xfId="482"/>
    <cellStyle name="20% - Accent6 2 4 3" xfId="483"/>
    <cellStyle name="20% - Accent6 2 5" xfId="484"/>
    <cellStyle name="20% - Accent6 2 6" xfId="485"/>
    <cellStyle name="20% - Accent6 3" xfId="486"/>
    <cellStyle name="20% - Accent6 3 2" xfId="487"/>
    <cellStyle name="20% - Accent6 3 2 2" xfId="488"/>
    <cellStyle name="20% - Accent6 3 2 2 2" xfId="489"/>
    <cellStyle name="20% - Accent6 3 2 2 3" xfId="490"/>
    <cellStyle name="20% - Accent6 3 2 3" xfId="491"/>
    <cellStyle name="20% - Accent6 3 2 4" xfId="492"/>
    <cellStyle name="20% - Accent6 3 3" xfId="493"/>
    <cellStyle name="20% - Accent6 3 3 2" xfId="494"/>
    <cellStyle name="20% - Accent6 3 3 3" xfId="495"/>
    <cellStyle name="20% - Accent6 3 4" xfId="496"/>
    <cellStyle name="20% - Accent6 3 4 2" xfId="497"/>
    <cellStyle name="20% - Accent6 3 4 3" xfId="498"/>
    <cellStyle name="20% - Accent6 3 5" xfId="499"/>
    <cellStyle name="20% - Accent6 3 6" xfId="500"/>
    <cellStyle name="20% - Accent6 4" xfId="501"/>
    <cellStyle name="20% - Accent6 4 2" xfId="502"/>
    <cellStyle name="20% - Accent6 4 2 2" xfId="503"/>
    <cellStyle name="20% - Accent6 4 2 3" xfId="504"/>
    <cellStyle name="20% - Accent6 4 3" xfId="505"/>
    <cellStyle name="20% - Accent6 4 3 2" xfId="506"/>
    <cellStyle name="20% - Accent6 4 3 3" xfId="507"/>
    <cellStyle name="20% - Accent6 4 4" xfId="508"/>
    <cellStyle name="20% - Accent6 4 5" xfId="509"/>
    <cellStyle name="20% - Accent6 5" xfId="510"/>
    <cellStyle name="20% - Accent6 5 2" xfId="511"/>
    <cellStyle name="20% - Accent6 5 2 2" xfId="512"/>
    <cellStyle name="20% - Accent6 5 2 3" xfId="513"/>
    <cellStyle name="20% - Accent6 5 3" xfId="514"/>
    <cellStyle name="20% - Accent6 5 3 2" xfId="515"/>
    <cellStyle name="20% - Accent6 5 3 3" xfId="516"/>
    <cellStyle name="20% - Accent6 5 4" xfId="517"/>
    <cellStyle name="20% - Accent6 5 5" xfId="518"/>
    <cellStyle name="20% - Accent6 6" xfId="519"/>
    <cellStyle name="20% - Accent6 6 2" xfId="520"/>
    <cellStyle name="20% - Accent6 6 2 2" xfId="521"/>
    <cellStyle name="20% - Accent6 6 2 3" xfId="522"/>
    <cellStyle name="20% - Accent6 6 3" xfId="523"/>
    <cellStyle name="20% - Accent6 6 4" xfId="524"/>
    <cellStyle name="20% - Accent6 7" xfId="525"/>
    <cellStyle name="20% - Accent6 7 2" xfId="526"/>
    <cellStyle name="20% - Accent6 7 2 2" xfId="527"/>
    <cellStyle name="20% - Accent6 7 2 3" xfId="528"/>
    <cellStyle name="20% - Accent6 7 3" xfId="529"/>
    <cellStyle name="20% - Accent6 7 4" xfId="530"/>
    <cellStyle name="20% - Accent6 8" xfId="531"/>
    <cellStyle name="20% - Accent6 8 2" xfId="532"/>
    <cellStyle name="20% - Accent6 8 2 2" xfId="533"/>
    <cellStyle name="20% - Accent6 8 2 3" xfId="534"/>
    <cellStyle name="20% - Accent6 8 3" xfId="535"/>
    <cellStyle name="20% - Accent6 8 4" xfId="536"/>
    <cellStyle name="20% - Accent6 9" xfId="537"/>
    <cellStyle name="20% - Accent6 9 2" xfId="538"/>
    <cellStyle name="20% - Accent6 9 2 2" xfId="539"/>
    <cellStyle name="20% - Accent6 9 2 3" xfId="540"/>
    <cellStyle name="20% - Accent6 9 3" xfId="541"/>
    <cellStyle name="20% - Accent6 9 4" xfId="542"/>
    <cellStyle name="40% - Accent1 10" xfId="543"/>
    <cellStyle name="40% - Accent1 10 2" xfId="544"/>
    <cellStyle name="40% - Accent1 10 2 2" xfId="545"/>
    <cellStyle name="40% - Accent1 10 2 3" xfId="546"/>
    <cellStyle name="40% - Accent1 10 3" xfId="547"/>
    <cellStyle name="40% - Accent1 10 4" xfId="548"/>
    <cellStyle name="40% - Accent1 11" xfId="549"/>
    <cellStyle name="40% - Accent1 11 2" xfId="550"/>
    <cellStyle name="40% - Accent1 11 3" xfId="551"/>
    <cellStyle name="40% - Accent1 12" xfId="552"/>
    <cellStyle name="40% - Accent1 12 2" xfId="553"/>
    <cellStyle name="40% - Accent1 12 3" xfId="554"/>
    <cellStyle name="40% - Accent1 13" xfId="555"/>
    <cellStyle name="40% - Accent1 14" xfId="556"/>
    <cellStyle name="40% - Accent1 15" xfId="557"/>
    <cellStyle name="40% - Accent1 16" xfId="558"/>
    <cellStyle name="40% - Accent1 17" xfId="559"/>
    <cellStyle name="40% - Accent1 2" xfId="560"/>
    <cellStyle name="40% - Accent1 2 2" xfId="561"/>
    <cellStyle name="40% - Accent1 2 2 2" xfId="562"/>
    <cellStyle name="40% - Accent1 2 2 2 2" xfId="563"/>
    <cellStyle name="40% - Accent1 2 2 2 3" xfId="564"/>
    <cellStyle name="40% - Accent1 2 2 3" xfId="565"/>
    <cellStyle name="40% - Accent1 2 2 4" xfId="566"/>
    <cellStyle name="40% - Accent1 2 3" xfId="567"/>
    <cellStyle name="40% - Accent1 2 3 2" xfId="568"/>
    <cellStyle name="40% - Accent1 2 3 3" xfId="569"/>
    <cellStyle name="40% - Accent1 2 4" xfId="570"/>
    <cellStyle name="40% - Accent1 2 4 2" xfId="571"/>
    <cellStyle name="40% - Accent1 2 4 3" xfId="572"/>
    <cellStyle name="40% - Accent1 2 5" xfId="573"/>
    <cellStyle name="40% - Accent1 2 6" xfId="574"/>
    <cellStyle name="40% - Accent1 3" xfId="575"/>
    <cellStyle name="40% - Accent1 3 2" xfId="576"/>
    <cellStyle name="40% - Accent1 3 2 2" xfId="577"/>
    <cellStyle name="40% - Accent1 3 2 2 2" xfId="578"/>
    <cellStyle name="40% - Accent1 3 2 2 3" xfId="579"/>
    <cellStyle name="40% - Accent1 3 2 3" xfId="580"/>
    <cellStyle name="40% - Accent1 3 2 4" xfId="581"/>
    <cellStyle name="40% - Accent1 3 3" xfId="582"/>
    <cellStyle name="40% - Accent1 3 3 2" xfId="583"/>
    <cellStyle name="40% - Accent1 3 3 3" xfId="584"/>
    <cellStyle name="40% - Accent1 3 4" xfId="585"/>
    <cellStyle name="40% - Accent1 3 4 2" xfId="586"/>
    <cellStyle name="40% - Accent1 3 4 3" xfId="587"/>
    <cellStyle name="40% - Accent1 3 5" xfId="588"/>
    <cellStyle name="40% - Accent1 3 6" xfId="589"/>
    <cellStyle name="40% - Accent1 4" xfId="590"/>
    <cellStyle name="40% - Accent1 4 2" xfId="591"/>
    <cellStyle name="40% - Accent1 4 2 2" xfId="592"/>
    <cellStyle name="40% - Accent1 4 2 3" xfId="593"/>
    <cellStyle name="40% - Accent1 4 3" xfId="594"/>
    <cellStyle name="40% - Accent1 4 3 2" xfId="595"/>
    <cellStyle name="40% - Accent1 4 3 3" xfId="596"/>
    <cellStyle name="40% - Accent1 4 4" xfId="597"/>
    <cellStyle name="40% - Accent1 4 5" xfId="598"/>
    <cellStyle name="40% - Accent1 5" xfId="599"/>
    <cellStyle name="40% - Accent1 5 2" xfId="600"/>
    <cellStyle name="40% - Accent1 5 2 2" xfId="601"/>
    <cellStyle name="40% - Accent1 5 2 3" xfId="602"/>
    <cellStyle name="40% - Accent1 5 3" xfId="603"/>
    <cellStyle name="40% - Accent1 5 3 2" xfId="604"/>
    <cellStyle name="40% - Accent1 5 3 3" xfId="605"/>
    <cellStyle name="40% - Accent1 5 4" xfId="606"/>
    <cellStyle name="40% - Accent1 5 5" xfId="607"/>
    <cellStyle name="40% - Accent1 6" xfId="608"/>
    <cellStyle name="40% - Accent1 6 2" xfId="609"/>
    <cellStyle name="40% - Accent1 6 2 2" xfId="610"/>
    <cellStyle name="40% - Accent1 6 2 3" xfId="611"/>
    <cellStyle name="40% - Accent1 6 3" xfId="612"/>
    <cellStyle name="40% - Accent1 6 4" xfId="613"/>
    <cellStyle name="40% - Accent1 7" xfId="614"/>
    <cellStyle name="40% - Accent1 7 2" xfId="615"/>
    <cellStyle name="40% - Accent1 7 2 2" xfId="616"/>
    <cellStyle name="40% - Accent1 7 2 3" xfId="617"/>
    <cellStyle name="40% - Accent1 7 3" xfId="618"/>
    <cellStyle name="40% - Accent1 7 4" xfId="619"/>
    <cellStyle name="40% - Accent1 8" xfId="620"/>
    <cellStyle name="40% - Accent1 8 2" xfId="621"/>
    <cellStyle name="40% - Accent1 8 2 2" xfId="622"/>
    <cellStyle name="40% - Accent1 8 2 3" xfId="623"/>
    <cellStyle name="40% - Accent1 8 3" xfId="624"/>
    <cellStyle name="40% - Accent1 8 4" xfId="625"/>
    <cellStyle name="40% - Accent1 9" xfId="626"/>
    <cellStyle name="40% - Accent1 9 2" xfId="627"/>
    <cellStyle name="40% - Accent1 9 2 2" xfId="628"/>
    <cellStyle name="40% - Accent1 9 2 3" xfId="629"/>
    <cellStyle name="40% - Accent1 9 3" xfId="630"/>
    <cellStyle name="40% - Accent1 9 4" xfId="631"/>
    <cellStyle name="40% - Accent2 10" xfId="632"/>
    <cellStyle name="40% - Accent2 10 2" xfId="633"/>
    <cellStyle name="40% - Accent2 10 2 2" xfId="634"/>
    <cellStyle name="40% - Accent2 10 2 3" xfId="635"/>
    <cellStyle name="40% - Accent2 10 3" xfId="636"/>
    <cellStyle name="40% - Accent2 10 4" xfId="637"/>
    <cellStyle name="40% - Accent2 11" xfId="638"/>
    <cellStyle name="40% - Accent2 11 2" xfId="639"/>
    <cellStyle name="40% - Accent2 11 3" xfId="640"/>
    <cellStyle name="40% - Accent2 12" xfId="641"/>
    <cellStyle name="40% - Accent2 12 2" xfId="642"/>
    <cellStyle name="40% - Accent2 12 3" xfId="643"/>
    <cellStyle name="40% - Accent2 13" xfId="644"/>
    <cellStyle name="40% - Accent2 14" xfId="645"/>
    <cellStyle name="40% - Accent2 15" xfId="646"/>
    <cellStyle name="40% - Accent2 16" xfId="647"/>
    <cellStyle name="40% - Accent2 17" xfId="648"/>
    <cellStyle name="40% - Accent2 2" xfId="649"/>
    <cellStyle name="40% - Accent2 2 2" xfId="650"/>
    <cellStyle name="40% - Accent2 2 2 2" xfId="651"/>
    <cellStyle name="40% - Accent2 2 2 2 2" xfId="652"/>
    <cellStyle name="40% - Accent2 2 2 2 3" xfId="653"/>
    <cellStyle name="40% - Accent2 2 2 3" xfId="654"/>
    <cellStyle name="40% - Accent2 2 2 4" xfId="655"/>
    <cellStyle name="40% - Accent2 2 3" xfId="656"/>
    <cellStyle name="40% - Accent2 2 3 2" xfId="657"/>
    <cellStyle name="40% - Accent2 2 3 3" xfId="658"/>
    <cellStyle name="40% - Accent2 2 4" xfId="659"/>
    <cellStyle name="40% - Accent2 2 4 2" xfId="660"/>
    <cellStyle name="40% - Accent2 2 4 3" xfId="661"/>
    <cellStyle name="40% - Accent2 2 5" xfId="662"/>
    <cellStyle name="40% - Accent2 2 6" xfId="663"/>
    <cellStyle name="40% - Accent2 3" xfId="664"/>
    <cellStyle name="40% - Accent2 3 2" xfId="665"/>
    <cellStyle name="40% - Accent2 3 2 2" xfId="666"/>
    <cellStyle name="40% - Accent2 3 2 2 2" xfId="667"/>
    <cellStyle name="40% - Accent2 3 2 2 3" xfId="668"/>
    <cellStyle name="40% - Accent2 3 2 3" xfId="669"/>
    <cellStyle name="40% - Accent2 3 2 4" xfId="670"/>
    <cellStyle name="40% - Accent2 3 3" xfId="671"/>
    <cellStyle name="40% - Accent2 3 3 2" xfId="672"/>
    <cellStyle name="40% - Accent2 3 3 3" xfId="673"/>
    <cellStyle name="40% - Accent2 3 4" xfId="674"/>
    <cellStyle name="40% - Accent2 3 4 2" xfId="675"/>
    <cellStyle name="40% - Accent2 3 4 3" xfId="676"/>
    <cellStyle name="40% - Accent2 3 5" xfId="677"/>
    <cellStyle name="40% - Accent2 3 6" xfId="678"/>
    <cellStyle name="40% - Accent2 4" xfId="679"/>
    <cellStyle name="40% - Accent2 4 2" xfId="680"/>
    <cellStyle name="40% - Accent2 4 2 2" xfId="681"/>
    <cellStyle name="40% - Accent2 4 2 3" xfId="682"/>
    <cellStyle name="40% - Accent2 4 3" xfId="683"/>
    <cellStyle name="40% - Accent2 4 3 2" xfId="684"/>
    <cellStyle name="40% - Accent2 4 3 3" xfId="685"/>
    <cellStyle name="40% - Accent2 4 4" xfId="686"/>
    <cellStyle name="40% - Accent2 4 5" xfId="687"/>
    <cellStyle name="40% - Accent2 5" xfId="688"/>
    <cellStyle name="40% - Accent2 5 2" xfId="689"/>
    <cellStyle name="40% - Accent2 5 2 2" xfId="690"/>
    <cellStyle name="40% - Accent2 5 2 3" xfId="691"/>
    <cellStyle name="40% - Accent2 5 3" xfId="692"/>
    <cellStyle name="40% - Accent2 5 3 2" xfId="693"/>
    <cellStyle name="40% - Accent2 5 3 3" xfId="694"/>
    <cellStyle name="40% - Accent2 5 4" xfId="695"/>
    <cellStyle name="40% - Accent2 5 5" xfId="696"/>
    <cellStyle name="40% - Accent2 6" xfId="697"/>
    <cellStyle name="40% - Accent2 6 2" xfId="698"/>
    <cellStyle name="40% - Accent2 6 2 2" xfId="699"/>
    <cellStyle name="40% - Accent2 6 2 3" xfId="700"/>
    <cellStyle name="40% - Accent2 6 3" xfId="701"/>
    <cellStyle name="40% - Accent2 6 4" xfId="702"/>
    <cellStyle name="40% - Accent2 7" xfId="703"/>
    <cellStyle name="40% - Accent2 7 2" xfId="704"/>
    <cellStyle name="40% - Accent2 7 2 2" xfId="705"/>
    <cellStyle name="40% - Accent2 7 2 3" xfId="706"/>
    <cellStyle name="40% - Accent2 7 3" xfId="707"/>
    <cellStyle name="40% - Accent2 7 4" xfId="708"/>
    <cellStyle name="40% - Accent2 8" xfId="709"/>
    <cellStyle name="40% - Accent2 8 2" xfId="710"/>
    <cellStyle name="40% - Accent2 8 2 2" xfId="711"/>
    <cellStyle name="40% - Accent2 8 2 3" xfId="712"/>
    <cellStyle name="40% - Accent2 8 3" xfId="713"/>
    <cellStyle name="40% - Accent2 8 4" xfId="714"/>
    <cellStyle name="40% - Accent2 9" xfId="715"/>
    <cellStyle name="40% - Accent2 9 2" xfId="716"/>
    <cellStyle name="40% - Accent2 9 2 2" xfId="717"/>
    <cellStyle name="40% - Accent2 9 2 3" xfId="718"/>
    <cellStyle name="40% - Accent2 9 3" xfId="719"/>
    <cellStyle name="40% - Accent2 9 4" xfId="720"/>
    <cellStyle name="40% - Accent3 10" xfId="721"/>
    <cellStyle name="40% - Accent3 10 2" xfId="722"/>
    <cellStyle name="40% - Accent3 10 2 2" xfId="723"/>
    <cellStyle name="40% - Accent3 10 2 3" xfId="724"/>
    <cellStyle name="40% - Accent3 10 3" xfId="725"/>
    <cellStyle name="40% - Accent3 10 4" xfId="726"/>
    <cellStyle name="40% - Accent3 11" xfId="727"/>
    <cellStyle name="40% - Accent3 11 2" xfId="728"/>
    <cellStyle name="40% - Accent3 11 3" xfId="729"/>
    <cellStyle name="40% - Accent3 12" xfId="730"/>
    <cellStyle name="40% - Accent3 12 2" xfId="731"/>
    <cellStyle name="40% - Accent3 12 3" xfId="732"/>
    <cellStyle name="40% - Accent3 13" xfId="733"/>
    <cellStyle name="40% - Accent3 14" xfId="734"/>
    <cellStyle name="40% - Accent3 15" xfId="735"/>
    <cellStyle name="40% - Accent3 16" xfId="736"/>
    <cellStyle name="40% - Accent3 17" xfId="737"/>
    <cellStyle name="40% - Accent3 2" xfId="738"/>
    <cellStyle name="40% - Accent3 2 2" xfId="739"/>
    <cellStyle name="40% - Accent3 2 2 2" xfId="740"/>
    <cellStyle name="40% - Accent3 2 2 2 2" xfId="741"/>
    <cellStyle name="40% - Accent3 2 2 2 3" xfId="742"/>
    <cellStyle name="40% - Accent3 2 2 3" xfId="743"/>
    <cellStyle name="40% - Accent3 2 2 4" xfId="744"/>
    <cellStyle name="40% - Accent3 2 3" xfId="745"/>
    <cellStyle name="40% - Accent3 2 3 2" xfId="746"/>
    <cellStyle name="40% - Accent3 2 3 3" xfId="747"/>
    <cellStyle name="40% - Accent3 2 4" xfId="748"/>
    <cellStyle name="40% - Accent3 2 4 2" xfId="749"/>
    <cellStyle name="40% - Accent3 2 4 3" xfId="750"/>
    <cellStyle name="40% - Accent3 2 5" xfId="751"/>
    <cellStyle name="40% - Accent3 2 6" xfId="752"/>
    <cellStyle name="40% - Accent3 3" xfId="753"/>
    <cellStyle name="40% - Accent3 3 2" xfId="754"/>
    <cellStyle name="40% - Accent3 3 2 2" xfId="755"/>
    <cellStyle name="40% - Accent3 3 2 2 2" xfId="756"/>
    <cellStyle name="40% - Accent3 3 2 2 3" xfId="757"/>
    <cellStyle name="40% - Accent3 3 2 3" xfId="758"/>
    <cellStyle name="40% - Accent3 3 2 4" xfId="759"/>
    <cellStyle name="40% - Accent3 3 3" xfId="760"/>
    <cellStyle name="40% - Accent3 3 3 2" xfId="761"/>
    <cellStyle name="40% - Accent3 3 3 3" xfId="762"/>
    <cellStyle name="40% - Accent3 3 4" xfId="763"/>
    <cellStyle name="40% - Accent3 3 4 2" xfId="764"/>
    <cellStyle name="40% - Accent3 3 4 3" xfId="765"/>
    <cellStyle name="40% - Accent3 3 5" xfId="766"/>
    <cellStyle name="40% - Accent3 3 6" xfId="767"/>
    <cellStyle name="40% - Accent3 4" xfId="768"/>
    <cellStyle name="40% - Accent3 4 2" xfId="769"/>
    <cellStyle name="40% - Accent3 4 2 2" xfId="770"/>
    <cellStyle name="40% - Accent3 4 2 3" xfId="771"/>
    <cellStyle name="40% - Accent3 4 3" xfId="772"/>
    <cellStyle name="40% - Accent3 4 3 2" xfId="773"/>
    <cellStyle name="40% - Accent3 4 3 3" xfId="774"/>
    <cellStyle name="40% - Accent3 4 4" xfId="775"/>
    <cellStyle name="40% - Accent3 4 5" xfId="776"/>
    <cellStyle name="40% - Accent3 5" xfId="777"/>
    <cellStyle name="40% - Accent3 5 2" xfId="778"/>
    <cellStyle name="40% - Accent3 5 2 2" xfId="779"/>
    <cellStyle name="40% - Accent3 5 2 3" xfId="780"/>
    <cellStyle name="40% - Accent3 5 3" xfId="781"/>
    <cellStyle name="40% - Accent3 5 3 2" xfId="782"/>
    <cellStyle name="40% - Accent3 5 3 3" xfId="783"/>
    <cellStyle name="40% - Accent3 5 4" xfId="784"/>
    <cellStyle name="40% - Accent3 5 5" xfId="785"/>
    <cellStyle name="40% - Accent3 6" xfId="786"/>
    <cellStyle name="40% - Accent3 6 2" xfId="787"/>
    <cellStyle name="40% - Accent3 6 2 2" xfId="788"/>
    <cellStyle name="40% - Accent3 6 2 3" xfId="789"/>
    <cellStyle name="40% - Accent3 6 3" xfId="790"/>
    <cellStyle name="40% - Accent3 6 4" xfId="791"/>
    <cellStyle name="40% - Accent3 7" xfId="792"/>
    <cellStyle name="40% - Accent3 7 2" xfId="793"/>
    <cellStyle name="40% - Accent3 7 2 2" xfId="794"/>
    <cellStyle name="40% - Accent3 7 2 3" xfId="795"/>
    <cellStyle name="40% - Accent3 7 3" xfId="796"/>
    <cellStyle name="40% - Accent3 7 4" xfId="797"/>
    <cellStyle name="40% - Accent3 8" xfId="798"/>
    <cellStyle name="40% - Accent3 8 2" xfId="799"/>
    <cellStyle name="40% - Accent3 8 2 2" xfId="800"/>
    <cellStyle name="40% - Accent3 8 2 3" xfId="801"/>
    <cellStyle name="40% - Accent3 8 3" xfId="802"/>
    <cellStyle name="40% - Accent3 8 4" xfId="803"/>
    <cellStyle name="40% - Accent3 9" xfId="804"/>
    <cellStyle name="40% - Accent3 9 2" xfId="805"/>
    <cellStyle name="40% - Accent3 9 2 2" xfId="806"/>
    <cellStyle name="40% - Accent3 9 2 3" xfId="807"/>
    <cellStyle name="40% - Accent3 9 3" xfId="808"/>
    <cellStyle name="40% - Accent3 9 4" xfId="809"/>
    <cellStyle name="40% - Accent4 10" xfId="810"/>
    <cellStyle name="40% - Accent4 10 2" xfId="811"/>
    <cellStyle name="40% - Accent4 10 2 2" xfId="812"/>
    <cellStyle name="40% - Accent4 10 2 3" xfId="813"/>
    <cellStyle name="40% - Accent4 10 3" xfId="814"/>
    <cellStyle name="40% - Accent4 10 4" xfId="815"/>
    <cellStyle name="40% - Accent4 11" xfId="816"/>
    <cellStyle name="40% - Accent4 11 2" xfId="817"/>
    <cellStyle name="40% - Accent4 11 3" xfId="818"/>
    <cellStyle name="40% - Accent4 12" xfId="819"/>
    <cellStyle name="40% - Accent4 12 2" xfId="820"/>
    <cellStyle name="40% - Accent4 12 3" xfId="821"/>
    <cellStyle name="40% - Accent4 13" xfId="822"/>
    <cellStyle name="40% - Accent4 14" xfId="823"/>
    <cellStyle name="40% - Accent4 15" xfId="824"/>
    <cellStyle name="40% - Accent4 16" xfId="825"/>
    <cellStyle name="40% - Accent4 17" xfId="826"/>
    <cellStyle name="40% - Accent4 2" xfId="827"/>
    <cellStyle name="40% - Accent4 2 2" xfId="828"/>
    <cellStyle name="40% - Accent4 2 2 2" xfId="829"/>
    <cellStyle name="40% - Accent4 2 2 2 2" xfId="830"/>
    <cellStyle name="40% - Accent4 2 2 2 3" xfId="831"/>
    <cellStyle name="40% - Accent4 2 2 3" xfId="832"/>
    <cellStyle name="40% - Accent4 2 2 4" xfId="833"/>
    <cellStyle name="40% - Accent4 2 3" xfId="834"/>
    <cellStyle name="40% - Accent4 2 3 2" xfId="835"/>
    <cellStyle name="40% - Accent4 2 3 3" xfId="836"/>
    <cellStyle name="40% - Accent4 2 4" xfId="837"/>
    <cellStyle name="40% - Accent4 2 4 2" xfId="838"/>
    <cellStyle name="40% - Accent4 2 4 3" xfId="839"/>
    <cellStyle name="40% - Accent4 2 5" xfId="840"/>
    <cellStyle name="40% - Accent4 2 6" xfId="841"/>
    <cellStyle name="40% - Accent4 3" xfId="842"/>
    <cellStyle name="40% - Accent4 3 2" xfId="843"/>
    <cellStyle name="40% - Accent4 3 2 2" xfId="844"/>
    <cellStyle name="40% - Accent4 3 2 2 2" xfId="845"/>
    <cellStyle name="40% - Accent4 3 2 2 3" xfId="846"/>
    <cellStyle name="40% - Accent4 3 2 3" xfId="847"/>
    <cellStyle name="40% - Accent4 3 2 4" xfId="848"/>
    <cellStyle name="40% - Accent4 3 3" xfId="849"/>
    <cellStyle name="40% - Accent4 3 3 2" xfId="850"/>
    <cellStyle name="40% - Accent4 3 3 3" xfId="851"/>
    <cellStyle name="40% - Accent4 3 4" xfId="852"/>
    <cellStyle name="40% - Accent4 3 4 2" xfId="853"/>
    <cellStyle name="40% - Accent4 3 4 3" xfId="854"/>
    <cellStyle name="40% - Accent4 3 5" xfId="855"/>
    <cellStyle name="40% - Accent4 3 6" xfId="856"/>
    <cellStyle name="40% - Accent4 4" xfId="857"/>
    <cellStyle name="40% - Accent4 4 2" xfId="858"/>
    <cellStyle name="40% - Accent4 4 2 2" xfId="859"/>
    <cellStyle name="40% - Accent4 4 2 3" xfId="860"/>
    <cellStyle name="40% - Accent4 4 3" xfId="861"/>
    <cellStyle name="40% - Accent4 4 3 2" xfId="862"/>
    <cellStyle name="40% - Accent4 4 3 3" xfId="863"/>
    <cellStyle name="40% - Accent4 4 4" xfId="864"/>
    <cellStyle name="40% - Accent4 4 5" xfId="865"/>
    <cellStyle name="40% - Accent4 5" xfId="866"/>
    <cellStyle name="40% - Accent4 5 2" xfId="867"/>
    <cellStyle name="40% - Accent4 5 2 2" xfId="868"/>
    <cellStyle name="40% - Accent4 5 2 3" xfId="869"/>
    <cellStyle name="40% - Accent4 5 3" xfId="870"/>
    <cellStyle name="40% - Accent4 5 3 2" xfId="871"/>
    <cellStyle name="40% - Accent4 5 3 3" xfId="872"/>
    <cellStyle name="40% - Accent4 5 4" xfId="873"/>
    <cellStyle name="40% - Accent4 5 5" xfId="874"/>
    <cellStyle name="40% - Accent4 6" xfId="875"/>
    <cellStyle name="40% - Accent4 6 2" xfId="876"/>
    <cellStyle name="40% - Accent4 6 2 2" xfId="877"/>
    <cellStyle name="40% - Accent4 6 2 3" xfId="878"/>
    <cellStyle name="40% - Accent4 6 3" xfId="879"/>
    <cellStyle name="40% - Accent4 6 4" xfId="880"/>
    <cellStyle name="40% - Accent4 7" xfId="881"/>
    <cellStyle name="40% - Accent4 7 2" xfId="882"/>
    <cellStyle name="40% - Accent4 7 2 2" xfId="883"/>
    <cellStyle name="40% - Accent4 7 2 3" xfId="884"/>
    <cellStyle name="40% - Accent4 7 3" xfId="885"/>
    <cellStyle name="40% - Accent4 7 4" xfId="886"/>
    <cellStyle name="40% - Accent4 8" xfId="887"/>
    <cellStyle name="40% - Accent4 8 2" xfId="888"/>
    <cellStyle name="40% - Accent4 8 2 2" xfId="889"/>
    <cellStyle name="40% - Accent4 8 2 3" xfId="890"/>
    <cellStyle name="40% - Accent4 8 3" xfId="891"/>
    <cellStyle name="40% - Accent4 8 4" xfId="892"/>
    <cellStyle name="40% - Accent4 9" xfId="893"/>
    <cellStyle name="40% - Accent4 9 2" xfId="894"/>
    <cellStyle name="40% - Accent4 9 2 2" xfId="895"/>
    <cellStyle name="40% - Accent4 9 2 3" xfId="896"/>
    <cellStyle name="40% - Accent4 9 3" xfId="897"/>
    <cellStyle name="40% - Accent4 9 4" xfId="898"/>
    <cellStyle name="40% - Accent5 10" xfId="899"/>
    <cellStyle name="40% - Accent5 10 2" xfId="900"/>
    <cellStyle name="40% - Accent5 10 2 2" xfId="901"/>
    <cellStyle name="40% - Accent5 10 2 3" xfId="902"/>
    <cellStyle name="40% - Accent5 10 3" xfId="903"/>
    <cellStyle name="40% - Accent5 10 4" xfId="904"/>
    <cellStyle name="40% - Accent5 11" xfId="905"/>
    <cellStyle name="40% - Accent5 11 2" xfId="906"/>
    <cellStyle name="40% - Accent5 11 3" xfId="907"/>
    <cellStyle name="40% - Accent5 12" xfId="908"/>
    <cellStyle name="40% - Accent5 12 2" xfId="909"/>
    <cellStyle name="40% - Accent5 12 3" xfId="910"/>
    <cellStyle name="40% - Accent5 13" xfId="911"/>
    <cellStyle name="40% - Accent5 14" xfId="912"/>
    <cellStyle name="40% - Accent5 15" xfId="913"/>
    <cellStyle name="40% - Accent5 16" xfId="914"/>
    <cellStyle name="40% - Accent5 17" xfId="915"/>
    <cellStyle name="40% - Accent5 2" xfId="916"/>
    <cellStyle name="40% - Accent5 2 2" xfId="917"/>
    <cellStyle name="40% - Accent5 2 2 2" xfId="918"/>
    <cellStyle name="40% - Accent5 2 2 2 2" xfId="919"/>
    <cellStyle name="40% - Accent5 2 2 2 3" xfId="920"/>
    <cellStyle name="40% - Accent5 2 2 3" xfId="921"/>
    <cellStyle name="40% - Accent5 2 2 4" xfId="922"/>
    <cellStyle name="40% - Accent5 2 3" xfId="923"/>
    <cellStyle name="40% - Accent5 2 3 2" xfId="924"/>
    <cellStyle name="40% - Accent5 2 3 3" xfId="925"/>
    <cellStyle name="40% - Accent5 2 4" xfId="926"/>
    <cellStyle name="40% - Accent5 2 4 2" xfId="927"/>
    <cellStyle name="40% - Accent5 2 4 3" xfId="928"/>
    <cellStyle name="40% - Accent5 2 5" xfId="929"/>
    <cellStyle name="40% - Accent5 2 6" xfId="930"/>
    <cellStyle name="40% - Accent5 3" xfId="931"/>
    <cellStyle name="40% - Accent5 3 2" xfId="932"/>
    <cellStyle name="40% - Accent5 3 2 2" xfId="933"/>
    <cellStyle name="40% - Accent5 3 2 2 2" xfId="934"/>
    <cellStyle name="40% - Accent5 3 2 2 3" xfId="935"/>
    <cellStyle name="40% - Accent5 3 2 3" xfId="936"/>
    <cellStyle name="40% - Accent5 3 2 4" xfId="937"/>
    <cellStyle name="40% - Accent5 3 3" xfId="938"/>
    <cellStyle name="40% - Accent5 3 3 2" xfId="939"/>
    <cellStyle name="40% - Accent5 3 3 3" xfId="940"/>
    <cellStyle name="40% - Accent5 3 4" xfId="941"/>
    <cellStyle name="40% - Accent5 3 4 2" xfId="942"/>
    <cellStyle name="40% - Accent5 3 4 3" xfId="943"/>
    <cellStyle name="40% - Accent5 3 5" xfId="944"/>
    <cellStyle name="40% - Accent5 3 6" xfId="945"/>
    <cellStyle name="40% - Accent5 4" xfId="946"/>
    <cellStyle name="40% - Accent5 4 2" xfId="947"/>
    <cellStyle name="40% - Accent5 4 2 2" xfId="948"/>
    <cellStyle name="40% - Accent5 4 2 3" xfId="949"/>
    <cellStyle name="40% - Accent5 4 3" xfId="950"/>
    <cellStyle name="40% - Accent5 4 3 2" xfId="951"/>
    <cellStyle name="40% - Accent5 4 3 3" xfId="952"/>
    <cellStyle name="40% - Accent5 4 4" xfId="953"/>
    <cellStyle name="40% - Accent5 4 5" xfId="954"/>
    <cellStyle name="40% - Accent5 5" xfId="955"/>
    <cellStyle name="40% - Accent5 5 2" xfId="956"/>
    <cellStyle name="40% - Accent5 5 2 2" xfId="957"/>
    <cellStyle name="40% - Accent5 5 2 3" xfId="958"/>
    <cellStyle name="40% - Accent5 5 3" xfId="959"/>
    <cellStyle name="40% - Accent5 5 3 2" xfId="960"/>
    <cellStyle name="40% - Accent5 5 3 3" xfId="961"/>
    <cellStyle name="40% - Accent5 5 4" xfId="962"/>
    <cellStyle name="40% - Accent5 5 5" xfId="963"/>
    <cellStyle name="40% - Accent5 6" xfId="964"/>
    <cellStyle name="40% - Accent5 6 2" xfId="965"/>
    <cellStyle name="40% - Accent5 6 2 2" xfId="966"/>
    <cellStyle name="40% - Accent5 6 2 3" xfId="967"/>
    <cellStyle name="40% - Accent5 6 3" xfId="968"/>
    <cellStyle name="40% - Accent5 6 4" xfId="969"/>
    <cellStyle name="40% - Accent5 7" xfId="970"/>
    <cellStyle name="40% - Accent5 7 2" xfId="971"/>
    <cellStyle name="40% - Accent5 7 2 2" xfId="972"/>
    <cellStyle name="40% - Accent5 7 2 3" xfId="973"/>
    <cellStyle name="40% - Accent5 7 3" xfId="974"/>
    <cellStyle name="40% - Accent5 7 4" xfId="975"/>
    <cellStyle name="40% - Accent5 8" xfId="976"/>
    <cellStyle name="40% - Accent5 8 2" xfId="977"/>
    <cellStyle name="40% - Accent5 8 2 2" xfId="978"/>
    <cellStyle name="40% - Accent5 8 2 3" xfId="979"/>
    <cellStyle name="40% - Accent5 8 3" xfId="980"/>
    <cellStyle name="40% - Accent5 8 4" xfId="981"/>
    <cellStyle name="40% - Accent5 9" xfId="982"/>
    <cellStyle name="40% - Accent5 9 2" xfId="983"/>
    <cellStyle name="40% - Accent5 9 2 2" xfId="984"/>
    <cellStyle name="40% - Accent5 9 2 3" xfId="985"/>
    <cellStyle name="40% - Accent5 9 3" xfId="986"/>
    <cellStyle name="40% - Accent5 9 4" xfId="987"/>
    <cellStyle name="40% - Accent6 10" xfId="988"/>
    <cellStyle name="40% - Accent6 10 2" xfId="989"/>
    <cellStyle name="40% - Accent6 10 2 2" xfId="990"/>
    <cellStyle name="40% - Accent6 10 2 3" xfId="991"/>
    <cellStyle name="40% - Accent6 10 3" xfId="992"/>
    <cellStyle name="40% - Accent6 10 4" xfId="993"/>
    <cellStyle name="40% - Accent6 11" xfId="994"/>
    <cellStyle name="40% - Accent6 11 2" xfId="995"/>
    <cellStyle name="40% - Accent6 11 3" xfId="996"/>
    <cellStyle name="40% - Accent6 12" xfId="997"/>
    <cellStyle name="40% - Accent6 12 2" xfId="998"/>
    <cellStyle name="40% - Accent6 12 3" xfId="999"/>
    <cellStyle name="40% - Accent6 13" xfId="1000"/>
    <cellStyle name="40% - Accent6 14" xfId="1001"/>
    <cellStyle name="40% - Accent6 15" xfId="1002"/>
    <cellStyle name="40% - Accent6 16" xfId="1003"/>
    <cellStyle name="40% - Accent6 17" xfId="1004"/>
    <cellStyle name="40% - Accent6 2" xfId="1005"/>
    <cellStyle name="40% - Accent6 2 2" xfId="1006"/>
    <cellStyle name="40% - Accent6 2 2 2" xfId="1007"/>
    <cellStyle name="40% - Accent6 2 2 2 2" xfId="1008"/>
    <cellStyle name="40% - Accent6 2 2 2 3" xfId="1009"/>
    <cellStyle name="40% - Accent6 2 2 3" xfId="1010"/>
    <cellStyle name="40% - Accent6 2 2 4" xfId="1011"/>
    <cellStyle name="40% - Accent6 2 3" xfId="1012"/>
    <cellStyle name="40% - Accent6 2 3 2" xfId="1013"/>
    <cellStyle name="40% - Accent6 2 3 3" xfId="1014"/>
    <cellStyle name="40% - Accent6 2 4" xfId="1015"/>
    <cellStyle name="40% - Accent6 2 4 2" xfId="1016"/>
    <cellStyle name="40% - Accent6 2 4 3" xfId="1017"/>
    <cellStyle name="40% - Accent6 2 5" xfId="1018"/>
    <cellStyle name="40% - Accent6 2 6" xfId="1019"/>
    <cellStyle name="40% - Accent6 3" xfId="1020"/>
    <cellStyle name="40% - Accent6 3 2" xfId="1021"/>
    <cellStyle name="40% - Accent6 3 2 2" xfId="1022"/>
    <cellStyle name="40% - Accent6 3 2 2 2" xfId="1023"/>
    <cellStyle name="40% - Accent6 3 2 2 3" xfId="1024"/>
    <cellStyle name="40% - Accent6 3 2 3" xfId="1025"/>
    <cellStyle name="40% - Accent6 3 2 4" xfId="1026"/>
    <cellStyle name="40% - Accent6 3 3" xfId="1027"/>
    <cellStyle name="40% - Accent6 3 3 2" xfId="1028"/>
    <cellStyle name="40% - Accent6 3 3 3" xfId="1029"/>
    <cellStyle name="40% - Accent6 3 4" xfId="1030"/>
    <cellStyle name="40% - Accent6 3 4 2" xfId="1031"/>
    <cellStyle name="40% - Accent6 3 4 3" xfId="1032"/>
    <cellStyle name="40% - Accent6 3 5" xfId="1033"/>
    <cellStyle name="40% - Accent6 3 6" xfId="1034"/>
    <cellStyle name="40% - Accent6 4" xfId="1035"/>
    <cellStyle name="40% - Accent6 4 2" xfId="1036"/>
    <cellStyle name="40% - Accent6 4 2 2" xfId="1037"/>
    <cellStyle name="40% - Accent6 4 2 3" xfId="1038"/>
    <cellStyle name="40% - Accent6 4 3" xfId="1039"/>
    <cellStyle name="40% - Accent6 4 3 2" xfId="1040"/>
    <cellStyle name="40% - Accent6 4 3 3" xfId="1041"/>
    <cellStyle name="40% - Accent6 4 4" xfId="1042"/>
    <cellStyle name="40% - Accent6 4 5" xfId="1043"/>
    <cellStyle name="40% - Accent6 5" xfId="1044"/>
    <cellStyle name="40% - Accent6 5 2" xfId="1045"/>
    <cellStyle name="40% - Accent6 5 2 2" xfId="1046"/>
    <cellStyle name="40% - Accent6 5 2 3" xfId="1047"/>
    <cellStyle name="40% - Accent6 5 3" xfId="1048"/>
    <cellStyle name="40% - Accent6 5 3 2" xfId="1049"/>
    <cellStyle name="40% - Accent6 5 3 3" xfId="1050"/>
    <cellStyle name="40% - Accent6 5 4" xfId="1051"/>
    <cellStyle name="40% - Accent6 5 5" xfId="1052"/>
    <cellStyle name="40% - Accent6 6" xfId="1053"/>
    <cellStyle name="40% - Accent6 6 2" xfId="1054"/>
    <cellStyle name="40% - Accent6 6 2 2" xfId="1055"/>
    <cellStyle name="40% - Accent6 6 2 3" xfId="1056"/>
    <cellStyle name="40% - Accent6 6 3" xfId="1057"/>
    <cellStyle name="40% - Accent6 6 4" xfId="1058"/>
    <cellStyle name="40% - Accent6 7" xfId="1059"/>
    <cellStyle name="40% - Accent6 7 2" xfId="1060"/>
    <cellStyle name="40% - Accent6 7 2 2" xfId="1061"/>
    <cellStyle name="40% - Accent6 7 2 3" xfId="1062"/>
    <cellStyle name="40% - Accent6 7 3" xfId="1063"/>
    <cellStyle name="40% - Accent6 7 4" xfId="1064"/>
    <cellStyle name="40% - Accent6 8" xfId="1065"/>
    <cellStyle name="40% - Accent6 8 2" xfId="1066"/>
    <cellStyle name="40% - Accent6 8 2 2" xfId="1067"/>
    <cellStyle name="40% - Accent6 8 2 3" xfId="1068"/>
    <cellStyle name="40% - Accent6 8 3" xfId="1069"/>
    <cellStyle name="40% - Accent6 8 4" xfId="1070"/>
    <cellStyle name="40% - Accent6 9" xfId="1071"/>
    <cellStyle name="40% - Accent6 9 2" xfId="1072"/>
    <cellStyle name="40% - Accent6 9 2 2" xfId="1073"/>
    <cellStyle name="40% - Accent6 9 2 3" xfId="1074"/>
    <cellStyle name="40% - Accent6 9 3" xfId="1075"/>
    <cellStyle name="40% - Accent6 9 4" xfId="1076"/>
    <cellStyle name="60% - Accent1 2" xfId="1077"/>
    <cellStyle name="60% - Accent1 2 2" xfId="1078"/>
    <cellStyle name="60% - Accent1 3" xfId="1079"/>
    <cellStyle name="60% - Accent1 4" xfId="1080"/>
    <cellStyle name="60% - Accent2 2" xfId="1081"/>
    <cellStyle name="60% - Accent2 2 2" xfId="1082"/>
    <cellStyle name="60% - Accent2 3" xfId="1083"/>
    <cellStyle name="60% - Accent2 4" xfId="1084"/>
    <cellStyle name="60% - Accent3 2" xfId="1085"/>
    <cellStyle name="60% - Accent3 2 2" xfId="1086"/>
    <cellStyle name="60% - Accent3 3" xfId="1087"/>
    <cellStyle name="60% - Accent3 4" xfId="1088"/>
    <cellStyle name="60% - Accent4 2" xfId="1089"/>
    <cellStyle name="60% - Accent4 2 2" xfId="1090"/>
    <cellStyle name="60% - Accent4 3" xfId="1091"/>
    <cellStyle name="60% - Accent4 4" xfId="1092"/>
    <cellStyle name="60% - Accent5 2" xfId="1093"/>
    <cellStyle name="60% - Accent5 2 2" xfId="1094"/>
    <cellStyle name="60% - Accent5 3" xfId="1095"/>
    <cellStyle name="60% - Accent5 4" xfId="1096"/>
    <cellStyle name="60% - Accent6 2" xfId="1097"/>
    <cellStyle name="60% - Accent6 2 2" xfId="1098"/>
    <cellStyle name="60% - Accent6 3" xfId="1099"/>
    <cellStyle name="60% - Accent6 4" xfId="1100"/>
    <cellStyle name="Accent1 - 20%" xfId="1101"/>
    <cellStyle name="Accent1 - 20% 10" xfId="1102"/>
    <cellStyle name="Accent1 - 20% 11" xfId="1103"/>
    <cellStyle name="Accent1 - 20% 12" xfId="1104"/>
    <cellStyle name="Accent1 - 20% 13" xfId="1105"/>
    <cellStyle name="Accent1 - 20% 14" xfId="1106"/>
    <cellStyle name="Accent1 - 20% 15" xfId="1107"/>
    <cellStyle name="Accent1 - 20% 16" xfId="1108"/>
    <cellStyle name="Accent1 - 20% 17" xfId="1109"/>
    <cellStyle name="Accent1 - 20% 18" xfId="1110"/>
    <cellStyle name="Accent1 - 20% 19" xfId="1111"/>
    <cellStyle name="Accent1 - 20% 2" xfId="1112"/>
    <cellStyle name="Accent1 - 20% 20" xfId="1113"/>
    <cellStyle name="Accent1 - 20% 21" xfId="1114"/>
    <cellStyle name="Accent1 - 20% 22" xfId="1115"/>
    <cellStyle name="Accent1 - 20% 23" xfId="1116"/>
    <cellStyle name="Accent1 - 20% 24" xfId="1117"/>
    <cellStyle name="Accent1 - 20% 25" xfId="1118"/>
    <cellStyle name="Accent1 - 20% 26" xfId="1119"/>
    <cellStyle name="Accent1 - 20% 27" xfId="1120"/>
    <cellStyle name="Accent1 - 20% 28" xfId="1121"/>
    <cellStyle name="Accent1 - 20% 29" xfId="1122"/>
    <cellStyle name="Accent1 - 20% 3" xfId="1123"/>
    <cellStyle name="Accent1 - 20% 30" xfId="1124"/>
    <cellStyle name="Accent1 - 20% 31" xfId="1125"/>
    <cellStyle name="Accent1 - 20% 32" xfId="1126"/>
    <cellStyle name="Accent1 - 20% 33" xfId="1127"/>
    <cellStyle name="Accent1 - 20% 34" xfId="1128"/>
    <cellStyle name="Accent1 - 20% 35" xfId="1129"/>
    <cellStyle name="Accent1 - 20% 36" xfId="1130"/>
    <cellStyle name="Accent1 - 20% 37" xfId="1131"/>
    <cellStyle name="Accent1 - 20% 38" xfId="1132"/>
    <cellStyle name="Accent1 - 20% 39" xfId="1133"/>
    <cellStyle name="Accent1 - 20% 4" xfId="1134"/>
    <cellStyle name="Accent1 - 20% 40" xfId="1135"/>
    <cellStyle name="Accent1 - 20% 41" xfId="1136"/>
    <cellStyle name="Accent1 - 20% 42" xfId="1137"/>
    <cellStyle name="Accent1 - 20% 43" xfId="1138"/>
    <cellStyle name="Accent1 - 20% 44" xfId="1139"/>
    <cellStyle name="Accent1 - 20% 45" xfId="1140"/>
    <cellStyle name="Accent1 - 20% 46" xfId="1141"/>
    <cellStyle name="Accent1 - 20% 5" xfId="1142"/>
    <cellStyle name="Accent1 - 20% 6" xfId="1143"/>
    <cellStyle name="Accent1 - 20% 7" xfId="1144"/>
    <cellStyle name="Accent1 - 20% 8" xfId="1145"/>
    <cellStyle name="Accent1 - 20% 9" xfId="1146"/>
    <cellStyle name="Accent1 - 40%" xfId="1147"/>
    <cellStyle name="Accent1 - 40% 10" xfId="1148"/>
    <cellStyle name="Accent1 - 40% 11" xfId="1149"/>
    <cellStyle name="Accent1 - 40% 12" xfId="1150"/>
    <cellStyle name="Accent1 - 40% 13" xfId="1151"/>
    <cellStyle name="Accent1 - 40% 14" xfId="1152"/>
    <cellStyle name="Accent1 - 40% 15" xfId="1153"/>
    <cellStyle name="Accent1 - 40% 16" xfId="1154"/>
    <cellStyle name="Accent1 - 40% 17" xfId="1155"/>
    <cellStyle name="Accent1 - 40% 18" xfId="1156"/>
    <cellStyle name="Accent1 - 40% 19" xfId="1157"/>
    <cellStyle name="Accent1 - 40% 2" xfId="1158"/>
    <cellStyle name="Accent1 - 40% 20" xfId="1159"/>
    <cellStyle name="Accent1 - 40% 21" xfId="1160"/>
    <cellStyle name="Accent1 - 40% 22" xfId="1161"/>
    <cellStyle name="Accent1 - 40% 23" xfId="1162"/>
    <cellStyle name="Accent1 - 40% 24" xfId="1163"/>
    <cellStyle name="Accent1 - 40% 25" xfId="1164"/>
    <cellStyle name="Accent1 - 40% 26" xfId="1165"/>
    <cellStyle name="Accent1 - 40% 27" xfId="1166"/>
    <cellStyle name="Accent1 - 40% 28" xfId="1167"/>
    <cellStyle name="Accent1 - 40% 29" xfId="1168"/>
    <cellStyle name="Accent1 - 40% 3" xfId="1169"/>
    <cellStyle name="Accent1 - 40% 30" xfId="1170"/>
    <cellStyle name="Accent1 - 40% 31" xfId="1171"/>
    <cellStyle name="Accent1 - 40% 32" xfId="1172"/>
    <cellStyle name="Accent1 - 40% 33" xfId="1173"/>
    <cellStyle name="Accent1 - 40% 34" xfId="1174"/>
    <cellStyle name="Accent1 - 40% 35" xfId="1175"/>
    <cellStyle name="Accent1 - 40% 36" xfId="1176"/>
    <cellStyle name="Accent1 - 40% 37" xfId="1177"/>
    <cellStyle name="Accent1 - 40% 38" xfId="1178"/>
    <cellStyle name="Accent1 - 40% 39" xfId="1179"/>
    <cellStyle name="Accent1 - 40% 4" xfId="1180"/>
    <cellStyle name="Accent1 - 40% 40" xfId="1181"/>
    <cellStyle name="Accent1 - 40% 41" xfId="1182"/>
    <cellStyle name="Accent1 - 40% 42" xfId="1183"/>
    <cellStyle name="Accent1 - 40% 43" xfId="1184"/>
    <cellStyle name="Accent1 - 40% 44" xfId="1185"/>
    <cellStyle name="Accent1 - 40% 45" xfId="1186"/>
    <cellStyle name="Accent1 - 40% 46" xfId="1187"/>
    <cellStyle name="Accent1 - 40% 5" xfId="1188"/>
    <cellStyle name="Accent1 - 40% 6" xfId="1189"/>
    <cellStyle name="Accent1 - 40% 7" xfId="1190"/>
    <cellStyle name="Accent1 - 40% 8" xfId="1191"/>
    <cellStyle name="Accent1 - 40% 9" xfId="1192"/>
    <cellStyle name="Accent1 - 60%" xfId="1193"/>
    <cellStyle name="Accent1 - 60% 10" xfId="1194"/>
    <cellStyle name="Accent1 - 60% 11" xfId="1195"/>
    <cellStyle name="Accent1 - 60% 12" xfId="1196"/>
    <cellStyle name="Accent1 - 60% 13" xfId="1197"/>
    <cellStyle name="Accent1 - 60% 14" xfId="1198"/>
    <cellStyle name="Accent1 - 60% 15" xfId="1199"/>
    <cellStyle name="Accent1 - 60% 16" xfId="1200"/>
    <cellStyle name="Accent1 - 60% 17" xfId="1201"/>
    <cellStyle name="Accent1 - 60% 18" xfId="1202"/>
    <cellStyle name="Accent1 - 60% 19" xfId="1203"/>
    <cellStyle name="Accent1 - 60% 2" xfId="1204"/>
    <cellStyle name="Accent1 - 60% 20" xfId="1205"/>
    <cellStyle name="Accent1 - 60% 21" xfId="1206"/>
    <cellStyle name="Accent1 - 60% 22" xfId="1207"/>
    <cellStyle name="Accent1 - 60% 23" xfId="1208"/>
    <cellStyle name="Accent1 - 60% 24" xfId="1209"/>
    <cellStyle name="Accent1 - 60% 25" xfId="1210"/>
    <cellStyle name="Accent1 - 60% 26" xfId="1211"/>
    <cellStyle name="Accent1 - 60% 27" xfId="1212"/>
    <cellStyle name="Accent1 - 60% 28" xfId="1213"/>
    <cellStyle name="Accent1 - 60% 29" xfId="1214"/>
    <cellStyle name="Accent1 - 60% 3" xfId="1215"/>
    <cellStyle name="Accent1 - 60% 30" xfId="1216"/>
    <cellStyle name="Accent1 - 60% 31" xfId="1217"/>
    <cellStyle name="Accent1 - 60% 32" xfId="1218"/>
    <cellStyle name="Accent1 - 60% 33" xfId="1219"/>
    <cellStyle name="Accent1 - 60% 34" xfId="1220"/>
    <cellStyle name="Accent1 - 60% 35" xfId="1221"/>
    <cellStyle name="Accent1 - 60% 36" xfId="1222"/>
    <cellStyle name="Accent1 - 60% 37" xfId="1223"/>
    <cellStyle name="Accent1 - 60% 38" xfId="1224"/>
    <cellStyle name="Accent1 - 60% 39" xfId="1225"/>
    <cellStyle name="Accent1 - 60% 4" xfId="1226"/>
    <cellStyle name="Accent1 - 60% 40" xfId="1227"/>
    <cellStyle name="Accent1 - 60% 41" xfId="1228"/>
    <cellStyle name="Accent1 - 60% 42" xfId="1229"/>
    <cellStyle name="Accent1 - 60% 43" xfId="1230"/>
    <cellStyle name="Accent1 - 60% 44" xfId="1231"/>
    <cellStyle name="Accent1 - 60% 45" xfId="1232"/>
    <cellStyle name="Accent1 - 60% 5" xfId="1233"/>
    <cellStyle name="Accent1 - 60% 6" xfId="1234"/>
    <cellStyle name="Accent1 - 60% 7" xfId="1235"/>
    <cellStyle name="Accent1 - 60% 8" xfId="1236"/>
    <cellStyle name="Accent1 - 60% 9" xfId="1237"/>
    <cellStyle name="Accent1 10" xfId="1238"/>
    <cellStyle name="Accent1 100" xfId="1239"/>
    <cellStyle name="Accent1 101" xfId="1240"/>
    <cellStyle name="Accent1 102" xfId="1241"/>
    <cellStyle name="Accent1 103" xfId="1242"/>
    <cellStyle name="Accent1 104" xfId="1243"/>
    <cellStyle name="Accent1 105" xfId="1244"/>
    <cellStyle name="Accent1 106" xfId="1245"/>
    <cellStyle name="Accent1 107" xfId="1246"/>
    <cellStyle name="Accent1 108" xfId="1247"/>
    <cellStyle name="Accent1 109" xfId="1248"/>
    <cellStyle name="Accent1 11" xfId="1249"/>
    <cellStyle name="Accent1 110" xfId="1250"/>
    <cellStyle name="Accent1 111" xfId="1251"/>
    <cellStyle name="Accent1 112" xfId="1252"/>
    <cellStyle name="Accent1 113" xfId="1253"/>
    <cellStyle name="Accent1 114" xfId="1254"/>
    <cellStyle name="Accent1 115" xfId="1255"/>
    <cellStyle name="Accent1 116" xfId="1256"/>
    <cellStyle name="Accent1 117" xfId="1257"/>
    <cellStyle name="Accent1 118" xfId="1258"/>
    <cellStyle name="Accent1 119" xfId="1259"/>
    <cellStyle name="Accent1 12" xfId="1260"/>
    <cellStyle name="Accent1 120" xfId="1261"/>
    <cellStyle name="Accent1 121" xfId="1262"/>
    <cellStyle name="Accent1 122" xfId="1263"/>
    <cellStyle name="Accent1 123" xfId="1264"/>
    <cellStyle name="Accent1 124" xfId="1265"/>
    <cellStyle name="Accent1 125" xfId="1266"/>
    <cellStyle name="Accent1 126" xfId="1267"/>
    <cellStyle name="Accent1 127" xfId="1268"/>
    <cellStyle name="Accent1 128" xfId="1269"/>
    <cellStyle name="Accent1 129" xfId="1270"/>
    <cellStyle name="Accent1 13" xfId="1271"/>
    <cellStyle name="Accent1 130" xfId="1272"/>
    <cellStyle name="Accent1 131" xfId="1273"/>
    <cellStyle name="Accent1 132" xfId="1274"/>
    <cellStyle name="Accent1 133" xfId="1275"/>
    <cellStyle name="Accent1 134" xfId="1276"/>
    <cellStyle name="Accent1 135" xfId="1277"/>
    <cellStyle name="Accent1 136" xfId="1278"/>
    <cellStyle name="Accent1 137" xfId="1279"/>
    <cellStyle name="Accent1 138" xfId="1280"/>
    <cellStyle name="Accent1 139" xfId="1281"/>
    <cellStyle name="Accent1 14" xfId="1282"/>
    <cellStyle name="Accent1 140" xfId="1283"/>
    <cellStyle name="Accent1 141" xfId="1284"/>
    <cellStyle name="Accent1 142" xfId="1285"/>
    <cellStyle name="Accent1 143" xfId="1286"/>
    <cellStyle name="Accent1 144" xfId="1287"/>
    <cellStyle name="Accent1 145" xfId="1288"/>
    <cellStyle name="Accent1 146" xfId="1289"/>
    <cellStyle name="Accent1 147" xfId="1290"/>
    <cellStyle name="Accent1 148" xfId="1291"/>
    <cellStyle name="Accent1 149" xfId="1292"/>
    <cellStyle name="Accent1 15" xfId="1293"/>
    <cellStyle name="Accent1 150" xfId="1294"/>
    <cellStyle name="Accent1 151" xfId="1295"/>
    <cellStyle name="Accent1 152" xfId="1296"/>
    <cellStyle name="Accent1 153" xfId="1297"/>
    <cellStyle name="Accent1 154" xfId="1298"/>
    <cellStyle name="Accent1 155" xfId="1299"/>
    <cellStyle name="Accent1 156" xfId="1300"/>
    <cellStyle name="Accent1 157" xfId="1301"/>
    <cellStyle name="Accent1 158" xfId="1302"/>
    <cellStyle name="Accent1 159" xfId="1303"/>
    <cellStyle name="Accent1 16" xfId="1304"/>
    <cellStyle name="Accent1 160" xfId="1305"/>
    <cellStyle name="Accent1 161" xfId="1306"/>
    <cellStyle name="Accent1 162" xfId="1307"/>
    <cellStyle name="Accent1 163" xfId="1308"/>
    <cellStyle name="Accent1 164" xfId="1309"/>
    <cellStyle name="Accent1 165" xfId="1310"/>
    <cellStyle name="Accent1 166" xfId="1311"/>
    <cellStyle name="Accent1 167" xfId="1312"/>
    <cellStyle name="Accent1 168" xfId="1313"/>
    <cellStyle name="Accent1 169" xfId="1314"/>
    <cellStyle name="Accent1 17" xfId="1315"/>
    <cellStyle name="Accent1 170" xfId="1316"/>
    <cellStyle name="Accent1 171" xfId="1317"/>
    <cellStyle name="Accent1 172" xfId="1318"/>
    <cellStyle name="Accent1 173" xfId="1319"/>
    <cellStyle name="Accent1 174" xfId="1320"/>
    <cellStyle name="Accent1 175" xfId="1321"/>
    <cellStyle name="Accent1 176" xfId="1322"/>
    <cellStyle name="Accent1 177" xfId="1323"/>
    <cellStyle name="Accent1 178" xfId="1324"/>
    <cellStyle name="Accent1 179" xfId="1325"/>
    <cellStyle name="Accent1 18" xfId="1326"/>
    <cellStyle name="Accent1 18 2" xfId="1327"/>
    <cellStyle name="Accent1 180" xfId="1328"/>
    <cellStyle name="Accent1 181" xfId="1329"/>
    <cellStyle name="Accent1 182" xfId="1330"/>
    <cellStyle name="Accent1 183" xfId="1331"/>
    <cellStyle name="Accent1 184" xfId="1332"/>
    <cellStyle name="Accent1 185" xfId="1333"/>
    <cellStyle name="Accent1 186" xfId="1334"/>
    <cellStyle name="Accent1 187" xfId="1335"/>
    <cellStyle name="Accent1 188" xfId="1336"/>
    <cellStyle name="Accent1 19" xfId="1337"/>
    <cellStyle name="Accent1 2" xfId="1338"/>
    <cellStyle name="Accent1 2 2" xfId="1339"/>
    <cellStyle name="Accent1 2 3" xfId="1340"/>
    <cellStyle name="Accent1 2 4" xfId="1341"/>
    <cellStyle name="Accent1 20" xfId="1342"/>
    <cellStyle name="Accent1 21" xfId="1343"/>
    <cellStyle name="Accent1 22" xfId="1344"/>
    <cellStyle name="Accent1 23" xfId="1345"/>
    <cellStyle name="Accent1 24" xfId="1346"/>
    <cellStyle name="Accent1 25" xfId="1347"/>
    <cellStyle name="Accent1 26" xfId="1348"/>
    <cellStyle name="Accent1 27" xfId="1349"/>
    <cellStyle name="Accent1 28" xfId="1350"/>
    <cellStyle name="Accent1 29" xfId="1351"/>
    <cellStyle name="Accent1 3" xfId="1352"/>
    <cellStyle name="Accent1 3 2" xfId="1353"/>
    <cellStyle name="Accent1 30" xfId="1354"/>
    <cellStyle name="Accent1 31" xfId="1355"/>
    <cellStyle name="Accent1 32" xfId="1356"/>
    <cellStyle name="Accent1 33" xfId="1357"/>
    <cellStyle name="Accent1 34" xfId="1358"/>
    <cellStyle name="Accent1 35" xfId="1359"/>
    <cellStyle name="Accent1 36" xfId="1360"/>
    <cellStyle name="Accent1 37" xfId="1361"/>
    <cellStyle name="Accent1 38" xfId="1362"/>
    <cellStyle name="Accent1 39" xfId="1363"/>
    <cellStyle name="Accent1 4" xfId="1364"/>
    <cellStyle name="Accent1 4 2" xfId="1365"/>
    <cellStyle name="Accent1 4 3" xfId="1366"/>
    <cellStyle name="Accent1 40" xfId="1367"/>
    <cellStyle name="Accent1 41" xfId="1368"/>
    <cellStyle name="Accent1 42" xfId="1369"/>
    <cellStyle name="Accent1 43" xfId="1370"/>
    <cellStyle name="Accent1 44" xfId="1371"/>
    <cellStyle name="Accent1 45" xfId="1372"/>
    <cellStyle name="Accent1 46" xfId="1373"/>
    <cellStyle name="Accent1 47" xfId="1374"/>
    <cellStyle name="Accent1 48" xfId="1375"/>
    <cellStyle name="Accent1 49" xfId="1376"/>
    <cellStyle name="Accent1 5" xfId="1377"/>
    <cellStyle name="Accent1 5 2" xfId="1378"/>
    <cellStyle name="Accent1 50" xfId="1379"/>
    <cellStyle name="Accent1 51" xfId="1380"/>
    <cellStyle name="Accent1 52" xfId="1381"/>
    <cellStyle name="Accent1 53" xfId="1382"/>
    <cellStyle name="Accent1 54" xfId="1383"/>
    <cellStyle name="Accent1 55" xfId="1384"/>
    <cellStyle name="Accent1 56" xfId="1385"/>
    <cellStyle name="Accent1 57" xfId="1386"/>
    <cellStyle name="Accent1 58" xfId="1387"/>
    <cellStyle name="Accent1 59" xfId="1388"/>
    <cellStyle name="Accent1 6" xfId="1389"/>
    <cellStyle name="Accent1 6 2" xfId="1390"/>
    <cellStyle name="Accent1 60" xfId="1391"/>
    <cellStyle name="Accent1 61" xfId="1392"/>
    <cellStyle name="Accent1 62" xfId="1393"/>
    <cellStyle name="Accent1 63" xfId="1394"/>
    <cellStyle name="Accent1 64" xfId="1395"/>
    <cellStyle name="Accent1 65" xfId="1396"/>
    <cellStyle name="Accent1 66" xfId="1397"/>
    <cellStyle name="Accent1 67" xfId="1398"/>
    <cellStyle name="Accent1 68" xfId="1399"/>
    <cellStyle name="Accent1 69" xfId="1400"/>
    <cellStyle name="Accent1 7" xfId="1401"/>
    <cellStyle name="Accent1 7 2" xfId="1402"/>
    <cellStyle name="Accent1 70" xfId="1403"/>
    <cellStyle name="Accent1 71" xfId="1404"/>
    <cellStyle name="Accent1 72" xfId="1405"/>
    <cellStyle name="Accent1 73" xfId="1406"/>
    <cellStyle name="Accent1 74" xfId="1407"/>
    <cellStyle name="Accent1 75" xfId="1408"/>
    <cellStyle name="Accent1 76" xfId="1409"/>
    <cellStyle name="Accent1 77" xfId="1410"/>
    <cellStyle name="Accent1 78" xfId="1411"/>
    <cellStyle name="Accent1 79" xfId="1412"/>
    <cellStyle name="Accent1 8" xfId="1413"/>
    <cellStyle name="Accent1 80" xfId="1414"/>
    <cellStyle name="Accent1 81" xfId="1415"/>
    <cellStyle name="Accent1 82" xfId="1416"/>
    <cellStyle name="Accent1 83" xfId="1417"/>
    <cellStyle name="Accent1 84" xfId="1418"/>
    <cellStyle name="Accent1 85" xfId="1419"/>
    <cellStyle name="Accent1 86" xfId="1420"/>
    <cellStyle name="Accent1 87" xfId="1421"/>
    <cellStyle name="Accent1 88" xfId="1422"/>
    <cellStyle name="Accent1 89" xfId="1423"/>
    <cellStyle name="Accent1 9" xfId="1424"/>
    <cellStyle name="Accent1 90" xfId="1425"/>
    <cellStyle name="Accent1 91" xfId="1426"/>
    <cellStyle name="Accent1 92" xfId="1427"/>
    <cellStyle name="Accent1 93" xfId="1428"/>
    <cellStyle name="Accent1 94" xfId="1429"/>
    <cellStyle name="Accent1 95" xfId="1430"/>
    <cellStyle name="Accent1 96" xfId="1431"/>
    <cellStyle name="Accent1 97" xfId="1432"/>
    <cellStyle name="Accent1 98" xfId="1433"/>
    <cellStyle name="Accent1 99" xfId="1434"/>
    <cellStyle name="Accent2 - 20%" xfId="1435"/>
    <cellStyle name="Accent2 - 20% 10" xfId="1436"/>
    <cellStyle name="Accent2 - 20% 11" xfId="1437"/>
    <cellStyle name="Accent2 - 20% 12" xfId="1438"/>
    <cellStyle name="Accent2 - 20% 13" xfId="1439"/>
    <cellStyle name="Accent2 - 20% 14" xfId="1440"/>
    <cellStyle name="Accent2 - 20% 15" xfId="1441"/>
    <cellStyle name="Accent2 - 20% 16" xfId="1442"/>
    <cellStyle name="Accent2 - 20% 17" xfId="1443"/>
    <cellStyle name="Accent2 - 20% 18" xfId="1444"/>
    <cellStyle name="Accent2 - 20% 19" xfId="1445"/>
    <cellStyle name="Accent2 - 20% 2" xfId="1446"/>
    <cellStyle name="Accent2 - 20% 20" xfId="1447"/>
    <cellStyle name="Accent2 - 20% 21" xfId="1448"/>
    <cellStyle name="Accent2 - 20% 22" xfId="1449"/>
    <cellStyle name="Accent2 - 20% 23" xfId="1450"/>
    <cellStyle name="Accent2 - 20% 24" xfId="1451"/>
    <cellStyle name="Accent2 - 20% 25" xfId="1452"/>
    <cellStyle name="Accent2 - 20% 26" xfId="1453"/>
    <cellStyle name="Accent2 - 20% 27" xfId="1454"/>
    <cellStyle name="Accent2 - 20% 28" xfId="1455"/>
    <cellStyle name="Accent2 - 20% 29" xfId="1456"/>
    <cellStyle name="Accent2 - 20% 3" xfId="1457"/>
    <cellStyle name="Accent2 - 20% 30" xfId="1458"/>
    <cellStyle name="Accent2 - 20% 31" xfId="1459"/>
    <cellStyle name="Accent2 - 20% 32" xfId="1460"/>
    <cellStyle name="Accent2 - 20% 33" xfId="1461"/>
    <cellStyle name="Accent2 - 20% 34" xfId="1462"/>
    <cellStyle name="Accent2 - 20% 35" xfId="1463"/>
    <cellStyle name="Accent2 - 20% 36" xfId="1464"/>
    <cellStyle name="Accent2 - 20% 37" xfId="1465"/>
    <cellStyle name="Accent2 - 20% 38" xfId="1466"/>
    <cellStyle name="Accent2 - 20% 39" xfId="1467"/>
    <cellStyle name="Accent2 - 20% 4" xfId="1468"/>
    <cellStyle name="Accent2 - 20% 40" xfId="1469"/>
    <cellStyle name="Accent2 - 20% 41" xfId="1470"/>
    <cellStyle name="Accent2 - 20% 42" xfId="1471"/>
    <cellStyle name="Accent2 - 20% 43" xfId="1472"/>
    <cellStyle name="Accent2 - 20% 44" xfId="1473"/>
    <cellStyle name="Accent2 - 20% 45" xfId="1474"/>
    <cellStyle name="Accent2 - 20% 46" xfId="1475"/>
    <cellStyle name="Accent2 - 20% 5" xfId="1476"/>
    <cellStyle name="Accent2 - 20% 6" xfId="1477"/>
    <cellStyle name="Accent2 - 20% 7" xfId="1478"/>
    <cellStyle name="Accent2 - 20% 8" xfId="1479"/>
    <cellStyle name="Accent2 - 20% 9" xfId="1480"/>
    <cellStyle name="Accent2 - 40%" xfId="1481"/>
    <cellStyle name="Accent2 - 40% 10" xfId="1482"/>
    <cellStyle name="Accent2 - 40% 11" xfId="1483"/>
    <cellStyle name="Accent2 - 40% 12" xfId="1484"/>
    <cellStyle name="Accent2 - 40% 13" xfId="1485"/>
    <cellStyle name="Accent2 - 40% 14" xfId="1486"/>
    <cellStyle name="Accent2 - 40% 15" xfId="1487"/>
    <cellStyle name="Accent2 - 40% 16" xfId="1488"/>
    <cellStyle name="Accent2 - 40% 17" xfId="1489"/>
    <cellStyle name="Accent2 - 40% 18" xfId="1490"/>
    <cellStyle name="Accent2 - 40% 19" xfId="1491"/>
    <cellStyle name="Accent2 - 40% 2" xfId="1492"/>
    <cellStyle name="Accent2 - 40% 20" xfId="1493"/>
    <cellStyle name="Accent2 - 40% 21" xfId="1494"/>
    <cellStyle name="Accent2 - 40% 22" xfId="1495"/>
    <cellStyle name="Accent2 - 40% 23" xfId="1496"/>
    <cellStyle name="Accent2 - 40% 24" xfId="1497"/>
    <cellStyle name="Accent2 - 40% 25" xfId="1498"/>
    <cellStyle name="Accent2 - 40% 26" xfId="1499"/>
    <cellStyle name="Accent2 - 40% 27" xfId="1500"/>
    <cellStyle name="Accent2 - 40% 28" xfId="1501"/>
    <cellStyle name="Accent2 - 40% 29" xfId="1502"/>
    <cellStyle name="Accent2 - 40% 3" xfId="1503"/>
    <cellStyle name="Accent2 - 40% 30" xfId="1504"/>
    <cellStyle name="Accent2 - 40% 31" xfId="1505"/>
    <cellStyle name="Accent2 - 40% 32" xfId="1506"/>
    <cellStyle name="Accent2 - 40% 33" xfId="1507"/>
    <cellStyle name="Accent2 - 40% 34" xfId="1508"/>
    <cellStyle name="Accent2 - 40% 35" xfId="1509"/>
    <cellStyle name="Accent2 - 40% 36" xfId="1510"/>
    <cellStyle name="Accent2 - 40% 37" xfId="1511"/>
    <cellStyle name="Accent2 - 40% 38" xfId="1512"/>
    <cellStyle name="Accent2 - 40% 39" xfId="1513"/>
    <cellStyle name="Accent2 - 40% 4" xfId="1514"/>
    <cellStyle name="Accent2 - 40% 40" xfId="1515"/>
    <cellStyle name="Accent2 - 40% 41" xfId="1516"/>
    <cellStyle name="Accent2 - 40% 42" xfId="1517"/>
    <cellStyle name="Accent2 - 40% 43" xfId="1518"/>
    <cellStyle name="Accent2 - 40% 44" xfId="1519"/>
    <cellStyle name="Accent2 - 40% 45" xfId="1520"/>
    <cellStyle name="Accent2 - 40% 46" xfId="1521"/>
    <cellStyle name="Accent2 - 40% 5" xfId="1522"/>
    <cellStyle name="Accent2 - 40% 6" xfId="1523"/>
    <cellStyle name="Accent2 - 40% 7" xfId="1524"/>
    <cellStyle name="Accent2 - 40% 8" xfId="1525"/>
    <cellStyle name="Accent2 - 40% 9" xfId="1526"/>
    <cellStyle name="Accent2 - 60%" xfId="1527"/>
    <cellStyle name="Accent2 - 60% 10" xfId="1528"/>
    <cellStyle name="Accent2 - 60% 11" xfId="1529"/>
    <cellStyle name="Accent2 - 60% 12" xfId="1530"/>
    <cellStyle name="Accent2 - 60% 13" xfId="1531"/>
    <cellStyle name="Accent2 - 60% 14" xfId="1532"/>
    <cellStyle name="Accent2 - 60% 15" xfId="1533"/>
    <cellStyle name="Accent2 - 60% 16" xfId="1534"/>
    <cellStyle name="Accent2 - 60% 17" xfId="1535"/>
    <cellStyle name="Accent2 - 60% 18" xfId="1536"/>
    <cellStyle name="Accent2 - 60% 19" xfId="1537"/>
    <cellStyle name="Accent2 - 60% 2" xfId="1538"/>
    <cellStyle name="Accent2 - 60% 20" xfId="1539"/>
    <cellStyle name="Accent2 - 60% 21" xfId="1540"/>
    <cellStyle name="Accent2 - 60% 22" xfId="1541"/>
    <cellStyle name="Accent2 - 60% 23" xfId="1542"/>
    <cellStyle name="Accent2 - 60% 24" xfId="1543"/>
    <cellStyle name="Accent2 - 60% 25" xfId="1544"/>
    <cellStyle name="Accent2 - 60% 26" xfId="1545"/>
    <cellStyle name="Accent2 - 60% 27" xfId="1546"/>
    <cellStyle name="Accent2 - 60% 28" xfId="1547"/>
    <cellStyle name="Accent2 - 60% 29" xfId="1548"/>
    <cellStyle name="Accent2 - 60% 3" xfId="1549"/>
    <cellStyle name="Accent2 - 60% 30" xfId="1550"/>
    <cellStyle name="Accent2 - 60% 31" xfId="1551"/>
    <cellStyle name="Accent2 - 60% 32" xfId="1552"/>
    <cellStyle name="Accent2 - 60% 33" xfId="1553"/>
    <cellStyle name="Accent2 - 60% 34" xfId="1554"/>
    <cellStyle name="Accent2 - 60% 35" xfId="1555"/>
    <cellStyle name="Accent2 - 60% 36" xfId="1556"/>
    <cellStyle name="Accent2 - 60% 37" xfId="1557"/>
    <cellStyle name="Accent2 - 60% 38" xfId="1558"/>
    <cellStyle name="Accent2 - 60% 39" xfId="1559"/>
    <cellStyle name="Accent2 - 60% 4" xfId="1560"/>
    <cellStyle name="Accent2 - 60% 40" xfId="1561"/>
    <cellStyle name="Accent2 - 60% 41" xfId="1562"/>
    <cellStyle name="Accent2 - 60% 42" xfId="1563"/>
    <cellStyle name="Accent2 - 60% 43" xfId="1564"/>
    <cellStyle name="Accent2 - 60% 44" xfId="1565"/>
    <cellStyle name="Accent2 - 60% 45" xfId="1566"/>
    <cellStyle name="Accent2 - 60% 5" xfId="1567"/>
    <cellStyle name="Accent2 - 60% 6" xfId="1568"/>
    <cellStyle name="Accent2 - 60% 7" xfId="1569"/>
    <cellStyle name="Accent2 - 60% 8" xfId="1570"/>
    <cellStyle name="Accent2 - 60% 9" xfId="1571"/>
    <cellStyle name="Accent2 10" xfId="1572"/>
    <cellStyle name="Accent2 100" xfId="1573"/>
    <cellStyle name="Accent2 101" xfId="1574"/>
    <cellStyle name="Accent2 102" xfId="1575"/>
    <cellStyle name="Accent2 103" xfId="1576"/>
    <cellStyle name="Accent2 104" xfId="1577"/>
    <cellStyle name="Accent2 105" xfId="1578"/>
    <cellStyle name="Accent2 106" xfId="1579"/>
    <cellStyle name="Accent2 107" xfId="1580"/>
    <cellStyle name="Accent2 108" xfId="1581"/>
    <cellStyle name="Accent2 109" xfId="1582"/>
    <cellStyle name="Accent2 11" xfId="1583"/>
    <cellStyle name="Accent2 110" xfId="1584"/>
    <cellStyle name="Accent2 111" xfId="1585"/>
    <cellStyle name="Accent2 112" xfId="1586"/>
    <cellStyle name="Accent2 113" xfId="1587"/>
    <cellStyle name="Accent2 114" xfId="1588"/>
    <cellStyle name="Accent2 115" xfId="1589"/>
    <cellStyle name="Accent2 116" xfId="1590"/>
    <cellStyle name="Accent2 117" xfId="1591"/>
    <cellStyle name="Accent2 118" xfId="1592"/>
    <cellStyle name="Accent2 119" xfId="1593"/>
    <cellStyle name="Accent2 12" xfId="1594"/>
    <cellStyle name="Accent2 120" xfId="1595"/>
    <cellStyle name="Accent2 121" xfId="1596"/>
    <cellStyle name="Accent2 122" xfId="1597"/>
    <cellStyle name="Accent2 123" xfId="1598"/>
    <cellStyle name="Accent2 124" xfId="1599"/>
    <cellStyle name="Accent2 125" xfId="1600"/>
    <cellStyle name="Accent2 126" xfId="1601"/>
    <cellStyle name="Accent2 127" xfId="1602"/>
    <cellStyle name="Accent2 128" xfId="1603"/>
    <cellStyle name="Accent2 129" xfId="1604"/>
    <cellStyle name="Accent2 13" xfId="1605"/>
    <cellStyle name="Accent2 130" xfId="1606"/>
    <cellStyle name="Accent2 131" xfId="1607"/>
    <cellStyle name="Accent2 132" xfId="1608"/>
    <cellStyle name="Accent2 133" xfId="1609"/>
    <cellStyle name="Accent2 134" xfId="1610"/>
    <cellStyle name="Accent2 135" xfId="1611"/>
    <cellStyle name="Accent2 136" xfId="1612"/>
    <cellStyle name="Accent2 137" xfId="1613"/>
    <cellStyle name="Accent2 138" xfId="1614"/>
    <cellStyle name="Accent2 139" xfId="1615"/>
    <cellStyle name="Accent2 14" xfId="1616"/>
    <cellStyle name="Accent2 140" xfId="1617"/>
    <cellStyle name="Accent2 141" xfId="1618"/>
    <cellStyle name="Accent2 142" xfId="1619"/>
    <cellStyle name="Accent2 143" xfId="1620"/>
    <cellStyle name="Accent2 144" xfId="1621"/>
    <cellStyle name="Accent2 145" xfId="1622"/>
    <cellStyle name="Accent2 146" xfId="1623"/>
    <cellStyle name="Accent2 147" xfId="1624"/>
    <cellStyle name="Accent2 148" xfId="1625"/>
    <cellStyle name="Accent2 149" xfId="1626"/>
    <cellStyle name="Accent2 15" xfId="1627"/>
    <cellStyle name="Accent2 150" xfId="1628"/>
    <cellStyle name="Accent2 151" xfId="1629"/>
    <cellStyle name="Accent2 152" xfId="1630"/>
    <cellStyle name="Accent2 153" xfId="1631"/>
    <cellStyle name="Accent2 154" xfId="1632"/>
    <cellStyle name="Accent2 155" xfId="1633"/>
    <cellStyle name="Accent2 156" xfId="1634"/>
    <cellStyle name="Accent2 157" xfId="1635"/>
    <cellStyle name="Accent2 158" xfId="1636"/>
    <cellStyle name="Accent2 159" xfId="1637"/>
    <cellStyle name="Accent2 16" xfId="1638"/>
    <cellStyle name="Accent2 160" xfId="1639"/>
    <cellStyle name="Accent2 161" xfId="1640"/>
    <cellStyle name="Accent2 162" xfId="1641"/>
    <cellStyle name="Accent2 163" xfId="1642"/>
    <cellStyle name="Accent2 164" xfId="1643"/>
    <cellStyle name="Accent2 165" xfId="1644"/>
    <cellStyle name="Accent2 166" xfId="1645"/>
    <cellStyle name="Accent2 167" xfId="1646"/>
    <cellStyle name="Accent2 168" xfId="1647"/>
    <cellStyle name="Accent2 169" xfId="1648"/>
    <cellStyle name="Accent2 17" xfId="1649"/>
    <cellStyle name="Accent2 170" xfId="1650"/>
    <cellStyle name="Accent2 171" xfId="1651"/>
    <cellStyle name="Accent2 172" xfId="1652"/>
    <cellStyle name="Accent2 173" xfId="1653"/>
    <cellStyle name="Accent2 174" xfId="1654"/>
    <cellStyle name="Accent2 175" xfId="1655"/>
    <cellStyle name="Accent2 176" xfId="1656"/>
    <cellStyle name="Accent2 177" xfId="1657"/>
    <cellStyle name="Accent2 178" xfId="1658"/>
    <cellStyle name="Accent2 179" xfId="1659"/>
    <cellStyle name="Accent2 18" xfId="1660"/>
    <cellStyle name="Accent2 18 2" xfId="1661"/>
    <cellStyle name="Accent2 180" xfId="1662"/>
    <cellStyle name="Accent2 181" xfId="1663"/>
    <cellStyle name="Accent2 182" xfId="1664"/>
    <cellStyle name="Accent2 183" xfId="1665"/>
    <cellStyle name="Accent2 184" xfId="1666"/>
    <cellStyle name="Accent2 185" xfId="1667"/>
    <cellStyle name="Accent2 186" xfId="1668"/>
    <cellStyle name="Accent2 187" xfId="1669"/>
    <cellStyle name="Accent2 188" xfId="1670"/>
    <cellStyle name="Accent2 19" xfId="1671"/>
    <cellStyle name="Accent2 2" xfId="1672"/>
    <cellStyle name="Accent2 2 2" xfId="1673"/>
    <cellStyle name="Accent2 2 3" xfId="1674"/>
    <cellStyle name="Accent2 2 4" xfId="1675"/>
    <cellStyle name="Accent2 20" xfId="1676"/>
    <cellStyle name="Accent2 21" xfId="1677"/>
    <cellStyle name="Accent2 22" xfId="1678"/>
    <cellStyle name="Accent2 23" xfId="1679"/>
    <cellStyle name="Accent2 24" xfId="1680"/>
    <cellStyle name="Accent2 25" xfId="1681"/>
    <cellStyle name="Accent2 26" xfId="1682"/>
    <cellStyle name="Accent2 27" xfId="1683"/>
    <cellStyle name="Accent2 28" xfId="1684"/>
    <cellStyle name="Accent2 29" xfId="1685"/>
    <cellStyle name="Accent2 3" xfId="1686"/>
    <cellStyle name="Accent2 3 2" xfId="1687"/>
    <cellStyle name="Accent2 30" xfId="1688"/>
    <cellStyle name="Accent2 31" xfId="1689"/>
    <cellStyle name="Accent2 32" xfId="1690"/>
    <cellStyle name="Accent2 33" xfId="1691"/>
    <cellStyle name="Accent2 34" xfId="1692"/>
    <cellStyle name="Accent2 35" xfId="1693"/>
    <cellStyle name="Accent2 36" xfId="1694"/>
    <cellStyle name="Accent2 37" xfId="1695"/>
    <cellStyle name="Accent2 38" xfId="1696"/>
    <cellStyle name="Accent2 39" xfId="1697"/>
    <cellStyle name="Accent2 4" xfId="1698"/>
    <cellStyle name="Accent2 4 2" xfId="1699"/>
    <cellStyle name="Accent2 4 3" xfId="1700"/>
    <cellStyle name="Accent2 40" xfId="1701"/>
    <cellStyle name="Accent2 41" xfId="1702"/>
    <cellStyle name="Accent2 42" xfId="1703"/>
    <cellStyle name="Accent2 43" xfId="1704"/>
    <cellStyle name="Accent2 44" xfId="1705"/>
    <cellStyle name="Accent2 45" xfId="1706"/>
    <cellStyle name="Accent2 46" xfId="1707"/>
    <cellStyle name="Accent2 47" xfId="1708"/>
    <cellStyle name="Accent2 48" xfId="1709"/>
    <cellStyle name="Accent2 49" xfId="1710"/>
    <cellStyle name="Accent2 5" xfId="1711"/>
    <cellStyle name="Accent2 5 2" xfId="1712"/>
    <cellStyle name="Accent2 50" xfId="1713"/>
    <cellStyle name="Accent2 51" xfId="1714"/>
    <cellStyle name="Accent2 52" xfId="1715"/>
    <cellStyle name="Accent2 53" xfId="1716"/>
    <cellStyle name="Accent2 54" xfId="1717"/>
    <cellStyle name="Accent2 55" xfId="1718"/>
    <cellStyle name="Accent2 56" xfId="1719"/>
    <cellStyle name="Accent2 57" xfId="1720"/>
    <cellStyle name="Accent2 58" xfId="1721"/>
    <cellStyle name="Accent2 59" xfId="1722"/>
    <cellStyle name="Accent2 6" xfId="1723"/>
    <cellStyle name="Accent2 6 2" xfId="1724"/>
    <cellStyle name="Accent2 60" xfId="1725"/>
    <cellStyle name="Accent2 61" xfId="1726"/>
    <cellStyle name="Accent2 62" xfId="1727"/>
    <cellStyle name="Accent2 63" xfId="1728"/>
    <cellStyle name="Accent2 64" xfId="1729"/>
    <cellStyle name="Accent2 65" xfId="1730"/>
    <cellStyle name="Accent2 66" xfId="1731"/>
    <cellStyle name="Accent2 67" xfId="1732"/>
    <cellStyle name="Accent2 68" xfId="1733"/>
    <cellStyle name="Accent2 69" xfId="1734"/>
    <cellStyle name="Accent2 7" xfId="1735"/>
    <cellStyle name="Accent2 7 2" xfId="1736"/>
    <cellStyle name="Accent2 70" xfId="1737"/>
    <cellStyle name="Accent2 71" xfId="1738"/>
    <cellStyle name="Accent2 72" xfId="1739"/>
    <cellStyle name="Accent2 73" xfId="1740"/>
    <cellStyle name="Accent2 74" xfId="1741"/>
    <cellStyle name="Accent2 75" xfId="1742"/>
    <cellStyle name="Accent2 76" xfId="1743"/>
    <cellStyle name="Accent2 77" xfId="1744"/>
    <cellStyle name="Accent2 78" xfId="1745"/>
    <cellStyle name="Accent2 79" xfId="1746"/>
    <cellStyle name="Accent2 8" xfId="1747"/>
    <cellStyle name="Accent2 80" xfId="1748"/>
    <cellStyle name="Accent2 81" xfId="1749"/>
    <cellStyle name="Accent2 82" xfId="1750"/>
    <cellStyle name="Accent2 83" xfId="1751"/>
    <cellStyle name="Accent2 84" xfId="1752"/>
    <cellStyle name="Accent2 85" xfId="1753"/>
    <cellStyle name="Accent2 86" xfId="1754"/>
    <cellStyle name="Accent2 87" xfId="1755"/>
    <cellStyle name="Accent2 88" xfId="1756"/>
    <cellStyle name="Accent2 89" xfId="1757"/>
    <cellStyle name="Accent2 9" xfId="1758"/>
    <cellStyle name="Accent2 90" xfId="1759"/>
    <cellStyle name="Accent2 91" xfId="1760"/>
    <cellStyle name="Accent2 92" xfId="1761"/>
    <cellStyle name="Accent2 93" xfId="1762"/>
    <cellStyle name="Accent2 94" xfId="1763"/>
    <cellStyle name="Accent2 95" xfId="1764"/>
    <cellStyle name="Accent2 96" xfId="1765"/>
    <cellStyle name="Accent2 97" xfId="1766"/>
    <cellStyle name="Accent2 98" xfId="1767"/>
    <cellStyle name="Accent2 99" xfId="1768"/>
    <cellStyle name="Accent3 - 20%" xfId="1769"/>
    <cellStyle name="Accent3 - 20% 10" xfId="1770"/>
    <cellStyle name="Accent3 - 20% 11" xfId="1771"/>
    <cellStyle name="Accent3 - 20% 12" xfId="1772"/>
    <cellStyle name="Accent3 - 20% 13" xfId="1773"/>
    <cellStyle name="Accent3 - 20% 14" xfId="1774"/>
    <cellStyle name="Accent3 - 20% 15" xfId="1775"/>
    <cellStyle name="Accent3 - 20% 16" xfId="1776"/>
    <cellStyle name="Accent3 - 20% 17" xfId="1777"/>
    <cellStyle name="Accent3 - 20% 18" xfId="1778"/>
    <cellStyle name="Accent3 - 20% 19" xfId="1779"/>
    <cellStyle name="Accent3 - 20% 2" xfId="1780"/>
    <cellStyle name="Accent3 - 20% 20" xfId="1781"/>
    <cellStyle name="Accent3 - 20% 21" xfId="1782"/>
    <cellStyle name="Accent3 - 20% 22" xfId="1783"/>
    <cellStyle name="Accent3 - 20% 23" xfId="1784"/>
    <cellStyle name="Accent3 - 20% 24" xfId="1785"/>
    <cellStyle name="Accent3 - 20% 25" xfId="1786"/>
    <cellStyle name="Accent3 - 20% 26" xfId="1787"/>
    <cellStyle name="Accent3 - 20% 27" xfId="1788"/>
    <cellStyle name="Accent3 - 20% 28" xfId="1789"/>
    <cellStyle name="Accent3 - 20% 29" xfId="1790"/>
    <cellStyle name="Accent3 - 20% 3" xfId="1791"/>
    <cellStyle name="Accent3 - 20% 30" xfId="1792"/>
    <cellStyle name="Accent3 - 20% 31" xfId="1793"/>
    <cellStyle name="Accent3 - 20% 32" xfId="1794"/>
    <cellStyle name="Accent3 - 20% 33" xfId="1795"/>
    <cellStyle name="Accent3 - 20% 34" xfId="1796"/>
    <cellStyle name="Accent3 - 20% 35" xfId="1797"/>
    <cellStyle name="Accent3 - 20% 36" xfId="1798"/>
    <cellStyle name="Accent3 - 20% 37" xfId="1799"/>
    <cellStyle name="Accent3 - 20% 38" xfId="1800"/>
    <cellStyle name="Accent3 - 20% 39" xfId="1801"/>
    <cellStyle name="Accent3 - 20% 4" xfId="1802"/>
    <cellStyle name="Accent3 - 20% 40" xfId="1803"/>
    <cellStyle name="Accent3 - 20% 41" xfId="1804"/>
    <cellStyle name="Accent3 - 20% 42" xfId="1805"/>
    <cellStyle name="Accent3 - 20% 43" xfId="1806"/>
    <cellStyle name="Accent3 - 20% 44" xfId="1807"/>
    <cellStyle name="Accent3 - 20% 45" xfId="1808"/>
    <cellStyle name="Accent3 - 20% 46" xfId="1809"/>
    <cellStyle name="Accent3 - 20% 5" xfId="1810"/>
    <cellStyle name="Accent3 - 20% 6" xfId="1811"/>
    <cellStyle name="Accent3 - 20% 7" xfId="1812"/>
    <cellStyle name="Accent3 - 20% 8" xfId="1813"/>
    <cellStyle name="Accent3 - 20% 9" xfId="1814"/>
    <cellStyle name="Accent3 - 40%" xfId="1815"/>
    <cellStyle name="Accent3 - 40% 10" xfId="1816"/>
    <cellStyle name="Accent3 - 40% 11" xfId="1817"/>
    <cellStyle name="Accent3 - 40% 12" xfId="1818"/>
    <cellStyle name="Accent3 - 40% 13" xfId="1819"/>
    <cellStyle name="Accent3 - 40% 14" xfId="1820"/>
    <cellStyle name="Accent3 - 40% 15" xfId="1821"/>
    <cellStyle name="Accent3 - 40% 16" xfId="1822"/>
    <cellStyle name="Accent3 - 40% 17" xfId="1823"/>
    <cellStyle name="Accent3 - 40% 18" xfId="1824"/>
    <cellStyle name="Accent3 - 40% 19" xfId="1825"/>
    <cellStyle name="Accent3 - 40% 2" xfId="1826"/>
    <cellStyle name="Accent3 - 40% 20" xfId="1827"/>
    <cellStyle name="Accent3 - 40% 21" xfId="1828"/>
    <cellStyle name="Accent3 - 40% 22" xfId="1829"/>
    <cellStyle name="Accent3 - 40% 23" xfId="1830"/>
    <cellStyle name="Accent3 - 40% 24" xfId="1831"/>
    <cellStyle name="Accent3 - 40% 25" xfId="1832"/>
    <cellStyle name="Accent3 - 40% 26" xfId="1833"/>
    <cellStyle name="Accent3 - 40% 27" xfId="1834"/>
    <cellStyle name="Accent3 - 40% 28" xfId="1835"/>
    <cellStyle name="Accent3 - 40% 29" xfId="1836"/>
    <cellStyle name="Accent3 - 40% 3" xfId="1837"/>
    <cellStyle name="Accent3 - 40% 30" xfId="1838"/>
    <cellStyle name="Accent3 - 40% 31" xfId="1839"/>
    <cellStyle name="Accent3 - 40% 32" xfId="1840"/>
    <cellStyle name="Accent3 - 40% 33" xfId="1841"/>
    <cellStyle name="Accent3 - 40% 34" xfId="1842"/>
    <cellStyle name="Accent3 - 40% 35" xfId="1843"/>
    <cellStyle name="Accent3 - 40% 36" xfId="1844"/>
    <cellStyle name="Accent3 - 40% 37" xfId="1845"/>
    <cellStyle name="Accent3 - 40% 38" xfId="1846"/>
    <cellStyle name="Accent3 - 40% 39" xfId="1847"/>
    <cellStyle name="Accent3 - 40% 4" xfId="1848"/>
    <cellStyle name="Accent3 - 40% 40" xfId="1849"/>
    <cellStyle name="Accent3 - 40% 41" xfId="1850"/>
    <cellStyle name="Accent3 - 40% 42" xfId="1851"/>
    <cellStyle name="Accent3 - 40% 43" xfId="1852"/>
    <cellStyle name="Accent3 - 40% 44" xfId="1853"/>
    <cellStyle name="Accent3 - 40% 45" xfId="1854"/>
    <cellStyle name="Accent3 - 40% 46" xfId="1855"/>
    <cellStyle name="Accent3 - 40% 5" xfId="1856"/>
    <cellStyle name="Accent3 - 40% 6" xfId="1857"/>
    <cellStyle name="Accent3 - 40% 7" xfId="1858"/>
    <cellStyle name="Accent3 - 40% 8" xfId="1859"/>
    <cellStyle name="Accent3 - 40% 9" xfId="1860"/>
    <cellStyle name="Accent3 - 60%" xfId="1861"/>
    <cellStyle name="Accent3 - 60% 10" xfId="1862"/>
    <cellStyle name="Accent3 - 60% 11" xfId="1863"/>
    <cellStyle name="Accent3 - 60% 12" xfId="1864"/>
    <cellStyle name="Accent3 - 60% 13" xfId="1865"/>
    <cellStyle name="Accent3 - 60% 14" xfId="1866"/>
    <cellStyle name="Accent3 - 60% 15" xfId="1867"/>
    <cellStyle name="Accent3 - 60% 16" xfId="1868"/>
    <cellStyle name="Accent3 - 60% 17" xfId="1869"/>
    <cellStyle name="Accent3 - 60% 18" xfId="1870"/>
    <cellStyle name="Accent3 - 60% 19" xfId="1871"/>
    <cellStyle name="Accent3 - 60% 2" xfId="1872"/>
    <cellStyle name="Accent3 - 60% 20" xfId="1873"/>
    <cellStyle name="Accent3 - 60% 21" xfId="1874"/>
    <cellStyle name="Accent3 - 60% 22" xfId="1875"/>
    <cellStyle name="Accent3 - 60% 23" xfId="1876"/>
    <cellStyle name="Accent3 - 60% 24" xfId="1877"/>
    <cellStyle name="Accent3 - 60% 25" xfId="1878"/>
    <cellStyle name="Accent3 - 60% 26" xfId="1879"/>
    <cellStyle name="Accent3 - 60% 27" xfId="1880"/>
    <cellStyle name="Accent3 - 60% 28" xfId="1881"/>
    <cellStyle name="Accent3 - 60% 29" xfId="1882"/>
    <cellStyle name="Accent3 - 60% 3" xfId="1883"/>
    <cellStyle name="Accent3 - 60% 30" xfId="1884"/>
    <cellStyle name="Accent3 - 60% 31" xfId="1885"/>
    <cellStyle name="Accent3 - 60% 32" xfId="1886"/>
    <cellStyle name="Accent3 - 60% 33" xfId="1887"/>
    <cellStyle name="Accent3 - 60% 34" xfId="1888"/>
    <cellStyle name="Accent3 - 60% 35" xfId="1889"/>
    <cellStyle name="Accent3 - 60% 36" xfId="1890"/>
    <cellStyle name="Accent3 - 60% 37" xfId="1891"/>
    <cellStyle name="Accent3 - 60% 38" xfId="1892"/>
    <cellStyle name="Accent3 - 60% 39" xfId="1893"/>
    <cellStyle name="Accent3 - 60% 4" xfId="1894"/>
    <cellStyle name="Accent3 - 60% 40" xfId="1895"/>
    <cellStyle name="Accent3 - 60% 41" xfId="1896"/>
    <cellStyle name="Accent3 - 60% 42" xfId="1897"/>
    <cellStyle name="Accent3 - 60% 43" xfId="1898"/>
    <cellStyle name="Accent3 - 60% 44" xfId="1899"/>
    <cellStyle name="Accent3 - 60% 45" xfId="1900"/>
    <cellStyle name="Accent3 - 60% 5" xfId="1901"/>
    <cellStyle name="Accent3 - 60% 6" xfId="1902"/>
    <cellStyle name="Accent3 - 60% 7" xfId="1903"/>
    <cellStyle name="Accent3 - 60% 8" xfId="1904"/>
    <cellStyle name="Accent3 - 60% 9" xfId="1905"/>
    <cellStyle name="Accent3 10" xfId="1906"/>
    <cellStyle name="Accent3 10 2" xfId="1907"/>
    <cellStyle name="Accent3 100" xfId="1908"/>
    <cellStyle name="Accent3 101" xfId="1909"/>
    <cellStyle name="Accent3 102" xfId="1910"/>
    <cellStyle name="Accent3 103" xfId="1911"/>
    <cellStyle name="Accent3 104" xfId="1912"/>
    <cellStyle name="Accent3 105" xfId="1913"/>
    <cellStyle name="Accent3 106" xfId="1914"/>
    <cellStyle name="Accent3 107" xfId="1915"/>
    <cellStyle name="Accent3 108" xfId="1916"/>
    <cellStyle name="Accent3 109" xfId="1917"/>
    <cellStyle name="Accent3 11" xfId="1918"/>
    <cellStyle name="Accent3 11 2" xfId="1919"/>
    <cellStyle name="Accent3 110" xfId="1920"/>
    <cellStyle name="Accent3 111" xfId="1921"/>
    <cellStyle name="Accent3 112" xfId="1922"/>
    <cellStyle name="Accent3 113" xfId="1923"/>
    <cellStyle name="Accent3 114" xfId="1924"/>
    <cellStyle name="Accent3 115" xfId="1925"/>
    <cellStyle name="Accent3 116" xfId="1926"/>
    <cellStyle name="Accent3 117" xfId="1927"/>
    <cellStyle name="Accent3 118" xfId="1928"/>
    <cellStyle name="Accent3 119" xfId="1929"/>
    <cellStyle name="Accent3 12" xfId="1930"/>
    <cellStyle name="Accent3 12 2" xfId="1931"/>
    <cellStyle name="Accent3 120" xfId="1932"/>
    <cellStyle name="Accent3 121" xfId="1933"/>
    <cellStyle name="Accent3 122" xfId="1934"/>
    <cellStyle name="Accent3 123" xfId="1935"/>
    <cellStyle name="Accent3 124" xfId="1936"/>
    <cellStyle name="Accent3 125" xfId="1937"/>
    <cellStyle name="Accent3 126" xfId="1938"/>
    <cellStyle name="Accent3 127" xfId="1939"/>
    <cellStyle name="Accent3 128" xfId="1940"/>
    <cellStyle name="Accent3 129" xfId="1941"/>
    <cellStyle name="Accent3 13" xfId="1942"/>
    <cellStyle name="Accent3 13 2" xfId="1943"/>
    <cellStyle name="Accent3 130" xfId="1944"/>
    <cellStyle name="Accent3 131" xfId="1945"/>
    <cellStyle name="Accent3 132" xfId="1946"/>
    <cellStyle name="Accent3 133" xfId="1947"/>
    <cellStyle name="Accent3 134" xfId="1948"/>
    <cellStyle name="Accent3 135" xfId="1949"/>
    <cellStyle name="Accent3 136" xfId="1950"/>
    <cellStyle name="Accent3 137" xfId="1951"/>
    <cellStyle name="Accent3 138" xfId="1952"/>
    <cellStyle name="Accent3 139" xfId="1953"/>
    <cellStyle name="Accent3 14" xfId="1954"/>
    <cellStyle name="Accent3 14 2" xfId="1955"/>
    <cellStyle name="Accent3 140" xfId="1956"/>
    <cellStyle name="Accent3 141" xfId="1957"/>
    <cellStyle name="Accent3 142" xfId="1958"/>
    <cellStyle name="Accent3 143" xfId="1959"/>
    <cellStyle name="Accent3 144" xfId="1960"/>
    <cellStyle name="Accent3 145" xfId="1961"/>
    <cellStyle name="Accent3 146" xfId="1962"/>
    <cellStyle name="Accent3 147" xfId="1963"/>
    <cellStyle name="Accent3 148" xfId="1964"/>
    <cellStyle name="Accent3 149" xfId="1965"/>
    <cellStyle name="Accent3 15" xfId="1966"/>
    <cellStyle name="Accent3 15 2" xfId="1967"/>
    <cellStyle name="Accent3 150" xfId="1968"/>
    <cellStyle name="Accent3 151" xfId="1969"/>
    <cellStyle name="Accent3 152" xfId="1970"/>
    <cellStyle name="Accent3 153" xfId="1971"/>
    <cellStyle name="Accent3 154" xfId="1972"/>
    <cellStyle name="Accent3 155" xfId="1973"/>
    <cellStyle name="Accent3 156" xfId="1974"/>
    <cellStyle name="Accent3 157" xfId="1975"/>
    <cellStyle name="Accent3 158" xfId="1976"/>
    <cellStyle name="Accent3 159" xfId="1977"/>
    <cellStyle name="Accent3 16" xfId="1978"/>
    <cellStyle name="Accent3 16 2" xfId="1979"/>
    <cellStyle name="Accent3 160" xfId="1980"/>
    <cellStyle name="Accent3 161" xfId="1981"/>
    <cellStyle name="Accent3 162" xfId="1982"/>
    <cellStyle name="Accent3 163" xfId="1983"/>
    <cellStyle name="Accent3 164" xfId="1984"/>
    <cellStyle name="Accent3 165" xfId="1985"/>
    <cellStyle name="Accent3 166" xfId="1986"/>
    <cellStyle name="Accent3 167" xfId="1987"/>
    <cellStyle name="Accent3 168" xfId="1988"/>
    <cellStyle name="Accent3 169" xfId="1989"/>
    <cellStyle name="Accent3 17" xfId="1990"/>
    <cellStyle name="Accent3 17 2" xfId="1991"/>
    <cellStyle name="Accent3 170" xfId="1992"/>
    <cellStyle name="Accent3 171" xfId="1993"/>
    <cellStyle name="Accent3 172" xfId="1994"/>
    <cellStyle name="Accent3 173" xfId="1995"/>
    <cellStyle name="Accent3 174" xfId="1996"/>
    <cellStyle name="Accent3 175" xfId="1997"/>
    <cellStyle name="Accent3 176" xfId="1998"/>
    <cellStyle name="Accent3 177" xfId="1999"/>
    <cellStyle name="Accent3 178" xfId="2000"/>
    <cellStyle name="Accent3 179" xfId="2001"/>
    <cellStyle name="Accent3 18" xfId="2002"/>
    <cellStyle name="Accent3 18 2" xfId="2003"/>
    <cellStyle name="Accent3 18 3" xfId="2004"/>
    <cellStyle name="Accent3 180" xfId="2005"/>
    <cellStyle name="Accent3 181" xfId="2006"/>
    <cellStyle name="Accent3 182" xfId="2007"/>
    <cellStyle name="Accent3 183" xfId="2008"/>
    <cellStyle name="Accent3 184" xfId="2009"/>
    <cellStyle name="Accent3 185" xfId="2010"/>
    <cellStyle name="Accent3 186" xfId="2011"/>
    <cellStyle name="Accent3 187" xfId="2012"/>
    <cellStyle name="Accent3 188" xfId="2013"/>
    <cellStyle name="Accent3 19" xfId="2014"/>
    <cellStyle name="Accent3 19 2" xfId="2015"/>
    <cellStyle name="Accent3 2" xfId="2016"/>
    <cellStyle name="Accent3 2 2" xfId="2017"/>
    <cellStyle name="Accent3 2 2 2" xfId="2018"/>
    <cellStyle name="Accent3 2 3" xfId="2019"/>
    <cellStyle name="Accent3 2 4" xfId="2020"/>
    <cellStyle name="Accent3 20" xfId="2021"/>
    <cellStyle name="Accent3 20 2" xfId="2022"/>
    <cellStyle name="Accent3 21" xfId="2023"/>
    <cellStyle name="Accent3 21 2" xfId="2024"/>
    <cellStyle name="Accent3 22" xfId="2025"/>
    <cellStyle name="Accent3 22 2" xfId="2026"/>
    <cellStyle name="Accent3 23" xfId="2027"/>
    <cellStyle name="Accent3 23 2" xfId="2028"/>
    <cellStyle name="Accent3 24" xfId="2029"/>
    <cellStyle name="Accent3 24 2" xfId="2030"/>
    <cellStyle name="Accent3 24 3" xfId="2031"/>
    <cellStyle name="Accent3 25" xfId="2032"/>
    <cellStyle name="Accent3 25 2" xfId="2033"/>
    <cellStyle name="Accent3 26" xfId="2034"/>
    <cellStyle name="Accent3 26 2" xfId="2035"/>
    <cellStyle name="Accent3 27" xfId="2036"/>
    <cellStyle name="Accent3 27 2" xfId="2037"/>
    <cellStyle name="Accent3 28" xfId="2038"/>
    <cellStyle name="Accent3 28 2" xfId="2039"/>
    <cellStyle name="Accent3 29" xfId="2040"/>
    <cellStyle name="Accent3 3" xfId="2041"/>
    <cellStyle name="Accent3 3 2" xfId="2042"/>
    <cellStyle name="Accent3 30" xfId="2043"/>
    <cellStyle name="Accent3 31" xfId="2044"/>
    <cellStyle name="Accent3 32" xfId="2045"/>
    <cellStyle name="Accent3 33" xfId="2046"/>
    <cellStyle name="Accent3 34" xfId="2047"/>
    <cellStyle name="Accent3 35" xfId="2048"/>
    <cellStyle name="Accent3 36" xfId="2049"/>
    <cellStyle name="Accent3 37" xfId="2050"/>
    <cellStyle name="Accent3 38" xfId="2051"/>
    <cellStyle name="Accent3 39" xfId="2052"/>
    <cellStyle name="Accent3 4" xfId="2053"/>
    <cellStyle name="Accent3 4 2" xfId="2054"/>
    <cellStyle name="Accent3 4 3" xfId="2055"/>
    <cellStyle name="Accent3 40" xfId="2056"/>
    <cellStyle name="Accent3 41" xfId="2057"/>
    <cellStyle name="Accent3 42" xfId="2058"/>
    <cellStyle name="Accent3 43" xfId="2059"/>
    <cellStyle name="Accent3 44" xfId="2060"/>
    <cellStyle name="Accent3 45" xfId="2061"/>
    <cellStyle name="Accent3 46" xfId="2062"/>
    <cellStyle name="Accent3 47" xfId="2063"/>
    <cellStyle name="Accent3 48" xfId="2064"/>
    <cellStyle name="Accent3 49" xfId="2065"/>
    <cellStyle name="Accent3 5" xfId="2066"/>
    <cellStyle name="Accent3 5 2" xfId="2067"/>
    <cellStyle name="Accent3 50" xfId="2068"/>
    <cellStyle name="Accent3 51" xfId="2069"/>
    <cellStyle name="Accent3 52" xfId="2070"/>
    <cellStyle name="Accent3 53" xfId="2071"/>
    <cellStyle name="Accent3 54" xfId="2072"/>
    <cellStyle name="Accent3 55" xfId="2073"/>
    <cellStyle name="Accent3 56" xfId="2074"/>
    <cellStyle name="Accent3 57" xfId="2075"/>
    <cellStyle name="Accent3 58" xfId="2076"/>
    <cellStyle name="Accent3 59" xfId="2077"/>
    <cellStyle name="Accent3 6" xfId="2078"/>
    <cellStyle name="Accent3 6 2" xfId="2079"/>
    <cellStyle name="Accent3 60" xfId="2080"/>
    <cellStyle name="Accent3 61" xfId="2081"/>
    <cellStyle name="Accent3 62" xfId="2082"/>
    <cellStyle name="Accent3 63" xfId="2083"/>
    <cellStyle name="Accent3 64" xfId="2084"/>
    <cellStyle name="Accent3 65" xfId="2085"/>
    <cellStyle name="Accent3 66" xfId="2086"/>
    <cellStyle name="Accent3 67" xfId="2087"/>
    <cellStyle name="Accent3 68" xfId="2088"/>
    <cellStyle name="Accent3 69" xfId="2089"/>
    <cellStyle name="Accent3 7" xfId="2090"/>
    <cellStyle name="Accent3 7 2" xfId="2091"/>
    <cellStyle name="Accent3 70" xfId="2092"/>
    <cellStyle name="Accent3 71" xfId="2093"/>
    <cellStyle name="Accent3 72" xfId="2094"/>
    <cellStyle name="Accent3 73" xfId="2095"/>
    <cellStyle name="Accent3 74" xfId="2096"/>
    <cellStyle name="Accent3 75" xfId="2097"/>
    <cellStyle name="Accent3 76" xfId="2098"/>
    <cellStyle name="Accent3 77" xfId="2099"/>
    <cellStyle name="Accent3 78" xfId="2100"/>
    <cellStyle name="Accent3 79" xfId="2101"/>
    <cellStyle name="Accent3 8" xfId="2102"/>
    <cellStyle name="Accent3 8 2" xfId="2103"/>
    <cellStyle name="Accent3 80" xfId="2104"/>
    <cellStyle name="Accent3 81" xfId="2105"/>
    <cellStyle name="Accent3 82" xfId="2106"/>
    <cellStyle name="Accent3 83" xfId="2107"/>
    <cellStyle name="Accent3 84" xfId="2108"/>
    <cellStyle name="Accent3 85" xfId="2109"/>
    <cellStyle name="Accent3 86" xfId="2110"/>
    <cellStyle name="Accent3 87" xfId="2111"/>
    <cellStyle name="Accent3 88" xfId="2112"/>
    <cellStyle name="Accent3 89" xfId="2113"/>
    <cellStyle name="Accent3 9" xfId="2114"/>
    <cellStyle name="Accent3 9 2" xfId="2115"/>
    <cellStyle name="Accent3 90" xfId="2116"/>
    <cellStyle name="Accent3 91" xfId="2117"/>
    <cellStyle name="Accent3 92" xfId="2118"/>
    <cellStyle name="Accent3 93" xfId="2119"/>
    <cellStyle name="Accent3 94" xfId="2120"/>
    <cellStyle name="Accent3 95" xfId="2121"/>
    <cellStyle name="Accent3 96" xfId="2122"/>
    <cellStyle name="Accent3 97" xfId="2123"/>
    <cellStyle name="Accent3 98" xfId="2124"/>
    <cellStyle name="Accent3 99" xfId="2125"/>
    <cellStyle name="Accent4 - 20%" xfId="2126"/>
    <cellStyle name="Accent4 - 20% 10" xfId="2127"/>
    <cellStyle name="Accent4 - 20% 11" xfId="2128"/>
    <cellStyle name="Accent4 - 20% 12" xfId="2129"/>
    <cellStyle name="Accent4 - 20% 13" xfId="2130"/>
    <cellStyle name="Accent4 - 20% 14" xfId="2131"/>
    <cellStyle name="Accent4 - 20% 15" xfId="2132"/>
    <cellStyle name="Accent4 - 20% 16" xfId="2133"/>
    <cellStyle name="Accent4 - 20% 17" xfId="2134"/>
    <cellStyle name="Accent4 - 20% 18" xfId="2135"/>
    <cellStyle name="Accent4 - 20% 19" xfId="2136"/>
    <cellStyle name="Accent4 - 20% 2" xfId="2137"/>
    <cellStyle name="Accent4 - 20% 20" xfId="2138"/>
    <cellStyle name="Accent4 - 20% 21" xfId="2139"/>
    <cellStyle name="Accent4 - 20% 22" xfId="2140"/>
    <cellStyle name="Accent4 - 20% 23" xfId="2141"/>
    <cellStyle name="Accent4 - 20% 24" xfId="2142"/>
    <cellStyle name="Accent4 - 20% 25" xfId="2143"/>
    <cellStyle name="Accent4 - 20% 26" xfId="2144"/>
    <cellStyle name="Accent4 - 20% 27" xfId="2145"/>
    <cellStyle name="Accent4 - 20% 28" xfId="2146"/>
    <cellStyle name="Accent4 - 20% 29" xfId="2147"/>
    <cellStyle name="Accent4 - 20% 3" xfId="2148"/>
    <cellStyle name="Accent4 - 20% 30" xfId="2149"/>
    <cellStyle name="Accent4 - 20% 31" xfId="2150"/>
    <cellStyle name="Accent4 - 20% 32" xfId="2151"/>
    <cellStyle name="Accent4 - 20% 33" xfId="2152"/>
    <cellStyle name="Accent4 - 20% 34" xfId="2153"/>
    <cellStyle name="Accent4 - 20% 35" xfId="2154"/>
    <cellStyle name="Accent4 - 20% 36" xfId="2155"/>
    <cellStyle name="Accent4 - 20% 37" xfId="2156"/>
    <cellStyle name="Accent4 - 20% 38" xfId="2157"/>
    <cellStyle name="Accent4 - 20% 39" xfId="2158"/>
    <cellStyle name="Accent4 - 20% 4" xfId="2159"/>
    <cellStyle name="Accent4 - 20% 40" xfId="2160"/>
    <cellStyle name="Accent4 - 20% 41" xfId="2161"/>
    <cellStyle name="Accent4 - 20% 42" xfId="2162"/>
    <cellStyle name="Accent4 - 20% 43" xfId="2163"/>
    <cellStyle name="Accent4 - 20% 44" xfId="2164"/>
    <cellStyle name="Accent4 - 20% 45" xfId="2165"/>
    <cellStyle name="Accent4 - 20% 46" xfId="2166"/>
    <cellStyle name="Accent4 - 20% 5" xfId="2167"/>
    <cellStyle name="Accent4 - 20% 6" xfId="2168"/>
    <cellStyle name="Accent4 - 20% 7" xfId="2169"/>
    <cellStyle name="Accent4 - 20% 8" xfId="2170"/>
    <cellStyle name="Accent4 - 20% 9" xfId="2171"/>
    <cellStyle name="Accent4 - 40%" xfId="2172"/>
    <cellStyle name="Accent4 - 40% 10" xfId="2173"/>
    <cellStyle name="Accent4 - 40% 11" xfId="2174"/>
    <cellStyle name="Accent4 - 40% 12" xfId="2175"/>
    <cellStyle name="Accent4 - 40% 13" xfId="2176"/>
    <cellStyle name="Accent4 - 40% 14" xfId="2177"/>
    <cellStyle name="Accent4 - 40% 15" xfId="2178"/>
    <cellStyle name="Accent4 - 40% 16" xfId="2179"/>
    <cellStyle name="Accent4 - 40% 17" xfId="2180"/>
    <cellStyle name="Accent4 - 40% 18" xfId="2181"/>
    <cellStyle name="Accent4 - 40% 19" xfId="2182"/>
    <cellStyle name="Accent4 - 40% 2" xfId="2183"/>
    <cellStyle name="Accent4 - 40% 20" xfId="2184"/>
    <cellStyle name="Accent4 - 40% 21" xfId="2185"/>
    <cellStyle name="Accent4 - 40% 22" xfId="2186"/>
    <cellStyle name="Accent4 - 40% 23" xfId="2187"/>
    <cellStyle name="Accent4 - 40% 24" xfId="2188"/>
    <cellStyle name="Accent4 - 40% 25" xfId="2189"/>
    <cellStyle name="Accent4 - 40% 26" xfId="2190"/>
    <cellStyle name="Accent4 - 40% 27" xfId="2191"/>
    <cellStyle name="Accent4 - 40% 28" xfId="2192"/>
    <cellStyle name="Accent4 - 40% 29" xfId="2193"/>
    <cellStyle name="Accent4 - 40% 3" xfId="2194"/>
    <cellStyle name="Accent4 - 40% 30" xfId="2195"/>
    <cellStyle name="Accent4 - 40% 31" xfId="2196"/>
    <cellStyle name="Accent4 - 40% 32" xfId="2197"/>
    <cellStyle name="Accent4 - 40% 33" xfId="2198"/>
    <cellStyle name="Accent4 - 40% 34" xfId="2199"/>
    <cellStyle name="Accent4 - 40% 35" xfId="2200"/>
    <cellStyle name="Accent4 - 40% 36" xfId="2201"/>
    <cellStyle name="Accent4 - 40% 37" xfId="2202"/>
    <cellStyle name="Accent4 - 40% 38" xfId="2203"/>
    <cellStyle name="Accent4 - 40% 39" xfId="2204"/>
    <cellStyle name="Accent4 - 40% 4" xfId="2205"/>
    <cellStyle name="Accent4 - 40% 40" xfId="2206"/>
    <cellStyle name="Accent4 - 40% 41" xfId="2207"/>
    <cellStyle name="Accent4 - 40% 42" xfId="2208"/>
    <cellStyle name="Accent4 - 40% 43" xfId="2209"/>
    <cellStyle name="Accent4 - 40% 44" xfId="2210"/>
    <cellStyle name="Accent4 - 40% 45" xfId="2211"/>
    <cellStyle name="Accent4 - 40% 46" xfId="2212"/>
    <cellStyle name="Accent4 - 40% 5" xfId="2213"/>
    <cellStyle name="Accent4 - 40% 6" xfId="2214"/>
    <cellStyle name="Accent4 - 40% 7" xfId="2215"/>
    <cellStyle name="Accent4 - 40% 8" xfId="2216"/>
    <cellStyle name="Accent4 - 40% 9" xfId="2217"/>
    <cellStyle name="Accent4 - 60%" xfId="2218"/>
    <cellStyle name="Accent4 - 60% 10" xfId="2219"/>
    <cellStyle name="Accent4 - 60% 11" xfId="2220"/>
    <cellStyle name="Accent4 - 60% 12" xfId="2221"/>
    <cellStyle name="Accent4 - 60% 13" xfId="2222"/>
    <cellStyle name="Accent4 - 60% 14" xfId="2223"/>
    <cellStyle name="Accent4 - 60% 15" xfId="2224"/>
    <cellStyle name="Accent4 - 60% 16" xfId="2225"/>
    <cellStyle name="Accent4 - 60% 17" xfId="2226"/>
    <cellStyle name="Accent4 - 60% 18" xfId="2227"/>
    <cellStyle name="Accent4 - 60% 19" xfId="2228"/>
    <cellStyle name="Accent4 - 60% 2" xfId="2229"/>
    <cellStyle name="Accent4 - 60% 20" xfId="2230"/>
    <cellStyle name="Accent4 - 60% 21" xfId="2231"/>
    <cellStyle name="Accent4 - 60% 22" xfId="2232"/>
    <cellStyle name="Accent4 - 60% 23" xfId="2233"/>
    <cellStyle name="Accent4 - 60% 24" xfId="2234"/>
    <cellStyle name="Accent4 - 60% 25" xfId="2235"/>
    <cellStyle name="Accent4 - 60% 26" xfId="2236"/>
    <cellStyle name="Accent4 - 60% 27" xfId="2237"/>
    <cellStyle name="Accent4 - 60% 28" xfId="2238"/>
    <cellStyle name="Accent4 - 60% 29" xfId="2239"/>
    <cellStyle name="Accent4 - 60% 3" xfId="2240"/>
    <cellStyle name="Accent4 - 60% 30" xfId="2241"/>
    <cellStyle name="Accent4 - 60% 31" xfId="2242"/>
    <cellStyle name="Accent4 - 60% 32" xfId="2243"/>
    <cellStyle name="Accent4 - 60% 33" xfId="2244"/>
    <cellStyle name="Accent4 - 60% 34" xfId="2245"/>
    <cellStyle name="Accent4 - 60% 35" xfId="2246"/>
    <cellStyle name="Accent4 - 60% 36" xfId="2247"/>
    <cellStyle name="Accent4 - 60% 37" xfId="2248"/>
    <cellStyle name="Accent4 - 60% 38" xfId="2249"/>
    <cellStyle name="Accent4 - 60% 39" xfId="2250"/>
    <cellStyle name="Accent4 - 60% 4" xfId="2251"/>
    <cellStyle name="Accent4 - 60% 40" xfId="2252"/>
    <cellStyle name="Accent4 - 60% 41" xfId="2253"/>
    <cellStyle name="Accent4 - 60% 42" xfId="2254"/>
    <cellStyle name="Accent4 - 60% 43" xfId="2255"/>
    <cellStyle name="Accent4 - 60% 44" xfId="2256"/>
    <cellStyle name="Accent4 - 60% 45" xfId="2257"/>
    <cellStyle name="Accent4 - 60% 5" xfId="2258"/>
    <cellStyle name="Accent4 - 60% 6" xfId="2259"/>
    <cellStyle name="Accent4 - 60% 7" xfId="2260"/>
    <cellStyle name="Accent4 - 60% 8" xfId="2261"/>
    <cellStyle name="Accent4 - 60% 9" xfId="2262"/>
    <cellStyle name="Accent4 10" xfId="2263"/>
    <cellStyle name="Accent4 10 2" xfId="2264"/>
    <cellStyle name="Accent4 100" xfId="2265"/>
    <cellStyle name="Accent4 101" xfId="2266"/>
    <cellStyle name="Accent4 102" xfId="2267"/>
    <cellStyle name="Accent4 103" xfId="2268"/>
    <cellStyle name="Accent4 104" xfId="2269"/>
    <cellStyle name="Accent4 105" xfId="2270"/>
    <cellStyle name="Accent4 106" xfId="2271"/>
    <cellStyle name="Accent4 107" xfId="2272"/>
    <cellStyle name="Accent4 108" xfId="2273"/>
    <cellStyle name="Accent4 109" xfId="2274"/>
    <cellStyle name="Accent4 11" xfId="2275"/>
    <cellStyle name="Accent4 11 2" xfId="2276"/>
    <cellStyle name="Accent4 110" xfId="2277"/>
    <cellStyle name="Accent4 111" xfId="2278"/>
    <cellStyle name="Accent4 112" xfId="2279"/>
    <cellStyle name="Accent4 113" xfId="2280"/>
    <cellStyle name="Accent4 114" xfId="2281"/>
    <cellStyle name="Accent4 115" xfId="2282"/>
    <cellStyle name="Accent4 116" xfId="2283"/>
    <cellStyle name="Accent4 117" xfId="2284"/>
    <cellStyle name="Accent4 118" xfId="2285"/>
    <cellStyle name="Accent4 119" xfId="2286"/>
    <cellStyle name="Accent4 12" xfId="2287"/>
    <cellStyle name="Accent4 12 2" xfId="2288"/>
    <cellStyle name="Accent4 120" xfId="2289"/>
    <cellStyle name="Accent4 121" xfId="2290"/>
    <cellStyle name="Accent4 122" xfId="2291"/>
    <cellStyle name="Accent4 123" xfId="2292"/>
    <cellStyle name="Accent4 124" xfId="2293"/>
    <cellStyle name="Accent4 125" xfId="2294"/>
    <cellStyle name="Accent4 126" xfId="2295"/>
    <cellStyle name="Accent4 127" xfId="2296"/>
    <cellStyle name="Accent4 128" xfId="2297"/>
    <cellStyle name="Accent4 129" xfId="2298"/>
    <cellStyle name="Accent4 13" xfId="2299"/>
    <cellStyle name="Accent4 13 2" xfId="2300"/>
    <cellStyle name="Accent4 130" xfId="2301"/>
    <cellStyle name="Accent4 131" xfId="2302"/>
    <cellStyle name="Accent4 132" xfId="2303"/>
    <cellStyle name="Accent4 133" xfId="2304"/>
    <cellStyle name="Accent4 134" xfId="2305"/>
    <cellStyle name="Accent4 135" xfId="2306"/>
    <cellStyle name="Accent4 136" xfId="2307"/>
    <cellStyle name="Accent4 137" xfId="2308"/>
    <cellStyle name="Accent4 138" xfId="2309"/>
    <cellStyle name="Accent4 139" xfId="2310"/>
    <cellStyle name="Accent4 14" xfId="2311"/>
    <cellStyle name="Accent4 14 2" xfId="2312"/>
    <cellStyle name="Accent4 140" xfId="2313"/>
    <cellStyle name="Accent4 141" xfId="2314"/>
    <cellStyle name="Accent4 142" xfId="2315"/>
    <cellStyle name="Accent4 143" xfId="2316"/>
    <cellStyle name="Accent4 144" xfId="2317"/>
    <cellStyle name="Accent4 145" xfId="2318"/>
    <cellStyle name="Accent4 146" xfId="2319"/>
    <cellStyle name="Accent4 147" xfId="2320"/>
    <cellStyle name="Accent4 148" xfId="2321"/>
    <cellStyle name="Accent4 149" xfId="2322"/>
    <cellStyle name="Accent4 15" xfId="2323"/>
    <cellStyle name="Accent4 15 2" xfId="2324"/>
    <cellStyle name="Accent4 150" xfId="2325"/>
    <cellStyle name="Accent4 151" xfId="2326"/>
    <cellStyle name="Accent4 152" xfId="2327"/>
    <cellStyle name="Accent4 153" xfId="2328"/>
    <cellStyle name="Accent4 154" xfId="2329"/>
    <cellStyle name="Accent4 155" xfId="2330"/>
    <cellStyle name="Accent4 156" xfId="2331"/>
    <cellStyle name="Accent4 157" xfId="2332"/>
    <cellStyle name="Accent4 158" xfId="2333"/>
    <cellStyle name="Accent4 159" xfId="2334"/>
    <cellStyle name="Accent4 16" xfId="2335"/>
    <cellStyle name="Accent4 16 2" xfId="2336"/>
    <cellStyle name="Accent4 160" xfId="2337"/>
    <cellStyle name="Accent4 161" xfId="2338"/>
    <cellStyle name="Accent4 162" xfId="2339"/>
    <cellStyle name="Accent4 163" xfId="2340"/>
    <cellStyle name="Accent4 164" xfId="2341"/>
    <cellStyle name="Accent4 165" xfId="2342"/>
    <cellStyle name="Accent4 166" xfId="2343"/>
    <cellStyle name="Accent4 167" xfId="2344"/>
    <cellStyle name="Accent4 168" xfId="2345"/>
    <cellStyle name="Accent4 169" xfId="2346"/>
    <cellStyle name="Accent4 17" xfId="2347"/>
    <cellStyle name="Accent4 17 2" xfId="2348"/>
    <cellStyle name="Accent4 170" xfId="2349"/>
    <cellStyle name="Accent4 171" xfId="2350"/>
    <cellStyle name="Accent4 172" xfId="2351"/>
    <cellStyle name="Accent4 173" xfId="2352"/>
    <cellStyle name="Accent4 174" xfId="2353"/>
    <cellStyle name="Accent4 175" xfId="2354"/>
    <cellStyle name="Accent4 176" xfId="2355"/>
    <cellStyle name="Accent4 177" xfId="2356"/>
    <cellStyle name="Accent4 178" xfId="2357"/>
    <cellStyle name="Accent4 179" xfId="2358"/>
    <cellStyle name="Accent4 18" xfId="2359"/>
    <cellStyle name="Accent4 18 2" xfId="2360"/>
    <cellStyle name="Accent4 18 3" xfId="2361"/>
    <cellStyle name="Accent4 180" xfId="2362"/>
    <cellStyle name="Accent4 181" xfId="2363"/>
    <cellStyle name="Accent4 182" xfId="2364"/>
    <cellStyle name="Accent4 183" xfId="2365"/>
    <cellStyle name="Accent4 184" xfId="2366"/>
    <cellStyle name="Accent4 185" xfId="2367"/>
    <cellStyle name="Accent4 186" xfId="2368"/>
    <cellStyle name="Accent4 187" xfId="2369"/>
    <cellStyle name="Accent4 188" xfId="2370"/>
    <cellStyle name="Accent4 19" xfId="2371"/>
    <cellStyle name="Accent4 19 2" xfId="2372"/>
    <cellStyle name="Accent4 2" xfId="2373"/>
    <cellStyle name="Accent4 2 2" xfId="2374"/>
    <cellStyle name="Accent4 2 2 2" xfId="2375"/>
    <cellStyle name="Accent4 2 3" xfId="2376"/>
    <cellStyle name="Accent4 2 4" xfId="2377"/>
    <cellStyle name="Accent4 20" xfId="2378"/>
    <cellStyle name="Accent4 20 2" xfId="2379"/>
    <cellStyle name="Accent4 21" xfId="2380"/>
    <cellStyle name="Accent4 21 2" xfId="2381"/>
    <cellStyle name="Accent4 22" xfId="2382"/>
    <cellStyle name="Accent4 22 2" xfId="2383"/>
    <cellStyle name="Accent4 23" xfId="2384"/>
    <cellStyle name="Accent4 23 2" xfId="2385"/>
    <cellStyle name="Accent4 24" xfId="2386"/>
    <cellStyle name="Accent4 24 2" xfId="2387"/>
    <cellStyle name="Accent4 24 3" xfId="2388"/>
    <cellStyle name="Accent4 25" xfId="2389"/>
    <cellStyle name="Accent4 25 2" xfId="2390"/>
    <cellStyle name="Accent4 26" xfId="2391"/>
    <cellStyle name="Accent4 26 2" xfId="2392"/>
    <cellStyle name="Accent4 27" xfId="2393"/>
    <cellStyle name="Accent4 27 2" xfId="2394"/>
    <cellStyle name="Accent4 28" xfId="2395"/>
    <cellStyle name="Accent4 28 2" xfId="2396"/>
    <cellStyle name="Accent4 29" xfId="2397"/>
    <cellStyle name="Accent4 3" xfId="2398"/>
    <cellStyle name="Accent4 3 2" xfId="2399"/>
    <cellStyle name="Accent4 30" xfId="2400"/>
    <cellStyle name="Accent4 31" xfId="2401"/>
    <cellStyle name="Accent4 32" xfId="2402"/>
    <cellStyle name="Accent4 33" xfId="2403"/>
    <cellStyle name="Accent4 34" xfId="2404"/>
    <cellStyle name="Accent4 35" xfId="2405"/>
    <cellStyle name="Accent4 36" xfId="2406"/>
    <cellStyle name="Accent4 37" xfId="2407"/>
    <cellStyle name="Accent4 38" xfId="2408"/>
    <cellStyle name="Accent4 39" xfId="2409"/>
    <cellStyle name="Accent4 4" xfId="2410"/>
    <cellStyle name="Accent4 4 2" xfId="2411"/>
    <cellStyle name="Accent4 4 3" xfId="2412"/>
    <cellStyle name="Accent4 40" xfId="2413"/>
    <cellStyle name="Accent4 41" xfId="2414"/>
    <cellStyle name="Accent4 42" xfId="2415"/>
    <cellStyle name="Accent4 43" xfId="2416"/>
    <cellStyle name="Accent4 44" xfId="2417"/>
    <cellStyle name="Accent4 45" xfId="2418"/>
    <cellStyle name="Accent4 46" xfId="2419"/>
    <cellStyle name="Accent4 47" xfId="2420"/>
    <cellStyle name="Accent4 48" xfId="2421"/>
    <cellStyle name="Accent4 49" xfId="2422"/>
    <cellStyle name="Accent4 5" xfId="2423"/>
    <cellStyle name="Accent4 5 2" xfId="2424"/>
    <cellStyle name="Accent4 50" xfId="2425"/>
    <cellStyle name="Accent4 51" xfId="2426"/>
    <cellStyle name="Accent4 52" xfId="2427"/>
    <cellStyle name="Accent4 53" xfId="2428"/>
    <cellStyle name="Accent4 54" xfId="2429"/>
    <cellStyle name="Accent4 55" xfId="2430"/>
    <cellStyle name="Accent4 56" xfId="2431"/>
    <cellStyle name="Accent4 57" xfId="2432"/>
    <cellStyle name="Accent4 58" xfId="2433"/>
    <cellStyle name="Accent4 59" xfId="2434"/>
    <cellStyle name="Accent4 6" xfId="2435"/>
    <cellStyle name="Accent4 6 2" xfId="2436"/>
    <cellStyle name="Accent4 60" xfId="2437"/>
    <cellStyle name="Accent4 61" xfId="2438"/>
    <cellStyle name="Accent4 62" xfId="2439"/>
    <cellStyle name="Accent4 63" xfId="2440"/>
    <cellStyle name="Accent4 64" xfId="2441"/>
    <cellStyle name="Accent4 65" xfId="2442"/>
    <cellStyle name="Accent4 66" xfId="2443"/>
    <cellStyle name="Accent4 67" xfId="2444"/>
    <cellStyle name="Accent4 68" xfId="2445"/>
    <cellStyle name="Accent4 69" xfId="2446"/>
    <cellStyle name="Accent4 7" xfId="2447"/>
    <cellStyle name="Accent4 7 2" xfId="2448"/>
    <cellStyle name="Accent4 70" xfId="2449"/>
    <cellStyle name="Accent4 71" xfId="2450"/>
    <cellStyle name="Accent4 72" xfId="2451"/>
    <cellStyle name="Accent4 73" xfId="2452"/>
    <cellStyle name="Accent4 74" xfId="2453"/>
    <cellStyle name="Accent4 75" xfId="2454"/>
    <cellStyle name="Accent4 76" xfId="2455"/>
    <cellStyle name="Accent4 77" xfId="2456"/>
    <cellStyle name="Accent4 78" xfId="2457"/>
    <cellStyle name="Accent4 79" xfId="2458"/>
    <cellStyle name="Accent4 8" xfId="2459"/>
    <cellStyle name="Accent4 8 2" xfId="2460"/>
    <cellStyle name="Accent4 80" xfId="2461"/>
    <cellStyle name="Accent4 81" xfId="2462"/>
    <cellStyle name="Accent4 82" xfId="2463"/>
    <cellStyle name="Accent4 83" xfId="2464"/>
    <cellStyle name="Accent4 84" xfId="2465"/>
    <cellStyle name="Accent4 85" xfId="2466"/>
    <cellStyle name="Accent4 86" xfId="2467"/>
    <cellStyle name="Accent4 87" xfId="2468"/>
    <cellStyle name="Accent4 88" xfId="2469"/>
    <cellStyle name="Accent4 89" xfId="2470"/>
    <cellStyle name="Accent4 9" xfId="2471"/>
    <cellStyle name="Accent4 9 2" xfId="2472"/>
    <cellStyle name="Accent4 90" xfId="2473"/>
    <cellStyle name="Accent4 91" xfId="2474"/>
    <cellStyle name="Accent4 92" xfId="2475"/>
    <cellStyle name="Accent4 93" xfId="2476"/>
    <cellStyle name="Accent4 94" xfId="2477"/>
    <cellStyle name="Accent4 95" xfId="2478"/>
    <cellStyle name="Accent4 96" xfId="2479"/>
    <cellStyle name="Accent4 97" xfId="2480"/>
    <cellStyle name="Accent4 98" xfId="2481"/>
    <cellStyle name="Accent4 99" xfId="2482"/>
    <cellStyle name="Accent5 - 20%" xfId="2483"/>
    <cellStyle name="Accent5 - 20% 10" xfId="2484"/>
    <cellStyle name="Accent5 - 20% 11" xfId="2485"/>
    <cellStyle name="Accent5 - 20% 12" xfId="2486"/>
    <cellStyle name="Accent5 - 20% 13" xfId="2487"/>
    <cellStyle name="Accent5 - 20% 14" xfId="2488"/>
    <cellStyle name="Accent5 - 20% 15" xfId="2489"/>
    <cellStyle name="Accent5 - 20% 16" xfId="2490"/>
    <cellStyle name="Accent5 - 20% 17" xfId="2491"/>
    <cellStyle name="Accent5 - 20% 18" xfId="2492"/>
    <cellStyle name="Accent5 - 20% 19" xfId="2493"/>
    <cellStyle name="Accent5 - 20% 2" xfId="2494"/>
    <cellStyle name="Accent5 - 20% 20" xfId="2495"/>
    <cellStyle name="Accent5 - 20% 21" xfId="2496"/>
    <cellStyle name="Accent5 - 20% 22" xfId="2497"/>
    <cellStyle name="Accent5 - 20% 23" xfId="2498"/>
    <cellStyle name="Accent5 - 20% 24" xfId="2499"/>
    <cellStyle name="Accent5 - 20% 25" xfId="2500"/>
    <cellStyle name="Accent5 - 20% 26" xfId="2501"/>
    <cellStyle name="Accent5 - 20% 27" xfId="2502"/>
    <cellStyle name="Accent5 - 20% 28" xfId="2503"/>
    <cellStyle name="Accent5 - 20% 29" xfId="2504"/>
    <cellStyle name="Accent5 - 20% 3" xfId="2505"/>
    <cellStyle name="Accent5 - 20% 30" xfId="2506"/>
    <cellStyle name="Accent5 - 20% 31" xfId="2507"/>
    <cellStyle name="Accent5 - 20% 32" xfId="2508"/>
    <cellStyle name="Accent5 - 20% 33" xfId="2509"/>
    <cellStyle name="Accent5 - 20% 34" xfId="2510"/>
    <cellStyle name="Accent5 - 20% 35" xfId="2511"/>
    <cellStyle name="Accent5 - 20% 36" xfId="2512"/>
    <cellStyle name="Accent5 - 20% 37" xfId="2513"/>
    <cellStyle name="Accent5 - 20% 38" xfId="2514"/>
    <cellStyle name="Accent5 - 20% 39" xfId="2515"/>
    <cellStyle name="Accent5 - 20% 4" xfId="2516"/>
    <cellStyle name="Accent5 - 20% 40" xfId="2517"/>
    <cellStyle name="Accent5 - 20% 41" xfId="2518"/>
    <cellStyle name="Accent5 - 20% 42" xfId="2519"/>
    <cellStyle name="Accent5 - 20% 43" xfId="2520"/>
    <cellStyle name="Accent5 - 20% 44" xfId="2521"/>
    <cellStyle name="Accent5 - 20% 45" xfId="2522"/>
    <cellStyle name="Accent5 - 20% 46" xfId="2523"/>
    <cellStyle name="Accent5 - 20% 5" xfId="2524"/>
    <cellStyle name="Accent5 - 20% 6" xfId="2525"/>
    <cellStyle name="Accent5 - 20% 7" xfId="2526"/>
    <cellStyle name="Accent5 - 20% 8" xfId="2527"/>
    <cellStyle name="Accent5 - 20% 9" xfId="2528"/>
    <cellStyle name="Accent5 - 40%" xfId="2529"/>
    <cellStyle name="Accent5 - 40% 10" xfId="2530"/>
    <cellStyle name="Accent5 - 40% 11" xfId="2531"/>
    <cellStyle name="Accent5 - 40% 12" xfId="2532"/>
    <cellStyle name="Accent5 - 40% 13" xfId="2533"/>
    <cellStyle name="Accent5 - 40% 14" xfId="2534"/>
    <cellStyle name="Accent5 - 40% 15" xfId="2535"/>
    <cellStyle name="Accent5 - 40% 16" xfId="2536"/>
    <cellStyle name="Accent5 - 40% 17" xfId="2537"/>
    <cellStyle name="Accent5 - 40% 18" xfId="2538"/>
    <cellStyle name="Accent5 - 40% 19" xfId="2539"/>
    <cellStyle name="Accent5 - 40% 2" xfId="2540"/>
    <cellStyle name="Accent5 - 40% 20" xfId="2541"/>
    <cellStyle name="Accent5 - 40% 21" xfId="2542"/>
    <cellStyle name="Accent5 - 40% 22" xfId="2543"/>
    <cellStyle name="Accent5 - 40% 23" xfId="2544"/>
    <cellStyle name="Accent5 - 40% 24" xfId="2545"/>
    <cellStyle name="Accent5 - 40% 3" xfId="2546"/>
    <cellStyle name="Accent5 - 40% 4" xfId="2547"/>
    <cellStyle name="Accent5 - 40% 5" xfId="2548"/>
    <cellStyle name="Accent5 - 40% 6" xfId="2549"/>
    <cellStyle name="Accent5 - 40% 7" xfId="2550"/>
    <cellStyle name="Accent5 - 40% 8" xfId="2551"/>
    <cellStyle name="Accent5 - 40% 9" xfId="2552"/>
    <cellStyle name="Accent5 - 60%" xfId="2553"/>
    <cellStyle name="Accent5 - 60% 10" xfId="2554"/>
    <cellStyle name="Accent5 - 60% 11" xfId="2555"/>
    <cellStyle name="Accent5 - 60% 12" xfId="2556"/>
    <cellStyle name="Accent5 - 60% 13" xfId="2557"/>
    <cellStyle name="Accent5 - 60% 14" xfId="2558"/>
    <cellStyle name="Accent5 - 60% 15" xfId="2559"/>
    <cellStyle name="Accent5 - 60% 16" xfId="2560"/>
    <cellStyle name="Accent5 - 60% 17" xfId="2561"/>
    <cellStyle name="Accent5 - 60% 18" xfId="2562"/>
    <cellStyle name="Accent5 - 60% 19" xfId="2563"/>
    <cellStyle name="Accent5 - 60% 2" xfId="2564"/>
    <cellStyle name="Accent5 - 60% 20" xfId="2565"/>
    <cellStyle name="Accent5 - 60% 21" xfId="2566"/>
    <cellStyle name="Accent5 - 60% 22" xfId="2567"/>
    <cellStyle name="Accent5 - 60% 23" xfId="2568"/>
    <cellStyle name="Accent5 - 60% 24" xfId="2569"/>
    <cellStyle name="Accent5 - 60% 25" xfId="2570"/>
    <cellStyle name="Accent5 - 60% 26" xfId="2571"/>
    <cellStyle name="Accent5 - 60% 27" xfId="2572"/>
    <cellStyle name="Accent5 - 60% 28" xfId="2573"/>
    <cellStyle name="Accent5 - 60% 29" xfId="2574"/>
    <cellStyle name="Accent5 - 60% 3" xfId="2575"/>
    <cellStyle name="Accent5 - 60% 30" xfId="2576"/>
    <cellStyle name="Accent5 - 60% 31" xfId="2577"/>
    <cellStyle name="Accent5 - 60% 32" xfId="2578"/>
    <cellStyle name="Accent5 - 60% 33" xfId="2579"/>
    <cellStyle name="Accent5 - 60% 34" xfId="2580"/>
    <cellStyle name="Accent5 - 60% 35" xfId="2581"/>
    <cellStyle name="Accent5 - 60% 36" xfId="2582"/>
    <cellStyle name="Accent5 - 60% 37" xfId="2583"/>
    <cellStyle name="Accent5 - 60% 38" xfId="2584"/>
    <cellStyle name="Accent5 - 60% 39" xfId="2585"/>
    <cellStyle name="Accent5 - 60% 4" xfId="2586"/>
    <cellStyle name="Accent5 - 60% 40" xfId="2587"/>
    <cellStyle name="Accent5 - 60% 41" xfId="2588"/>
    <cellStyle name="Accent5 - 60% 42" xfId="2589"/>
    <cellStyle name="Accent5 - 60% 43" xfId="2590"/>
    <cellStyle name="Accent5 - 60% 44" xfId="2591"/>
    <cellStyle name="Accent5 - 60% 45" xfId="2592"/>
    <cellStyle name="Accent5 - 60% 5" xfId="2593"/>
    <cellStyle name="Accent5 - 60% 6" xfId="2594"/>
    <cellStyle name="Accent5 - 60% 7" xfId="2595"/>
    <cellStyle name="Accent5 - 60% 8" xfId="2596"/>
    <cellStyle name="Accent5 - 60% 9" xfId="2597"/>
    <cellStyle name="Accent5 10" xfId="2598"/>
    <cellStyle name="Accent5 10 2" xfId="2599"/>
    <cellStyle name="Accent5 100" xfId="2600"/>
    <cellStyle name="Accent5 101" xfId="2601"/>
    <cellStyle name="Accent5 102" xfId="2602"/>
    <cellStyle name="Accent5 103" xfId="2603"/>
    <cellStyle name="Accent5 104" xfId="2604"/>
    <cellStyle name="Accent5 105" xfId="2605"/>
    <cellStyle name="Accent5 106" xfId="2606"/>
    <cellStyle name="Accent5 107" xfId="2607"/>
    <cellStyle name="Accent5 108" xfId="2608"/>
    <cellStyle name="Accent5 109" xfId="2609"/>
    <cellStyle name="Accent5 11" xfId="2610"/>
    <cellStyle name="Accent5 11 2" xfId="2611"/>
    <cellStyle name="Accent5 110" xfId="2612"/>
    <cellStyle name="Accent5 111" xfId="2613"/>
    <cellStyle name="Accent5 112" xfId="2614"/>
    <cellStyle name="Accent5 113" xfId="2615"/>
    <cellStyle name="Accent5 114" xfId="2616"/>
    <cellStyle name="Accent5 115" xfId="2617"/>
    <cellStyle name="Accent5 116" xfId="2618"/>
    <cellStyle name="Accent5 117" xfId="2619"/>
    <cellStyle name="Accent5 118" xfId="2620"/>
    <cellStyle name="Accent5 119" xfId="2621"/>
    <cellStyle name="Accent5 12" xfId="2622"/>
    <cellStyle name="Accent5 12 2" xfId="2623"/>
    <cellStyle name="Accent5 120" xfId="2624"/>
    <cellStyle name="Accent5 121" xfId="2625"/>
    <cellStyle name="Accent5 122" xfId="2626"/>
    <cellStyle name="Accent5 123" xfId="2627"/>
    <cellStyle name="Accent5 124" xfId="2628"/>
    <cellStyle name="Accent5 125" xfId="2629"/>
    <cellStyle name="Accent5 126" xfId="2630"/>
    <cellStyle name="Accent5 127" xfId="2631"/>
    <cellStyle name="Accent5 128" xfId="2632"/>
    <cellStyle name="Accent5 129" xfId="2633"/>
    <cellStyle name="Accent5 13" xfId="2634"/>
    <cellStyle name="Accent5 13 2" xfId="2635"/>
    <cellStyle name="Accent5 130" xfId="2636"/>
    <cellStyle name="Accent5 131" xfId="2637"/>
    <cellStyle name="Accent5 132" xfId="2638"/>
    <cellStyle name="Accent5 133" xfId="2639"/>
    <cellStyle name="Accent5 134" xfId="2640"/>
    <cellStyle name="Accent5 135" xfId="2641"/>
    <cellStyle name="Accent5 136" xfId="2642"/>
    <cellStyle name="Accent5 137" xfId="2643"/>
    <cellStyle name="Accent5 138" xfId="2644"/>
    <cellStyle name="Accent5 139" xfId="2645"/>
    <cellStyle name="Accent5 14" xfId="2646"/>
    <cellStyle name="Accent5 14 2" xfId="2647"/>
    <cellStyle name="Accent5 140" xfId="2648"/>
    <cellStyle name="Accent5 141" xfId="2649"/>
    <cellStyle name="Accent5 142" xfId="2650"/>
    <cellStyle name="Accent5 143" xfId="2651"/>
    <cellStyle name="Accent5 144" xfId="2652"/>
    <cellStyle name="Accent5 145" xfId="2653"/>
    <cellStyle name="Accent5 146" xfId="2654"/>
    <cellStyle name="Accent5 147" xfId="2655"/>
    <cellStyle name="Accent5 148" xfId="2656"/>
    <cellStyle name="Accent5 149" xfId="2657"/>
    <cellStyle name="Accent5 15" xfId="2658"/>
    <cellStyle name="Accent5 15 2" xfId="2659"/>
    <cellStyle name="Accent5 150" xfId="2660"/>
    <cellStyle name="Accent5 151" xfId="2661"/>
    <cellStyle name="Accent5 152" xfId="2662"/>
    <cellStyle name="Accent5 153" xfId="2663"/>
    <cellStyle name="Accent5 154" xfId="2664"/>
    <cellStyle name="Accent5 155" xfId="2665"/>
    <cellStyle name="Accent5 156" xfId="2666"/>
    <cellStyle name="Accent5 157" xfId="2667"/>
    <cellStyle name="Accent5 158" xfId="2668"/>
    <cellStyle name="Accent5 159" xfId="2669"/>
    <cellStyle name="Accent5 16" xfId="2670"/>
    <cellStyle name="Accent5 16 2" xfId="2671"/>
    <cellStyle name="Accent5 160" xfId="2672"/>
    <cellStyle name="Accent5 161" xfId="2673"/>
    <cellStyle name="Accent5 162" xfId="2674"/>
    <cellStyle name="Accent5 163" xfId="2675"/>
    <cellStyle name="Accent5 164" xfId="2676"/>
    <cellStyle name="Accent5 165" xfId="2677"/>
    <cellStyle name="Accent5 166" xfId="2678"/>
    <cellStyle name="Accent5 167" xfId="2679"/>
    <cellStyle name="Accent5 168" xfId="2680"/>
    <cellStyle name="Accent5 169" xfId="2681"/>
    <cellStyle name="Accent5 17" xfId="2682"/>
    <cellStyle name="Accent5 17 2" xfId="2683"/>
    <cellStyle name="Accent5 170" xfId="2684"/>
    <cellStyle name="Accent5 171" xfId="2685"/>
    <cellStyle name="Accent5 172" xfId="2686"/>
    <cellStyle name="Accent5 173" xfId="2687"/>
    <cellStyle name="Accent5 174" xfId="2688"/>
    <cellStyle name="Accent5 175" xfId="2689"/>
    <cellStyle name="Accent5 176" xfId="2690"/>
    <cellStyle name="Accent5 177" xfId="2691"/>
    <cellStyle name="Accent5 178" xfId="2692"/>
    <cellStyle name="Accent5 179" xfId="2693"/>
    <cellStyle name="Accent5 18" xfId="2694"/>
    <cellStyle name="Accent5 18 2" xfId="2695"/>
    <cellStyle name="Accent5 18 3" xfId="2696"/>
    <cellStyle name="Accent5 180" xfId="2697"/>
    <cellStyle name="Accent5 181" xfId="2698"/>
    <cellStyle name="Accent5 182" xfId="2699"/>
    <cellStyle name="Accent5 183" xfId="2700"/>
    <cellStyle name="Accent5 184" xfId="2701"/>
    <cellStyle name="Accent5 185" xfId="2702"/>
    <cellStyle name="Accent5 186" xfId="2703"/>
    <cellStyle name="Accent5 187" xfId="2704"/>
    <cellStyle name="Accent5 188" xfId="2705"/>
    <cellStyle name="Accent5 19" xfId="2706"/>
    <cellStyle name="Accent5 19 2" xfId="2707"/>
    <cellStyle name="Accent5 2" xfId="2708"/>
    <cellStyle name="Accent5 2 2" xfId="2709"/>
    <cellStyle name="Accent5 2 2 2" xfId="2710"/>
    <cellStyle name="Accent5 2 3" xfId="2711"/>
    <cellStyle name="Accent5 2 4" xfId="2712"/>
    <cellStyle name="Accent5 20" xfId="2713"/>
    <cellStyle name="Accent5 20 2" xfId="2714"/>
    <cellStyle name="Accent5 21" xfId="2715"/>
    <cellStyle name="Accent5 21 2" xfId="2716"/>
    <cellStyle name="Accent5 22" xfId="2717"/>
    <cellStyle name="Accent5 22 2" xfId="2718"/>
    <cellStyle name="Accent5 23" xfId="2719"/>
    <cellStyle name="Accent5 23 2" xfId="2720"/>
    <cellStyle name="Accent5 24" xfId="2721"/>
    <cellStyle name="Accent5 24 2" xfId="2722"/>
    <cellStyle name="Accent5 24 3" xfId="2723"/>
    <cellStyle name="Accent5 25" xfId="2724"/>
    <cellStyle name="Accent5 25 2" xfId="2725"/>
    <cellStyle name="Accent5 26" xfId="2726"/>
    <cellStyle name="Accent5 26 2" xfId="2727"/>
    <cellStyle name="Accent5 27" xfId="2728"/>
    <cellStyle name="Accent5 27 2" xfId="2729"/>
    <cellStyle name="Accent5 28" xfId="2730"/>
    <cellStyle name="Accent5 28 2" xfId="2731"/>
    <cellStyle name="Accent5 29" xfId="2732"/>
    <cellStyle name="Accent5 3" xfId="2733"/>
    <cellStyle name="Accent5 3 2" xfId="2734"/>
    <cellStyle name="Accent5 30" xfId="2735"/>
    <cellStyle name="Accent5 31" xfId="2736"/>
    <cellStyle name="Accent5 32" xfId="2737"/>
    <cellStyle name="Accent5 33" xfId="2738"/>
    <cellStyle name="Accent5 34" xfId="2739"/>
    <cellStyle name="Accent5 35" xfId="2740"/>
    <cellStyle name="Accent5 36" xfId="2741"/>
    <cellStyle name="Accent5 37" xfId="2742"/>
    <cellStyle name="Accent5 38" xfId="2743"/>
    <cellStyle name="Accent5 39" xfId="2744"/>
    <cellStyle name="Accent5 4" xfId="2745"/>
    <cellStyle name="Accent5 4 2" xfId="2746"/>
    <cellStyle name="Accent5 4 3" xfId="2747"/>
    <cellStyle name="Accent5 40" xfId="2748"/>
    <cellStyle name="Accent5 41" xfId="2749"/>
    <cellStyle name="Accent5 42" xfId="2750"/>
    <cellStyle name="Accent5 43" xfId="2751"/>
    <cellStyle name="Accent5 44" xfId="2752"/>
    <cellStyle name="Accent5 45" xfId="2753"/>
    <cellStyle name="Accent5 46" xfId="2754"/>
    <cellStyle name="Accent5 47" xfId="2755"/>
    <cellStyle name="Accent5 48" xfId="2756"/>
    <cellStyle name="Accent5 49" xfId="2757"/>
    <cellStyle name="Accent5 5" xfId="2758"/>
    <cellStyle name="Accent5 5 2" xfId="2759"/>
    <cellStyle name="Accent5 50" xfId="2760"/>
    <cellStyle name="Accent5 51" xfId="2761"/>
    <cellStyle name="Accent5 52" xfId="2762"/>
    <cellStyle name="Accent5 53" xfId="2763"/>
    <cellStyle name="Accent5 54" xfId="2764"/>
    <cellStyle name="Accent5 55" xfId="2765"/>
    <cellStyle name="Accent5 56" xfId="2766"/>
    <cellStyle name="Accent5 57" xfId="2767"/>
    <cellStyle name="Accent5 58" xfId="2768"/>
    <cellStyle name="Accent5 59" xfId="2769"/>
    <cellStyle name="Accent5 6" xfId="2770"/>
    <cellStyle name="Accent5 6 2" xfId="2771"/>
    <cellStyle name="Accent5 60" xfId="2772"/>
    <cellStyle name="Accent5 61" xfId="2773"/>
    <cellStyle name="Accent5 62" xfId="2774"/>
    <cellStyle name="Accent5 63" xfId="2775"/>
    <cellStyle name="Accent5 64" xfId="2776"/>
    <cellStyle name="Accent5 65" xfId="2777"/>
    <cellStyle name="Accent5 66" xfId="2778"/>
    <cellStyle name="Accent5 67" xfId="2779"/>
    <cellStyle name="Accent5 68" xfId="2780"/>
    <cellStyle name="Accent5 69" xfId="2781"/>
    <cellStyle name="Accent5 7" xfId="2782"/>
    <cellStyle name="Accent5 7 2" xfId="2783"/>
    <cellStyle name="Accent5 70" xfId="2784"/>
    <cellStyle name="Accent5 71" xfId="2785"/>
    <cellStyle name="Accent5 72" xfId="2786"/>
    <cellStyle name="Accent5 73" xfId="2787"/>
    <cellStyle name="Accent5 74" xfId="2788"/>
    <cellStyle name="Accent5 75" xfId="2789"/>
    <cellStyle name="Accent5 76" xfId="2790"/>
    <cellStyle name="Accent5 77" xfId="2791"/>
    <cellStyle name="Accent5 78" xfId="2792"/>
    <cellStyle name="Accent5 79" xfId="2793"/>
    <cellStyle name="Accent5 8" xfId="2794"/>
    <cellStyle name="Accent5 8 2" xfId="2795"/>
    <cellStyle name="Accent5 80" xfId="2796"/>
    <cellStyle name="Accent5 81" xfId="2797"/>
    <cellStyle name="Accent5 82" xfId="2798"/>
    <cellStyle name="Accent5 83" xfId="2799"/>
    <cellStyle name="Accent5 84" xfId="2800"/>
    <cellStyle name="Accent5 85" xfId="2801"/>
    <cellStyle name="Accent5 86" xfId="2802"/>
    <cellStyle name="Accent5 87" xfId="2803"/>
    <cellStyle name="Accent5 88" xfId="2804"/>
    <cellStyle name="Accent5 89" xfId="2805"/>
    <cellStyle name="Accent5 9" xfId="2806"/>
    <cellStyle name="Accent5 9 2" xfId="2807"/>
    <cellStyle name="Accent5 90" xfId="2808"/>
    <cellStyle name="Accent5 91" xfId="2809"/>
    <cellStyle name="Accent5 92" xfId="2810"/>
    <cellStyle name="Accent5 93" xfId="2811"/>
    <cellStyle name="Accent5 94" xfId="2812"/>
    <cellStyle name="Accent5 95" xfId="2813"/>
    <cellStyle name="Accent5 96" xfId="2814"/>
    <cellStyle name="Accent5 97" xfId="2815"/>
    <cellStyle name="Accent5 98" xfId="2816"/>
    <cellStyle name="Accent5 99" xfId="2817"/>
    <cellStyle name="Accent6 - 20%" xfId="2818"/>
    <cellStyle name="Accent6 - 20% 10" xfId="2819"/>
    <cellStyle name="Accent6 - 20% 11" xfId="2820"/>
    <cellStyle name="Accent6 - 20% 12" xfId="2821"/>
    <cellStyle name="Accent6 - 20% 13" xfId="2822"/>
    <cellStyle name="Accent6 - 20% 14" xfId="2823"/>
    <cellStyle name="Accent6 - 20% 15" xfId="2824"/>
    <cellStyle name="Accent6 - 20% 16" xfId="2825"/>
    <cellStyle name="Accent6 - 20% 17" xfId="2826"/>
    <cellStyle name="Accent6 - 20% 18" xfId="2827"/>
    <cellStyle name="Accent6 - 20% 19" xfId="2828"/>
    <cellStyle name="Accent6 - 20% 2" xfId="2829"/>
    <cellStyle name="Accent6 - 20% 20" xfId="2830"/>
    <cellStyle name="Accent6 - 20% 21" xfId="2831"/>
    <cellStyle name="Accent6 - 20% 22" xfId="2832"/>
    <cellStyle name="Accent6 - 20% 23" xfId="2833"/>
    <cellStyle name="Accent6 - 20% 24" xfId="2834"/>
    <cellStyle name="Accent6 - 20% 3" xfId="2835"/>
    <cellStyle name="Accent6 - 20% 4" xfId="2836"/>
    <cellStyle name="Accent6 - 20% 5" xfId="2837"/>
    <cellStyle name="Accent6 - 20% 6" xfId="2838"/>
    <cellStyle name="Accent6 - 20% 7" xfId="2839"/>
    <cellStyle name="Accent6 - 20% 8" xfId="2840"/>
    <cellStyle name="Accent6 - 20% 9" xfId="2841"/>
    <cellStyle name="Accent6 - 40%" xfId="2842"/>
    <cellStyle name="Accent6 - 40% 10" xfId="2843"/>
    <cellStyle name="Accent6 - 40% 11" xfId="2844"/>
    <cellStyle name="Accent6 - 40% 12" xfId="2845"/>
    <cellStyle name="Accent6 - 40% 13" xfId="2846"/>
    <cellStyle name="Accent6 - 40% 14" xfId="2847"/>
    <cellStyle name="Accent6 - 40% 15" xfId="2848"/>
    <cellStyle name="Accent6 - 40% 16" xfId="2849"/>
    <cellStyle name="Accent6 - 40% 17" xfId="2850"/>
    <cellStyle name="Accent6 - 40% 18" xfId="2851"/>
    <cellStyle name="Accent6 - 40% 19" xfId="2852"/>
    <cellStyle name="Accent6 - 40% 2" xfId="2853"/>
    <cellStyle name="Accent6 - 40% 20" xfId="2854"/>
    <cellStyle name="Accent6 - 40% 21" xfId="2855"/>
    <cellStyle name="Accent6 - 40% 22" xfId="2856"/>
    <cellStyle name="Accent6 - 40% 23" xfId="2857"/>
    <cellStyle name="Accent6 - 40% 24" xfId="2858"/>
    <cellStyle name="Accent6 - 40% 25" xfId="2859"/>
    <cellStyle name="Accent6 - 40% 26" xfId="2860"/>
    <cellStyle name="Accent6 - 40% 27" xfId="2861"/>
    <cellStyle name="Accent6 - 40% 28" xfId="2862"/>
    <cellStyle name="Accent6 - 40% 29" xfId="2863"/>
    <cellStyle name="Accent6 - 40% 3" xfId="2864"/>
    <cellStyle name="Accent6 - 40% 30" xfId="2865"/>
    <cellStyle name="Accent6 - 40% 31" xfId="2866"/>
    <cellStyle name="Accent6 - 40% 32" xfId="2867"/>
    <cellStyle name="Accent6 - 40% 33" xfId="2868"/>
    <cellStyle name="Accent6 - 40% 34" xfId="2869"/>
    <cellStyle name="Accent6 - 40% 35" xfId="2870"/>
    <cellStyle name="Accent6 - 40% 36" xfId="2871"/>
    <cellStyle name="Accent6 - 40% 37" xfId="2872"/>
    <cellStyle name="Accent6 - 40% 38" xfId="2873"/>
    <cellStyle name="Accent6 - 40% 39" xfId="2874"/>
    <cellStyle name="Accent6 - 40% 4" xfId="2875"/>
    <cellStyle name="Accent6 - 40% 40" xfId="2876"/>
    <cellStyle name="Accent6 - 40% 41" xfId="2877"/>
    <cellStyle name="Accent6 - 40% 42" xfId="2878"/>
    <cellStyle name="Accent6 - 40% 43" xfId="2879"/>
    <cellStyle name="Accent6 - 40% 44" xfId="2880"/>
    <cellStyle name="Accent6 - 40% 45" xfId="2881"/>
    <cellStyle name="Accent6 - 40% 46" xfId="2882"/>
    <cellStyle name="Accent6 - 40% 5" xfId="2883"/>
    <cellStyle name="Accent6 - 40% 6" xfId="2884"/>
    <cellStyle name="Accent6 - 40% 7" xfId="2885"/>
    <cellStyle name="Accent6 - 40% 8" xfId="2886"/>
    <cellStyle name="Accent6 - 40% 9" xfId="2887"/>
    <cellStyle name="Accent6 - 60%" xfId="2888"/>
    <cellStyle name="Accent6 - 60% 10" xfId="2889"/>
    <cellStyle name="Accent6 - 60% 11" xfId="2890"/>
    <cellStyle name="Accent6 - 60% 12" xfId="2891"/>
    <cellStyle name="Accent6 - 60% 13" xfId="2892"/>
    <cellStyle name="Accent6 - 60% 14" xfId="2893"/>
    <cellStyle name="Accent6 - 60% 15" xfId="2894"/>
    <cellStyle name="Accent6 - 60% 16" xfId="2895"/>
    <cellStyle name="Accent6 - 60% 17" xfId="2896"/>
    <cellStyle name="Accent6 - 60% 18" xfId="2897"/>
    <cellStyle name="Accent6 - 60% 19" xfId="2898"/>
    <cellStyle name="Accent6 - 60% 2" xfId="2899"/>
    <cellStyle name="Accent6 - 60% 20" xfId="2900"/>
    <cellStyle name="Accent6 - 60% 21" xfId="2901"/>
    <cellStyle name="Accent6 - 60% 22" xfId="2902"/>
    <cellStyle name="Accent6 - 60% 23" xfId="2903"/>
    <cellStyle name="Accent6 - 60% 24" xfId="2904"/>
    <cellStyle name="Accent6 - 60% 25" xfId="2905"/>
    <cellStyle name="Accent6 - 60% 26" xfId="2906"/>
    <cellStyle name="Accent6 - 60% 27" xfId="2907"/>
    <cellStyle name="Accent6 - 60% 28" xfId="2908"/>
    <cellStyle name="Accent6 - 60% 29" xfId="2909"/>
    <cellStyle name="Accent6 - 60% 3" xfId="2910"/>
    <cellStyle name="Accent6 - 60% 30" xfId="2911"/>
    <cellStyle name="Accent6 - 60% 31" xfId="2912"/>
    <cellStyle name="Accent6 - 60% 32" xfId="2913"/>
    <cellStyle name="Accent6 - 60% 33" xfId="2914"/>
    <cellStyle name="Accent6 - 60% 34" xfId="2915"/>
    <cellStyle name="Accent6 - 60% 35" xfId="2916"/>
    <cellStyle name="Accent6 - 60% 36" xfId="2917"/>
    <cellStyle name="Accent6 - 60% 37" xfId="2918"/>
    <cellStyle name="Accent6 - 60% 38" xfId="2919"/>
    <cellStyle name="Accent6 - 60% 39" xfId="2920"/>
    <cellStyle name="Accent6 - 60% 4" xfId="2921"/>
    <cellStyle name="Accent6 - 60% 40" xfId="2922"/>
    <cellStyle name="Accent6 - 60% 41" xfId="2923"/>
    <cellStyle name="Accent6 - 60% 42" xfId="2924"/>
    <cellStyle name="Accent6 - 60% 43" xfId="2925"/>
    <cellStyle name="Accent6 - 60% 44" xfId="2926"/>
    <cellStyle name="Accent6 - 60% 45" xfId="2927"/>
    <cellStyle name="Accent6 - 60% 5" xfId="2928"/>
    <cellStyle name="Accent6 - 60% 6" xfId="2929"/>
    <cellStyle name="Accent6 - 60% 7" xfId="2930"/>
    <cellStyle name="Accent6 - 60% 8" xfId="2931"/>
    <cellStyle name="Accent6 - 60% 9" xfId="2932"/>
    <cellStyle name="Accent6 10" xfId="2933"/>
    <cellStyle name="Accent6 10 2" xfId="2934"/>
    <cellStyle name="Accent6 100" xfId="2935"/>
    <cellStyle name="Accent6 101" xfId="2936"/>
    <cellStyle name="Accent6 102" xfId="2937"/>
    <cellStyle name="Accent6 103" xfId="2938"/>
    <cellStyle name="Accent6 104" xfId="2939"/>
    <cellStyle name="Accent6 105" xfId="2940"/>
    <cellStyle name="Accent6 106" xfId="2941"/>
    <cellStyle name="Accent6 107" xfId="2942"/>
    <cellStyle name="Accent6 108" xfId="2943"/>
    <cellStyle name="Accent6 109" xfId="2944"/>
    <cellStyle name="Accent6 11" xfId="2945"/>
    <cellStyle name="Accent6 11 2" xfId="2946"/>
    <cellStyle name="Accent6 110" xfId="2947"/>
    <cellStyle name="Accent6 111" xfId="2948"/>
    <cellStyle name="Accent6 112" xfId="2949"/>
    <cellStyle name="Accent6 113" xfId="2950"/>
    <cellStyle name="Accent6 114" xfId="2951"/>
    <cellStyle name="Accent6 115" xfId="2952"/>
    <cellStyle name="Accent6 116" xfId="2953"/>
    <cellStyle name="Accent6 117" xfId="2954"/>
    <cellStyle name="Accent6 118" xfId="2955"/>
    <cellStyle name="Accent6 119" xfId="2956"/>
    <cellStyle name="Accent6 12" xfId="2957"/>
    <cellStyle name="Accent6 12 2" xfId="2958"/>
    <cellStyle name="Accent6 120" xfId="2959"/>
    <cellStyle name="Accent6 121" xfId="2960"/>
    <cellStyle name="Accent6 122" xfId="2961"/>
    <cellStyle name="Accent6 123" xfId="2962"/>
    <cellStyle name="Accent6 124" xfId="2963"/>
    <cellStyle name="Accent6 125" xfId="2964"/>
    <cellStyle name="Accent6 126" xfId="2965"/>
    <cellStyle name="Accent6 127" xfId="2966"/>
    <cellStyle name="Accent6 128" xfId="2967"/>
    <cellStyle name="Accent6 129" xfId="2968"/>
    <cellStyle name="Accent6 13" xfId="2969"/>
    <cellStyle name="Accent6 13 2" xfId="2970"/>
    <cellStyle name="Accent6 130" xfId="2971"/>
    <cellStyle name="Accent6 131" xfId="2972"/>
    <cellStyle name="Accent6 132" xfId="2973"/>
    <cellStyle name="Accent6 133" xfId="2974"/>
    <cellStyle name="Accent6 134" xfId="2975"/>
    <cellStyle name="Accent6 135" xfId="2976"/>
    <cellStyle name="Accent6 136" xfId="2977"/>
    <cellStyle name="Accent6 137" xfId="2978"/>
    <cellStyle name="Accent6 138" xfId="2979"/>
    <cellStyle name="Accent6 139" xfId="2980"/>
    <cellStyle name="Accent6 14" xfId="2981"/>
    <cellStyle name="Accent6 14 2" xfId="2982"/>
    <cellStyle name="Accent6 140" xfId="2983"/>
    <cellStyle name="Accent6 141" xfId="2984"/>
    <cellStyle name="Accent6 142" xfId="2985"/>
    <cellStyle name="Accent6 143" xfId="2986"/>
    <cellStyle name="Accent6 144" xfId="2987"/>
    <cellStyle name="Accent6 145" xfId="2988"/>
    <cellStyle name="Accent6 146" xfId="2989"/>
    <cellStyle name="Accent6 147" xfId="2990"/>
    <cellStyle name="Accent6 148" xfId="2991"/>
    <cellStyle name="Accent6 149" xfId="2992"/>
    <cellStyle name="Accent6 15" xfId="2993"/>
    <cellStyle name="Accent6 15 2" xfId="2994"/>
    <cellStyle name="Accent6 150" xfId="2995"/>
    <cellStyle name="Accent6 151" xfId="2996"/>
    <cellStyle name="Accent6 152" xfId="2997"/>
    <cellStyle name="Accent6 153" xfId="2998"/>
    <cellStyle name="Accent6 154" xfId="2999"/>
    <cellStyle name="Accent6 155" xfId="3000"/>
    <cellStyle name="Accent6 156" xfId="3001"/>
    <cellStyle name="Accent6 157" xfId="3002"/>
    <cellStyle name="Accent6 158" xfId="3003"/>
    <cellStyle name="Accent6 159" xfId="3004"/>
    <cellStyle name="Accent6 16" xfId="3005"/>
    <cellStyle name="Accent6 16 2" xfId="3006"/>
    <cellStyle name="Accent6 160" xfId="3007"/>
    <cellStyle name="Accent6 161" xfId="3008"/>
    <cellStyle name="Accent6 162" xfId="3009"/>
    <cellStyle name="Accent6 163" xfId="3010"/>
    <cellStyle name="Accent6 164" xfId="3011"/>
    <cellStyle name="Accent6 165" xfId="3012"/>
    <cellStyle name="Accent6 166" xfId="3013"/>
    <cellStyle name="Accent6 167" xfId="3014"/>
    <cellStyle name="Accent6 168" xfId="3015"/>
    <cellStyle name="Accent6 169" xfId="3016"/>
    <cellStyle name="Accent6 17" xfId="3017"/>
    <cellStyle name="Accent6 17 2" xfId="3018"/>
    <cellStyle name="Accent6 170" xfId="3019"/>
    <cellStyle name="Accent6 171" xfId="3020"/>
    <cellStyle name="Accent6 172" xfId="3021"/>
    <cellStyle name="Accent6 173" xfId="3022"/>
    <cellStyle name="Accent6 174" xfId="3023"/>
    <cellStyle name="Accent6 175" xfId="3024"/>
    <cellStyle name="Accent6 176" xfId="3025"/>
    <cellStyle name="Accent6 177" xfId="3026"/>
    <cellStyle name="Accent6 178" xfId="3027"/>
    <cellStyle name="Accent6 179" xfId="3028"/>
    <cellStyle name="Accent6 18" xfId="3029"/>
    <cellStyle name="Accent6 18 2" xfId="3030"/>
    <cellStyle name="Accent6 18 3" xfId="3031"/>
    <cellStyle name="Accent6 180" xfId="3032"/>
    <cellStyle name="Accent6 181" xfId="3033"/>
    <cellStyle name="Accent6 182" xfId="3034"/>
    <cellStyle name="Accent6 183" xfId="3035"/>
    <cellStyle name="Accent6 184" xfId="3036"/>
    <cellStyle name="Accent6 185" xfId="3037"/>
    <cellStyle name="Accent6 186" xfId="3038"/>
    <cellStyle name="Accent6 187" xfId="3039"/>
    <cellStyle name="Accent6 188" xfId="3040"/>
    <cellStyle name="Accent6 19" xfId="3041"/>
    <cellStyle name="Accent6 19 2" xfId="3042"/>
    <cellStyle name="Accent6 2" xfId="3043"/>
    <cellStyle name="Accent6 2 2" xfId="3044"/>
    <cellStyle name="Accent6 2 2 2" xfId="3045"/>
    <cellStyle name="Accent6 2 3" xfId="3046"/>
    <cellStyle name="Accent6 2 4" xfId="3047"/>
    <cellStyle name="Accent6 20" xfId="3048"/>
    <cellStyle name="Accent6 20 2" xfId="3049"/>
    <cellStyle name="Accent6 21" xfId="3050"/>
    <cellStyle name="Accent6 21 2" xfId="3051"/>
    <cellStyle name="Accent6 22" xfId="3052"/>
    <cellStyle name="Accent6 22 2" xfId="3053"/>
    <cellStyle name="Accent6 23" xfId="3054"/>
    <cellStyle name="Accent6 23 2" xfId="3055"/>
    <cellStyle name="Accent6 24" xfId="3056"/>
    <cellStyle name="Accent6 24 2" xfId="3057"/>
    <cellStyle name="Accent6 24 3" xfId="3058"/>
    <cellStyle name="Accent6 25" xfId="3059"/>
    <cellStyle name="Accent6 25 2" xfId="3060"/>
    <cellStyle name="Accent6 26" xfId="3061"/>
    <cellStyle name="Accent6 26 2" xfId="3062"/>
    <cellStyle name="Accent6 27" xfId="3063"/>
    <cellStyle name="Accent6 27 2" xfId="3064"/>
    <cellStyle name="Accent6 28" xfId="3065"/>
    <cellStyle name="Accent6 28 2" xfId="3066"/>
    <cellStyle name="Accent6 29" xfId="3067"/>
    <cellStyle name="Accent6 3" xfId="3068"/>
    <cellStyle name="Accent6 3 2" xfId="3069"/>
    <cellStyle name="Accent6 30" xfId="3070"/>
    <cellStyle name="Accent6 31" xfId="3071"/>
    <cellStyle name="Accent6 32" xfId="3072"/>
    <cellStyle name="Accent6 33" xfId="3073"/>
    <cellStyle name="Accent6 34" xfId="3074"/>
    <cellStyle name="Accent6 35" xfId="3075"/>
    <cellStyle name="Accent6 36" xfId="3076"/>
    <cellStyle name="Accent6 37" xfId="3077"/>
    <cellStyle name="Accent6 38" xfId="3078"/>
    <cellStyle name="Accent6 39" xfId="3079"/>
    <cellStyle name="Accent6 4" xfId="3080"/>
    <cellStyle name="Accent6 4 2" xfId="3081"/>
    <cellStyle name="Accent6 4 3" xfId="3082"/>
    <cellStyle name="Accent6 40" xfId="3083"/>
    <cellStyle name="Accent6 41" xfId="3084"/>
    <cellStyle name="Accent6 42" xfId="3085"/>
    <cellStyle name="Accent6 43" xfId="3086"/>
    <cellStyle name="Accent6 44" xfId="3087"/>
    <cellStyle name="Accent6 45" xfId="3088"/>
    <cellStyle name="Accent6 46" xfId="3089"/>
    <cellStyle name="Accent6 47" xfId="3090"/>
    <cellStyle name="Accent6 48" xfId="3091"/>
    <cellStyle name="Accent6 49" xfId="3092"/>
    <cellStyle name="Accent6 5" xfId="3093"/>
    <cellStyle name="Accent6 5 2" xfId="3094"/>
    <cellStyle name="Accent6 50" xfId="3095"/>
    <cellStyle name="Accent6 51" xfId="3096"/>
    <cellStyle name="Accent6 52" xfId="3097"/>
    <cellStyle name="Accent6 53" xfId="3098"/>
    <cellStyle name="Accent6 54" xfId="3099"/>
    <cellStyle name="Accent6 55" xfId="3100"/>
    <cellStyle name="Accent6 56" xfId="3101"/>
    <cellStyle name="Accent6 57" xfId="3102"/>
    <cellStyle name="Accent6 58" xfId="3103"/>
    <cellStyle name="Accent6 59" xfId="3104"/>
    <cellStyle name="Accent6 6" xfId="3105"/>
    <cellStyle name="Accent6 6 2" xfId="3106"/>
    <cellStyle name="Accent6 60" xfId="3107"/>
    <cellStyle name="Accent6 61" xfId="3108"/>
    <cellStyle name="Accent6 62" xfId="3109"/>
    <cellStyle name="Accent6 63" xfId="3110"/>
    <cellStyle name="Accent6 64" xfId="3111"/>
    <cellStyle name="Accent6 65" xfId="3112"/>
    <cellStyle name="Accent6 66" xfId="3113"/>
    <cellStyle name="Accent6 67" xfId="3114"/>
    <cellStyle name="Accent6 68" xfId="3115"/>
    <cellStyle name="Accent6 69" xfId="3116"/>
    <cellStyle name="Accent6 7" xfId="3117"/>
    <cellStyle name="Accent6 7 2" xfId="3118"/>
    <cellStyle name="Accent6 70" xfId="3119"/>
    <cellStyle name="Accent6 71" xfId="3120"/>
    <cellStyle name="Accent6 72" xfId="3121"/>
    <cellStyle name="Accent6 73" xfId="3122"/>
    <cellStyle name="Accent6 74" xfId="3123"/>
    <cellStyle name="Accent6 75" xfId="3124"/>
    <cellStyle name="Accent6 76" xfId="3125"/>
    <cellStyle name="Accent6 77" xfId="3126"/>
    <cellStyle name="Accent6 78" xfId="3127"/>
    <cellStyle name="Accent6 79" xfId="3128"/>
    <cellStyle name="Accent6 8" xfId="3129"/>
    <cellStyle name="Accent6 8 2" xfId="3130"/>
    <cellStyle name="Accent6 80" xfId="3131"/>
    <cellStyle name="Accent6 81" xfId="3132"/>
    <cellStyle name="Accent6 82" xfId="3133"/>
    <cellStyle name="Accent6 83" xfId="3134"/>
    <cellStyle name="Accent6 84" xfId="3135"/>
    <cellStyle name="Accent6 85" xfId="3136"/>
    <cellStyle name="Accent6 86" xfId="3137"/>
    <cellStyle name="Accent6 87" xfId="3138"/>
    <cellStyle name="Accent6 88" xfId="3139"/>
    <cellStyle name="Accent6 89" xfId="3140"/>
    <cellStyle name="Accent6 9" xfId="3141"/>
    <cellStyle name="Accent6 9 2" xfId="3142"/>
    <cellStyle name="Accent6 90" xfId="3143"/>
    <cellStyle name="Accent6 91" xfId="3144"/>
    <cellStyle name="Accent6 92" xfId="3145"/>
    <cellStyle name="Accent6 93" xfId="3146"/>
    <cellStyle name="Accent6 94" xfId="3147"/>
    <cellStyle name="Accent6 95" xfId="3148"/>
    <cellStyle name="Accent6 96" xfId="3149"/>
    <cellStyle name="Accent6 97" xfId="3150"/>
    <cellStyle name="Accent6 98" xfId="3151"/>
    <cellStyle name="Accent6 99" xfId="3152"/>
    <cellStyle name="Bad 10" xfId="3153"/>
    <cellStyle name="Bad 11" xfId="3154"/>
    <cellStyle name="Bad 12" xfId="3155"/>
    <cellStyle name="Bad 13" xfId="3156"/>
    <cellStyle name="Bad 14" xfId="3157"/>
    <cellStyle name="Bad 15" xfId="3158"/>
    <cellStyle name="Bad 16" xfId="3159"/>
    <cellStyle name="Bad 17" xfId="3160"/>
    <cellStyle name="Bad 18" xfId="3161"/>
    <cellStyle name="Bad 19" xfId="3162"/>
    <cellStyle name="Bad 2" xfId="3163"/>
    <cellStyle name="Bad 2 2" xfId="3164"/>
    <cellStyle name="Bad 2 2 2" xfId="3165"/>
    <cellStyle name="Bad 2 3" xfId="3166"/>
    <cellStyle name="Bad 2 4" xfId="3167"/>
    <cellStyle name="Bad 20" xfId="3168"/>
    <cellStyle name="Bad 21" xfId="3169"/>
    <cellStyle name="Bad 22" xfId="3170"/>
    <cellStyle name="Bad 23" xfId="3171"/>
    <cellStyle name="Bad 24" xfId="3172"/>
    <cellStyle name="Bad 24 2" xfId="3173"/>
    <cellStyle name="Bad 25" xfId="3174"/>
    <cellStyle name="Bad 3" xfId="3175"/>
    <cellStyle name="Bad 3 2" xfId="3176"/>
    <cellStyle name="Bad 3 3" xfId="3177"/>
    <cellStyle name="Bad 4" xfId="3178"/>
    <cellStyle name="Bad 4 2" xfId="3179"/>
    <cellStyle name="Bad 4 3" xfId="3180"/>
    <cellStyle name="Bad 5" xfId="3181"/>
    <cellStyle name="Bad 5 2" xfId="3182"/>
    <cellStyle name="Bad 6" xfId="3183"/>
    <cellStyle name="Bad 6 2" xfId="3184"/>
    <cellStyle name="Bad 7" xfId="3185"/>
    <cellStyle name="Bad 8" xfId="3186"/>
    <cellStyle name="Bad 9" xfId="3187"/>
    <cellStyle name="Calculation 10" xfId="3188"/>
    <cellStyle name="Calculation 11" xfId="3189"/>
    <cellStyle name="Calculation 12" xfId="3190"/>
    <cellStyle name="Calculation 13" xfId="3191"/>
    <cellStyle name="Calculation 14" xfId="3192"/>
    <cellStyle name="Calculation 15" xfId="3193"/>
    <cellStyle name="Calculation 16" xfId="3194"/>
    <cellStyle name="Calculation 17" xfId="3195"/>
    <cellStyle name="Calculation 18" xfId="3196"/>
    <cellStyle name="Calculation 19" xfId="3197"/>
    <cellStyle name="Calculation 2" xfId="3198"/>
    <cellStyle name="Calculation 2 2" xfId="3199"/>
    <cellStyle name="Calculation 2 2 2" xfId="3200"/>
    <cellStyle name="Calculation 2 3" xfId="3201"/>
    <cellStyle name="Calculation 2 4" xfId="3202"/>
    <cellStyle name="Calculation 20" xfId="3203"/>
    <cellStyle name="Calculation 21" xfId="3204"/>
    <cellStyle name="Calculation 22" xfId="3205"/>
    <cellStyle name="Calculation 23" xfId="3206"/>
    <cellStyle name="Calculation 24" xfId="3207"/>
    <cellStyle name="Calculation 24 2" xfId="3208"/>
    <cellStyle name="Calculation 25" xfId="3209"/>
    <cellStyle name="Calculation 3" xfId="3210"/>
    <cellStyle name="Calculation 3 2" xfId="3211"/>
    <cellStyle name="Calculation 3 3" xfId="3212"/>
    <cellStyle name="Calculation 4" xfId="3213"/>
    <cellStyle name="Calculation 4 2" xfId="3214"/>
    <cellStyle name="Calculation 4 3" xfId="3215"/>
    <cellStyle name="Calculation 5" xfId="3216"/>
    <cellStyle name="Calculation 5 2" xfId="3217"/>
    <cellStyle name="Calculation 6" xfId="3218"/>
    <cellStyle name="Calculation 6 2" xfId="3219"/>
    <cellStyle name="Calculation 7" xfId="3220"/>
    <cellStyle name="Calculation 8" xfId="3221"/>
    <cellStyle name="Calculation 9" xfId="3222"/>
    <cellStyle name="Check Cell 10" xfId="3223"/>
    <cellStyle name="Check Cell 10 2" xfId="3224"/>
    <cellStyle name="Check Cell 11" xfId="3225"/>
    <cellStyle name="Check Cell 11 2" xfId="3226"/>
    <cellStyle name="Check Cell 12" xfId="3227"/>
    <cellStyle name="Check Cell 12 2" xfId="3228"/>
    <cellStyle name="Check Cell 13" xfId="3229"/>
    <cellStyle name="Check Cell 13 2" xfId="3230"/>
    <cellStyle name="Check Cell 14" xfId="3231"/>
    <cellStyle name="Check Cell 14 2" xfId="3232"/>
    <cellStyle name="Check Cell 15" xfId="3233"/>
    <cellStyle name="Check Cell 15 2" xfId="3234"/>
    <cellStyle name="Check Cell 16" xfId="3235"/>
    <cellStyle name="Check Cell 16 2" xfId="3236"/>
    <cellStyle name="Check Cell 17" xfId="3237"/>
    <cellStyle name="Check Cell 17 2" xfId="3238"/>
    <cellStyle name="Check Cell 18" xfId="3239"/>
    <cellStyle name="Check Cell 18 2" xfId="3240"/>
    <cellStyle name="Check Cell 19" xfId="3241"/>
    <cellStyle name="Check Cell 19 2" xfId="3242"/>
    <cellStyle name="Check Cell 2" xfId="3243"/>
    <cellStyle name="Check Cell 2 2" xfId="3244"/>
    <cellStyle name="Check Cell 2 2 10" xfId="3245"/>
    <cellStyle name="Check Cell 2 2 10 2" xfId="3246"/>
    <cellStyle name="Check Cell 2 2 11" xfId="3247"/>
    <cellStyle name="Check Cell 2 2 11 2" xfId="3248"/>
    <cellStyle name="Check Cell 2 2 12" xfId="3249"/>
    <cellStyle name="Check Cell 2 2 12 2" xfId="3250"/>
    <cellStyle name="Check Cell 2 2 13" xfId="3251"/>
    <cellStyle name="Check Cell 2 2 13 2" xfId="3252"/>
    <cellStyle name="Check Cell 2 2 14" xfId="3253"/>
    <cellStyle name="Check Cell 2 2 14 2" xfId="3254"/>
    <cellStyle name="Check Cell 2 2 15" xfId="3255"/>
    <cellStyle name="Check Cell 2 2 15 2" xfId="3256"/>
    <cellStyle name="Check Cell 2 2 16" xfId="3257"/>
    <cellStyle name="Check Cell 2 2 16 2" xfId="3258"/>
    <cellStyle name="Check Cell 2 2 17" xfId="3259"/>
    <cellStyle name="Check Cell 2 2 17 2" xfId="3260"/>
    <cellStyle name="Check Cell 2 2 18" xfId="3261"/>
    <cellStyle name="Check Cell 2 2 18 2" xfId="3262"/>
    <cellStyle name="Check Cell 2 2 19" xfId="3263"/>
    <cellStyle name="Check Cell 2 2 19 2" xfId="3264"/>
    <cellStyle name="Check Cell 2 2 2" xfId="3265"/>
    <cellStyle name="Check Cell 2 2 2 10" xfId="3266"/>
    <cellStyle name="Check Cell 2 2 2 10 2" xfId="3267"/>
    <cellStyle name="Check Cell 2 2 2 11" xfId="3268"/>
    <cellStyle name="Check Cell 2 2 2 11 2" xfId="3269"/>
    <cellStyle name="Check Cell 2 2 2 12" xfId="3270"/>
    <cellStyle name="Check Cell 2 2 2 12 2" xfId="3271"/>
    <cellStyle name="Check Cell 2 2 2 13" xfId="3272"/>
    <cellStyle name="Check Cell 2 2 2 13 2" xfId="3273"/>
    <cellStyle name="Check Cell 2 2 2 14" xfId="3274"/>
    <cellStyle name="Check Cell 2 2 2 14 2" xfId="3275"/>
    <cellStyle name="Check Cell 2 2 2 15" xfId="3276"/>
    <cellStyle name="Check Cell 2 2 2 15 2" xfId="3277"/>
    <cellStyle name="Check Cell 2 2 2 16" xfId="3278"/>
    <cellStyle name="Check Cell 2 2 2 16 2" xfId="3279"/>
    <cellStyle name="Check Cell 2 2 2 17" xfId="3280"/>
    <cellStyle name="Check Cell 2 2 2 17 2" xfId="3281"/>
    <cellStyle name="Check Cell 2 2 2 18" xfId="3282"/>
    <cellStyle name="Check Cell 2 2 2 18 2" xfId="3283"/>
    <cellStyle name="Check Cell 2 2 2 19" xfId="3284"/>
    <cellStyle name="Check Cell 2 2 2 19 2" xfId="3285"/>
    <cellStyle name="Check Cell 2 2 2 2" xfId="3286"/>
    <cellStyle name="Check Cell 2 2 2 2 2" xfId="3287"/>
    <cellStyle name="Check Cell 2 2 2 20" xfId="3288"/>
    <cellStyle name="Check Cell 2 2 2 20 2" xfId="3289"/>
    <cellStyle name="Check Cell 2 2 2 21" xfId="3290"/>
    <cellStyle name="Check Cell 2 2 2 21 2" xfId="3291"/>
    <cellStyle name="Check Cell 2 2 2 22" xfId="3292"/>
    <cellStyle name="Check Cell 2 2 2 22 2" xfId="3293"/>
    <cellStyle name="Check Cell 2 2 2 23" xfId="3294"/>
    <cellStyle name="Check Cell 2 2 2 23 2" xfId="3295"/>
    <cellStyle name="Check Cell 2 2 2 24" xfId="3296"/>
    <cellStyle name="Check Cell 2 2 2 24 2" xfId="3297"/>
    <cellStyle name="Check Cell 2 2 2 25" xfId="3298"/>
    <cellStyle name="Check Cell 2 2 2 25 2" xfId="3299"/>
    <cellStyle name="Check Cell 2 2 2 26" xfId="3300"/>
    <cellStyle name="Check Cell 2 2 2 26 2" xfId="3301"/>
    <cellStyle name="Check Cell 2 2 2 27" xfId="3302"/>
    <cellStyle name="Check Cell 2 2 2 27 2" xfId="3303"/>
    <cellStyle name="Check Cell 2 2 2 28" xfId="3304"/>
    <cellStyle name="Check Cell 2 2 2 28 2" xfId="3305"/>
    <cellStyle name="Check Cell 2 2 2 29" xfId="3306"/>
    <cellStyle name="Check Cell 2 2 2 3" xfId="3307"/>
    <cellStyle name="Check Cell 2 2 2 3 2" xfId="3308"/>
    <cellStyle name="Check Cell 2 2 2 4" xfId="3309"/>
    <cellStyle name="Check Cell 2 2 2 4 2" xfId="3310"/>
    <cellStyle name="Check Cell 2 2 2 5" xfId="3311"/>
    <cellStyle name="Check Cell 2 2 2 5 2" xfId="3312"/>
    <cellStyle name="Check Cell 2 2 2 6" xfId="3313"/>
    <cellStyle name="Check Cell 2 2 2 6 2" xfId="3314"/>
    <cellStyle name="Check Cell 2 2 2 7" xfId="3315"/>
    <cellStyle name="Check Cell 2 2 2 7 2" xfId="3316"/>
    <cellStyle name="Check Cell 2 2 2 8" xfId="3317"/>
    <cellStyle name="Check Cell 2 2 2 8 2" xfId="3318"/>
    <cellStyle name="Check Cell 2 2 2 9" xfId="3319"/>
    <cellStyle name="Check Cell 2 2 2 9 2" xfId="3320"/>
    <cellStyle name="Check Cell 2 2 20" xfId="3321"/>
    <cellStyle name="Check Cell 2 2 20 2" xfId="3322"/>
    <cellStyle name="Check Cell 2 2 21" xfId="3323"/>
    <cellStyle name="Check Cell 2 2 21 2" xfId="3324"/>
    <cellStyle name="Check Cell 2 2 22" xfId="3325"/>
    <cellStyle name="Check Cell 2 2 22 2" xfId="3326"/>
    <cellStyle name="Check Cell 2 2 23" xfId="3327"/>
    <cellStyle name="Check Cell 2 2 23 2" xfId="3328"/>
    <cellStyle name="Check Cell 2 2 24" xfId="3329"/>
    <cellStyle name="Check Cell 2 2 24 2" xfId="3330"/>
    <cellStyle name="Check Cell 2 2 25" xfId="3331"/>
    <cellStyle name="Check Cell 2 2 25 2" xfId="3332"/>
    <cellStyle name="Check Cell 2 2 26" xfId="3333"/>
    <cellStyle name="Check Cell 2 2 26 2" xfId="3334"/>
    <cellStyle name="Check Cell 2 2 27" xfId="3335"/>
    <cellStyle name="Check Cell 2 2 27 2" xfId="3336"/>
    <cellStyle name="Check Cell 2 2 28" xfId="3337"/>
    <cellStyle name="Check Cell 2 2 28 2" xfId="3338"/>
    <cellStyle name="Check Cell 2 2 29" xfId="3339"/>
    <cellStyle name="Check Cell 2 2 29 2" xfId="3340"/>
    <cellStyle name="Check Cell 2 2 3" xfId="3341"/>
    <cellStyle name="Check Cell 2 2 3 2" xfId="3342"/>
    <cellStyle name="Check Cell 2 2 30" xfId="3343"/>
    <cellStyle name="Check Cell 2 2 4" xfId="3344"/>
    <cellStyle name="Check Cell 2 2 4 2" xfId="3345"/>
    <cellStyle name="Check Cell 2 2 5" xfId="3346"/>
    <cellStyle name="Check Cell 2 2 5 2" xfId="3347"/>
    <cellStyle name="Check Cell 2 2 6" xfId="3348"/>
    <cellStyle name="Check Cell 2 2 6 2" xfId="3349"/>
    <cellStyle name="Check Cell 2 2 7" xfId="3350"/>
    <cellStyle name="Check Cell 2 2 7 2" xfId="3351"/>
    <cellStyle name="Check Cell 2 2 8" xfId="3352"/>
    <cellStyle name="Check Cell 2 2 8 2" xfId="3353"/>
    <cellStyle name="Check Cell 2 2 9" xfId="3354"/>
    <cellStyle name="Check Cell 2 2 9 2" xfId="3355"/>
    <cellStyle name="Check Cell 2 3" xfId="3356"/>
    <cellStyle name="Check Cell 2 3 2" xfId="3357"/>
    <cellStyle name="Check Cell 2 4" xfId="3358"/>
    <cellStyle name="Check Cell 2 4 2" xfId="3359"/>
    <cellStyle name="Check Cell 20" xfId="3360"/>
    <cellStyle name="Check Cell 20 2" xfId="3361"/>
    <cellStyle name="Check Cell 21" xfId="3362"/>
    <cellStyle name="Check Cell 21 2" xfId="3363"/>
    <cellStyle name="Check Cell 22" xfId="3364"/>
    <cellStyle name="Check Cell 22 2" xfId="3365"/>
    <cellStyle name="Check Cell 23" xfId="3366"/>
    <cellStyle name="Check Cell 23 2" xfId="3367"/>
    <cellStyle name="Check Cell 24" xfId="3368"/>
    <cellStyle name="Check Cell 24 2" xfId="3369"/>
    <cellStyle name="Check Cell 24 2 2" xfId="3370"/>
    <cellStyle name="Check Cell 24 3" xfId="3371"/>
    <cellStyle name="Check Cell 25" xfId="3372"/>
    <cellStyle name="Check Cell 25 2" xfId="3373"/>
    <cellStyle name="Check Cell 3" xfId="3374"/>
    <cellStyle name="Check Cell 3 10" xfId="3375"/>
    <cellStyle name="Check Cell 3 10 2" xfId="3376"/>
    <cellStyle name="Check Cell 3 11" xfId="3377"/>
    <cellStyle name="Check Cell 3 11 2" xfId="3378"/>
    <cellStyle name="Check Cell 3 12" xfId="3379"/>
    <cellStyle name="Check Cell 3 12 2" xfId="3380"/>
    <cellStyle name="Check Cell 3 13" xfId="3381"/>
    <cellStyle name="Check Cell 3 13 2" xfId="3382"/>
    <cellStyle name="Check Cell 3 14" xfId="3383"/>
    <cellStyle name="Check Cell 3 14 2" xfId="3384"/>
    <cellStyle name="Check Cell 3 15" xfId="3385"/>
    <cellStyle name="Check Cell 3 15 2" xfId="3386"/>
    <cellStyle name="Check Cell 3 16" xfId="3387"/>
    <cellStyle name="Check Cell 3 16 2" xfId="3388"/>
    <cellStyle name="Check Cell 3 17" xfId="3389"/>
    <cellStyle name="Check Cell 3 17 2" xfId="3390"/>
    <cellStyle name="Check Cell 3 18" xfId="3391"/>
    <cellStyle name="Check Cell 3 18 2" xfId="3392"/>
    <cellStyle name="Check Cell 3 19" xfId="3393"/>
    <cellStyle name="Check Cell 3 19 2" xfId="3394"/>
    <cellStyle name="Check Cell 3 2" xfId="3395"/>
    <cellStyle name="Check Cell 3 20" xfId="3396"/>
    <cellStyle name="Check Cell 3 20 2" xfId="3397"/>
    <cellStyle name="Check Cell 3 21" xfId="3398"/>
    <cellStyle name="Check Cell 3 21 2" xfId="3399"/>
    <cellStyle name="Check Cell 3 22" xfId="3400"/>
    <cellStyle name="Check Cell 3 22 2" xfId="3401"/>
    <cellStyle name="Check Cell 3 23" xfId="3402"/>
    <cellStyle name="Check Cell 3 23 2" xfId="3403"/>
    <cellStyle name="Check Cell 3 24" xfId="3404"/>
    <cellStyle name="Check Cell 3 24 2" xfId="3405"/>
    <cellStyle name="Check Cell 3 25" xfId="3406"/>
    <cellStyle name="Check Cell 3 25 2" xfId="3407"/>
    <cellStyle name="Check Cell 3 26" xfId="3408"/>
    <cellStyle name="Check Cell 3 26 2" xfId="3409"/>
    <cellStyle name="Check Cell 3 27" xfId="3410"/>
    <cellStyle name="Check Cell 3 27 2" xfId="3411"/>
    <cellStyle name="Check Cell 3 28" xfId="3412"/>
    <cellStyle name="Check Cell 3 28 2" xfId="3413"/>
    <cellStyle name="Check Cell 3 29" xfId="3414"/>
    <cellStyle name="Check Cell 3 29 2" xfId="3415"/>
    <cellStyle name="Check Cell 3 3" xfId="3416"/>
    <cellStyle name="Check Cell 3 3 10" xfId="3417"/>
    <cellStyle name="Check Cell 3 3 10 2" xfId="3418"/>
    <cellStyle name="Check Cell 3 3 11" xfId="3419"/>
    <cellStyle name="Check Cell 3 3 11 2" xfId="3420"/>
    <cellStyle name="Check Cell 3 3 12" xfId="3421"/>
    <cellStyle name="Check Cell 3 3 12 2" xfId="3422"/>
    <cellStyle name="Check Cell 3 3 13" xfId="3423"/>
    <cellStyle name="Check Cell 3 3 13 2" xfId="3424"/>
    <cellStyle name="Check Cell 3 3 14" xfId="3425"/>
    <cellStyle name="Check Cell 3 3 14 2" xfId="3426"/>
    <cellStyle name="Check Cell 3 3 15" xfId="3427"/>
    <cellStyle name="Check Cell 3 3 15 2" xfId="3428"/>
    <cellStyle name="Check Cell 3 3 16" xfId="3429"/>
    <cellStyle name="Check Cell 3 3 16 2" xfId="3430"/>
    <cellStyle name="Check Cell 3 3 17" xfId="3431"/>
    <cellStyle name="Check Cell 3 3 17 2" xfId="3432"/>
    <cellStyle name="Check Cell 3 3 18" xfId="3433"/>
    <cellStyle name="Check Cell 3 3 18 2" xfId="3434"/>
    <cellStyle name="Check Cell 3 3 19" xfId="3435"/>
    <cellStyle name="Check Cell 3 3 19 2" xfId="3436"/>
    <cellStyle name="Check Cell 3 3 2" xfId="3437"/>
    <cellStyle name="Check Cell 3 3 2 2" xfId="3438"/>
    <cellStyle name="Check Cell 3 3 20" xfId="3439"/>
    <cellStyle name="Check Cell 3 3 20 2" xfId="3440"/>
    <cellStyle name="Check Cell 3 3 21" xfId="3441"/>
    <cellStyle name="Check Cell 3 3 21 2" xfId="3442"/>
    <cellStyle name="Check Cell 3 3 22" xfId="3443"/>
    <cellStyle name="Check Cell 3 3 22 2" xfId="3444"/>
    <cellStyle name="Check Cell 3 3 23" xfId="3445"/>
    <cellStyle name="Check Cell 3 3 23 2" xfId="3446"/>
    <cellStyle name="Check Cell 3 3 24" xfId="3447"/>
    <cellStyle name="Check Cell 3 3 24 2" xfId="3448"/>
    <cellStyle name="Check Cell 3 3 25" xfId="3449"/>
    <cellStyle name="Check Cell 3 3 25 2" xfId="3450"/>
    <cellStyle name="Check Cell 3 3 26" xfId="3451"/>
    <cellStyle name="Check Cell 3 3 26 2" xfId="3452"/>
    <cellStyle name="Check Cell 3 3 27" xfId="3453"/>
    <cellStyle name="Check Cell 3 3 27 2" xfId="3454"/>
    <cellStyle name="Check Cell 3 3 28" xfId="3455"/>
    <cellStyle name="Check Cell 3 3 28 2" xfId="3456"/>
    <cellStyle name="Check Cell 3 3 29" xfId="3457"/>
    <cellStyle name="Check Cell 3 3 3" xfId="3458"/>
    <cellStyle name="Check Cell 3 3 3 2" xfId="3459"/>
    <cellStyle name="Check Cell 3 3 4" xfId="3460"/>
    <cellStyle name="Check Cell 3 3 4 2" xfId="3461"/>
    <cellStyle name="Check Cell 3 3 5" xfId="3462"/>
    <cellStyle name="Check Cell 3 3 5 2" xfId="3463"/>
    <cellStyle name="Check Cell 3 3 6" xfId="3464"/>
    <cellStyle name="Check Cell 3 3 6 2" xfId="3465"/>
    <cellStyle name="Check Cell 3 3 7" xfId="3466"/>
    <cellStyle name="Check Cell 3 3 7 2" xfId="3467"/>
    <cellStyle name="Check Cell 3 3 8" xfId="3468"/>
    <cellStyle name="Check Cell 3 3 8 2" xfId="3469"/>
    <cellStyle name="Check Cell 3 3 9" xfId="3470"/>
    <cellStyle name="Check Cell 3 3 9 2" xfId="3471"/>
    <cellStyle name="Check Cell 3 30" xfId="3472"/>
    <cellStyle name="Check Cell 3 30 2" xfId="3473"/>
    <cellStyle name="Check Cell 3 31" xfId="3474"/>
    <cellStyle name="Check Cell 3 32" xfId="3475"/>
    <cellStyle name="Check Cell 3 4" xfId="3476"/>
    <cellStyle name="Check Cell 3 4 2" xfId="3477"/>
    <cellStyle name="Check Cell 3 5" xfId="3478"/>
    <cellStyle name="Check Cell 3 5 2" xfId="3479"/>
    <cellStyle name="Check Cell 3 6" xfId="3480"/>
    <cellStyle name="Check Cell 3 6 2" xfId="3481"/>
    <cellStyle name="Check Cell 3 7" xfId="3482"/>
    <cellStyle name="Check Cell 3 7 2" xfId="3483"/>
    <cellStyle name="Check Cell 3 8" xfId="3484"/>
    <cellStyle name="Check Cell 3 8 2" xfId="3485"/>
    <cellStyle name="Check Cell 3 9" xfId="3486"/>
    <cellStyle name="Check Cell 3 9 2" xfId="3487"/>
    <cellStyle name="Check Cell 4" xfId="3488"/>
    <cellStyle name="Check Cell 4 10" xfId="3489"/>
    <cellStyle name="Check Cell 4 10 2" xfId="3490"/>
    <cellStyle name="Check Cell 4 11" xfId="3491"/>
    <cellStyle name="Check Cell 4 11 2" xfId="3492"/>
    <cellStyle name="Check Cell 4 12" xfId="3493"/>
    <cellStyle name="Check Cell 4 12 2" xfId="3494"/>
    <cellStyle name="Check Cell 4 13" xfId="3495"/>
    <cellStyle name="Check Cell 4 13 2" xfId="3496"/>
    <cellStyle name="Check Cell 4 14" xfId="3497"/>
    <cellStyle name="Check Cell 4 14 2" xfId="3498"/>
    <cellStyle name="Check Cell 4 15" xfId="3499"/>
    <cellStyle name="Check Cell 4 15 2" xfId="3500"/>
    <cellStyle name="Check Cell 4 16" xfId="3501"/>
    <cellStyle name="Check Cell 4 16 2" xfId="3502"/>
    <cellStyle name="Check Cell 4 17" xfId="3503"/>
    <cellStyle name="Check Cell 4 17 2" xfId="3504"/>
    <cellStyle name="Check Cell 4 18" xfId="3505"/>
    <cellStyle name="Check Cell 4 18 2" xfId="3506"/>
    <cellStyle name="Check Cell 4 19" xfId="3507"/>
    <cellStyle name="Check Cell 4 19 2" xfId="3508"/>
    <cellStyle name="Check Cell 4 2" xfId="3509"/>
    <cellStyle name="Check Cell 4 2 10" xfId="3510"/>
    <cellStyle name="Check Cell 4 2 10 2" xfId="3511"/>
    <cellStyle name="Check Cell 4 2 11" xfId="3512"/>
    <cellStyle name="Check Cell 4 2 11 2" xfId="3513"/>
    <cellStyle name="Check Cell 4 2 12" xfId="3514"/>
    <cellStyle name="Check Cell 4 2 12 2" xfId="3515"/>
    <cellStyle name="Check Cell 4 2 13" xfId="3516"/>
    <cellStyle name="Check Cell 4 2 13 2" xfId="3517"/>
    <cellStyle name="Check Cell 4 2 14" xfId="3518"/>
    <cellStyle name="Check Cell 4 2 14 2" xfId="3519"/>
    <cellStyle name="Check Cell 4 2 15" xfId="3520"/>
    <cellStyle name="Check Cell 4 2 15 2" xfId="3521"/>
    <cellStyle name="Check Cell 4 2 16" xfId="3522"/>
    <cellStyle name="Check Cell 4 2 16 2" xfId="3523"/>
    <cellStyle name="Check Cell 4 2 17" xfId="3524"/>
    <cellStyle name="Check Cell 4 2 17 2" xfId="3525"/>
    <cellStyle name="Check Cell 4 2 18" xfId="3526"/>
    <cellStyle name="Check Cell 4 2 18 2" xfId="3527"/>
    <cellStyle name="Check Cell 4 2 19" xfId="3528"/>
    <cellStyle name="Check Cell 4 2 19 2" xfId="3529"/>
    <cellStyle name="Check Cell 4 2 2" xfId="3530"/>
    <cellStyle name="Check Cell 4 2 2 10" xfId="3531"/>
    <cellStyle name="Check Cell 4 2 2 10 2" xfId="3532"/>
    <cellStyle name="Check Cell 4 2 2 11" xfId="3533"/>
    <cellStyle name="Check Cell 4 2 2 11 2" xfId="3534"/>
    <cellStyle name="Check Cell 4 2 2 12" xfId="3535"/>
    <cellStyle name="Check Cell 4 2 2 12 2" xfId="3536"/>
    <cellStyle name="Check Cell 4 2 2 13" xfId="3537"/>
    <cellStyle name="Check Cell 4 2 2 13 2" xfId="3538"/>
    <cellStyle name="Check Cell 4 2 2 14" xfId="3539"/>
    <cellStyle name="Check Cell 4 2 2 14 2" xfId="3540"/>
    <cellStyle name="Check Cell 4 2 2 15" xfId="3541"/>
    <cellStyle name="Check Cell 4 2 2 15 2" xfId="3542"/>
    <cellStyle name="Check Cell 4 2 2 16" xfId="3543"/>
    <cellStyle name="Check Cell 4 2 2 16 2" xfId="3544"/>
    <cellStyle name="Check Cell 4 2 2 17" xfId="3545"/>
    <cellStyle name="Check Cell 4 2 2 17 2" xfId="3546"/>
    <cellStyle name="Check Cell 4 2 2 18" xfId="3547"/>
    <cellStyle name="Check Cell 4 2 2 18 2" xfId="3548"/>
    <cellStyle name="Check Cell 4 2 2 19" xfId="3549"/>
    <cellStyle name="Check Cell 4 2 2 19 2" xfId="3550"/>
    <cellStyle name="Check Cell 4 2 2 2" xfId="3551"/>
    <cellStyle name="Check Cell 4 2 2 2 2" xfId="3552"/>
    <cellStyle name="Check Cell 4 2 2 20" xfId="3553"/>
    <cellStyle name="Check Cell 4 2 2 20 2" xfId="3554"/>
    <cellStyle name="Check Cell 4 2 2 21" xfId="3555"/>
    <cellStyle name="Check Cell 4 2 2 21 2" xfId="3556"/>
    <cellStyle name="Check Cell 4 2 2 22" xfId="3557"/>
    <cellStyle name="Check Cell 4 2 2 22 2" xfId="3558"/>
    <cellStyle name="Check Cell 4 2 2 23" xfId="3559"/>
    <cellStyle name="Check Cell 4 2 2 23 2" xfId="3560"/>
    <cellStyle name="Check Cell 4 2 2 24" xfId="3561"/>
    <cellStyle name="Check Cell 4 2 2 24 2" xfId="3562"/>
    <cellStyle name="Check Cell 4 2 2 25" xfId="3563"/>
    <cellStyle name="Check Cell 4 2 2 25 2" xfId="3564"/>
    <cellStyle name="Check Cell 4 2 2 26" xfId="3565"/>
    <cellStyle name="Check Cell 4 2 2 26 2" xfId="3566"/>
    <cellStyle name="Check Cell 4 2 2 27" xfId="3567"/>
    <cellStyle name="Check Cell 4 2 2 27 2" xfId="3568"/>
    <cellStyle name="Check Cell 4 2 2 28" xfId="3569"/>
    <cellStyle name="Check Cell 4 2 2 28 2" xfId="3570"/>
    <cellStyle name="Check Cell 4 2 2 29" xfId="3571"/>
    <cellStyle name="Check Cell 4 2 2 3" xfId="3572"/>
    <cellStyle name="Check Cell 4 2 2 3 2" xfId="3573"/>
    <cellStyle name="Check Cell 4 2 2 4" xfId="3574"/>
    <cellStyle name="Check Cell 4 2 2 4 2" xfId="3575"/>
    <cellStyle name="Check Cell 4 2 2 5" xfId="3576"/>
    <cellStyle name="Check Cell 4 2 2 5 2" xfId="3577"/>
    <cellStyle name="Check Cell 4 2 2 6" xfId="3578"/>
    <cellStyle name="Check Cell 4 2 2 6 2" xfId="3579"/>
    <cellStyle name="Check Cell 4 2 2 7" xfId="3580"/>
    <cellStyle name="Check Cell 4 2 2 7 2" xfId="3581"/>
    <cellStyle name="Check Cell 4 2 2 8" xfId="3582"/>
    <cellStyle name="Check Cell 4 2 2 8 2" xfId="3583"/>
    <cellStyle name="Check Cell 4 2 2 9" xfId="3584"/>
    <cellStyle name="Check Cell 4 2 2 9 2" xfId="3585"/>
    <cellStyle name="Check Cell 4 2 20" xfId="3586"/>
    <cellStyle name="Check Cell 4 2 20 2" xfId="3587"/>
    <cellStyle name="Check Cell 4 2 21" xfId="3588"/>
    <cellStyle name="Check Cell 4 2 21 2" xfId="3589"/>
    <cellStyle name="Check Cell 4 2 22" xfId="3590"/>
    <cellStyle name="Check Cell 4 2 22 2" xfId="3591"/>
    <cellStyle name="Check Cell 4 2 23" xfId="3592"/>
    <cellStyle name="Check Cell 4 2 23 2" xfId="3593"/>
    <cellStyle name="Check Cell 4 2 24" xfId="3594"/>
    <cellStyle name="Check Cell 4 2 24 2" xfId="3595"/>
    <cellStyle name="Check Cell 4 2 25" xfId="3596"/>
    <cellStyle name="Check Cell 4 2 25 2" xfId="3597"/>
    <cellStyle name="Check Cell 4 2 26" xfId="3598"/>
    <cellStyle name="Check Cell 4 2 26 2" xfId="3599"/>
    <cellStyle name="Check Cell 4 2 27" xfId="3600"/>
    <cellStyle name="Check Cell 4 2 27 2" xfId="3601"/>
    <cellStyle name="Check Cell 4 2 28" xfId="3602"/>
    <cellStyle name="Check Cell 4 2 28 2" xfId="3603"/>
    <cellStyle name="Check Cell 4 2 29" xfId="3604"/>
    <cellStyle name="Check Cell 4 2 29 2" xfId="3605"/>
    <cellStyle name="Check Cell 4 2 3" xfId="3606"/>
    <cellStyle name="Check Cell 4 2 3 2" xfId="3607"/>
    <cellStyle name="Check Cell 4 2 30" xfId="3608"/>
    <cellStyle name="Check Cell 4 2 4" xfId="3609"/>
    <cellStyle name="Check Cell 4 2 4 2" xfId="3610"/>
    <cellStyle name="Check Cell 4 2 5" xfId="3611"/>
    <cellStyle name="Check Cell 4 2 5 2" xfId="3612"/>
    <cellStyle name="Check Cell 4 2 6" xfId="3613"/>
    <cellStyle name="Check Cell 4 2 6 2" xfId="3614"/>
    <cellStyle name="Check Cell 4 2 7" xfId="3615"/>
    <cellStyle name="Check Cell 4 2 7 2" xfId="3616"/>
    <cellStyle name="Check Cell 4 2 8" xfId="3617"/>
    <cellStyle name="Check Cell 4 2 8 2" xfId="3618"/>
    <cellStyle name="Check Cell 4 2 9" xfId="3619"/>
    <cellStyle name="Check Cell 4 2 9 2" xfId="3620"/>
    <cellStyle name="Check Cell 4 20" xfId="3621"/>
    <cellStyle name="Check Cell 4 20 2" xfId="3622"/>
    <cellStyle name="Check Cell 4 21" xfId="3623"/>
    <cellStyle name="Check Cell 4 21 2" xfId="3624"/>
    <cellStyle name="Check Cell 4 22" xfId="3625"/>
    <cellStyle name="Check Cell 4 22 2" xfId="3626"/>
    <cellStyle name="Check Cell 4 23" xfId="3627"/>
    <cellStyle name="Check Cell 4 23 2" xfId="3628"/>
    <cellStyle name="Check Cell 4 24" xfId="3629"/>
    <cellStyle name="Check Cell 4 24 2" xfId="3630"/>
    <cellStyle name="Check Cell 4 25" xfId="3631"/>
    <cellStyle name="Check Cell 4 25 2" xfId="3632"/>
    <cellStyle name="Check Cell 4 26" xfId="3633"/>
    <cellStyle name="Check Cell 4 26 2" xfId="3634"/>
    <cellStyle name="Check Cell 4 27" xfId="3635"/>
    <cellStyle name="Check Cell 4 27 2" xfId="3636"/>
    <cellStyle name="Check Cell 4 28" xfId="3637"/>
    <cellStyle name="Check Cell 4 28 2" xfId="3638"/>
    <cellStyle name="Check Cell 4 29" xfId="3639"/>
    <cellStyle name="Check Cell 4 29 2" xfId="3640"/>
    <cellStyle name="Check Cell 4 3" xfId="3641"/>
    <cellStyle name="Check Cell 4 3 10" xfId="3642"/>
    <cellStyle name="Check Cell 4 3 10 2" xfId="3643"/>
    <cellStyle name="Check Cell 4 3 11" xfId="3644"/>
    <cellStyle name="Check Cell 4 3 11 2" xfId="3645"/>
    <cellStyle name="Check Cell 4 3 12" xfId="3646"/>
    <cellStyle name="Check Cell 4 3 12 2" xfId="3647"/>
    <cellStyle name="Check Cell 4 3 13" xfId="3648"/>
    <cellStyle name="Check Cell 4 3 13 2" xfId="3649"/>
    <cellStyle name="Check Cell 4 3 14" xfId="3650"/>
    <cellStyle name="Check Cell 4 3 14 2" xfId="3651"/>
    <cellStyle name="Check Cell 4 3 15" xfId="3652"/>
    <cellStyle name="Check Cell 4 3 15 2" xfId="3653"/>
    <cellStyle name="Check Cell 4 3 16" xfId="3654"/>
    <cellStyle name="Check Cell 4 3 16 2" xfId="3655"/>
    <cellStyle name="Check Cell 4 3 17" xfId="3656"/>
    <cellStyle name="Check Cell 4 3 17 2" xfId="3657"/>
    <cellStyle name="Check Cell 4 3 18" xfId="3658"/>
    <cellStyle name="Check Cell 4 3 18 2" xfId="3659"/>
    <cellStyle name="Check Cell 4 3 19" xfId="3660"/>
    <cellStyle name="Check Cell 4 3 19 2" xfId="3661"/>
    <cellStyle name="Check Cell 4 3 2" xfId="3662"/>
    <cellStyle name="Check Cell 4 3 2 2" xfId="3663"/>
    <cellStyle name="Check Cell 4 3 20" xfId="3664"/>
    <cellStyle name="Check Cell 4 3 20 2" xfId="3665"/>
    <cellStyle name="Check Cell 4 3 21" xfId="3666"/>
    <cellStyle name="Check Cell 4 3 21 2" xfId="3667"/>
    <cellStyle name="Check Cell 4 3 22" xfId="3668"/>
    <cellStyle name="Check Cell 4 3 22 2" xfId="3669"/>
    <cellStyle name="Check Cell 4 3 23" xfId="3670"/>
    <cellStyle name="Check Cell 4 3 23 2" xfId="3671"/>
    <cellStyle name="Check Cell 4 3 24" xfId="3672"/>
    <cellStyle name="Check Cell 4 3 24 2" xfId="3673"/>
    <cellStyle name="Check Cell 4 3 25" xfId="3674"/>
    <cellStyle name="Check Cell 4 3 25 2" xfId="3675"/>
    <cellStyle name="Check Cell 4 3 26" xfId="3676"/>
    <cellStyle name="Check Cell 4 3 26 2" xfId="3677"/>
    <cellStyle name="Check Cell 4 3 27" xfId="3678"/>
    <cellStyle name="Check Cell 4 3 27 2" xfId="3679"/>
    <cellStyle name="Check Cell 4 3 28" xfId="3680"/>
    <cellStyle name="Check Cell 4 3 28 2" xfId="3681"/>
    <cellStyle name="Check Cell 4 3 29" xfId="3682"/>
    <cellStyle name="Check Cell 4 3 3" xfId="3683"/>
    <cellStyle name="Check Cell 4 3 3 2" xfId="3684"/>
    <cellStyle name="Check Cell 4 3 4" xfId="3685"/>
    <cellStyle name="Check Cell 4 3 4 2" xfId="3686"/>
    <cellStyle name="Check Cell 4 3 5" xfId="3687"/>
    <cellStyle name="Check Cell 4 3 5 2" xfId="3688"/>
    <cellStyle name="Check Cell 4 3 6" xfId="3689"/>
    <cellStyle name="Check Cell 4 3 6 2" xfId="3690"/>
    <cellStyle name="Check Cell 4 3 7" xfId="3691"/>
    <cellStyle name="Check Cell 4 3 7 2" xfId="3692"/>
    <cellStyle name="Check Cell 4 3 8" xfId="3693"/>
    <cellStyle name="Check Cell 4 3 8 2" xfId="3694"/>
    <cellStyle name="Check Cell 4 3 9" xfId="3695"/>
    <cellStyle name="Check Cell 4 3 9 2" xfId="3696"/>
    <cellStyle name="Check Cell 4 30" xfId="3697"/>
    <cellStyle name="Check Cell 4 30 2" xfId="3698"/>
    <cellStyle name="Check Cell 4 31" xfId="3699"/>
    <cellStyle name="Check Cell 4 32" xfId="3700"/>
    <cellStyle name="Check Cell 4 4" xfId="3701"/>
    <cellStyle name="Check Cell 4 4 2" xfId="3702"/>
    <cellStyle name="Check Cell 4 5" xfId="3703"/>
    <cellStyle name="Check Cell 4 5 2" xfId="3704"/>
    <cellStyle name="Check Cell 4 6" xfId="3705"/>
    <cellStyle name="Check Cell 4 6 2" xfId="3706"/>
    <cellStyle name="Check Cell 4 7" xfId="3707"/>
    <cellStyle name="Check Cell 4 7 2" xfId="3708"/>
    <cellStyle name="Check Cell 4 8" xfId="3709"/>
    <cellStyle name="Check Cell 4 8 2" xfId="3710"/>
    <cellStyle name="Check Cell 4 9" xfId="3711"/>
    <cellStyle name="Check Cell 4 9 2" xfId="3712"/>
    <cellStyle name="Check Cell 5" xfId="3713"/>
    <cellStyle name="Check Cell 5 2" xfId="3714"/>
    <cellStyle name="Check Cell 5 2 2" xfId="3715"/>
    <cellStyle name="Check Cell 6" xfId="3716"/>
    <cellStyle name="Check Cell 6 10" xfId="3717"/>
    <cellStyle name="Check Cell 6 10 2" xfId="3718"/>
    <cellStyle name="Check Cell 6 11" xfId="3719"/>
    <cellStyle name="Check Cell 6 11 2" xfId="3720"/>
    <cellStyle name="Check Cell 6 12" xfId="3721"/>
    <cellStyle name="Check Cell 6 12 2" xfId="3722"/>
    <cellStyle name="Check Cell 6 13" xfId="3723"/>
    <cellStyle name="Check Cell 6 13 2" xfId="3724"/>
    <cellStyle name="Check Cell 6 14" xfId="3725"/>
    <cellStyle name="Check Cell 6 14 2" xfId="3726"/>
    <cellStyle name="Check Cell 6 15" xfId="3727"/>
    <cellStyle name="Check Cell 6 15 2" xfId="3728"/>
    <cellStyle name="Check Cell 6 16" xfId="3729"/>
    <cellStyle name="Check Cell 6 16 2" xfId="3730"/>
    <cellStyle name="Check Cell 6 17" xfId="3731"/>
    <cellStyle name="Check Cell 6 17 2" xfId="3732"/>
    <cellStyle name="Check Cell 6 18" xfId="3733"/>
    <cellStyle name="Check Cell 6 18 2" xfId="3734"/>
    <cellStyle name="Check Cell 6 19" xfId="3735"/>
    <cellStyle name="Check Cell 6 19 2" xfId="3736"/>
    <cellStyle name="Check Cell 6 2" xfId="3737"/>
    <cellStyle name="Check Cell 6 2 10" xfId="3738"/>
    <cellStyle name="Check Cell 6 2 10 2" xfId="3739"/>
    <cellStyle name="Check Cell 6 2 11" xfId="3740"/>
    <cellStyle name="Check Cell 6 2 11 2" xfId="3741"/>
    <cellStyle name="Check Cell 6 2 12" xfId="3742"/>
    <cellStyle name="Check Cell 6 2 12 2" xfId="3743"/>
    <cellStyle name="Check Cell 6 2 13" xfId="3744"/>
    <cellStyle name="Check Cell 6 2 13 2" xfId="3745"/>
    <cellStyle name="Check Cell 6 2 14" xfId="3746"/>
    <cellStyle name="Check Cell 6 2 14 2" xfId="3747"/>
    <cellStyle name="Check Cell 6 2 15" xfId="3748"/>
    <cellStyle name="Check Cell 6 2 15 2" xfId="3749"/>
    <cellStyle name="Check Cell 6 2 16" xfId="3750"/>
    <cellStyle name="Check Cell 6 2 16 2" xfId="3751"/>
    <cellStyle name="Check Cell 6 2 17" xfId="3752"/>
    <cellStyle name="Check Cell 6 2 17 2" xfId="3753"/>
    <cellStyle name="Check Cell 6 2 18" xfId="3754"/>
    <cellStyle name="Check Cell 6 2 18 2" xfId="3755"/>
    <cellStyle name="Check Cell 6 2 19" xfId="3756"/>
    <cellStyle name="Check Cell 6 2 19 2" xfId="3757"/>
    <cellStyle name="Check Cell 6 2 2" xfId="3758"/>
    <cellStyle name="Check Cell 6 2 2 2" xfId="3759"/>
    <cellStyle name="Check Cell 6 2 20" xfId="3760"/>
    <cellStyle name="Check Cell 6 2 20 2" xfId="3761"/>
    <cellStyle name="Check Cell 6 2 21" xfId="3762"/>
    <cellStyle name="Check Cell 6 2 21 2" xfId="3763"/>
    <cellStyle name="Check Cell 6 2 22" xfId="3764"/>
    <cellStyle name="Check Cell 6 2 22 2" xfId="3765"/>
    <cellStyle name="Check Cell 6 2 23" xfId="3766"/>
    <cellStyle name="Check Cell 6 2 23 2" xfId="3767"/>
    <cellStyle name="Check Cell 6 2 24" xfId="3768"/>
    <cellStyle name="Check Cell 6 2 24 2" xfId="3769"/>
    <cellStyle name="Check Cell 6 2 25" xfId="3770"/>
    <cellStyle name="Check Cell 6 2 25 2" xfId="3771"/>
    <cellStyle name="Check Cell 6 2 26" xfId="3772"/>
    <cellStyle name="Check Cell 6 2 26 2" xfId="3773"/>
    <cellStyle name="Check Cell 6 2 27" xfId="3774"/>
    <cellStyle name="Check Cell 6 2 27 2" xfId="3775"/>
    <cellStyle name="Check Cell 6 2 28" xfId="3776"/>
    <cellStyle name="Check Cell 6 2 28 2" xfId="3777"/>
    <cellStyle name="Check Cell 6 2 29" xfId="3778"/>
    <cellStyle name="Check Cell 6 2 3" xfId="3779"/>
    <cellStyle name="Check Cell 6 2 3 2" xfId="3780"/>
    <cellStyle name="Check Cell 6 2 4" xfId="3781"/>
    <cellStyle name="Check Cell 6 2 4 2" xfId="3782"/>
    <cellStyle name="Check Cell 6 2 5" xfId="3783"/>
    <cellStyle name="Check Cell 6 2 5 2" xfId="3784"/>
    <cellStyle name="Check Cell 6 2 6" xfId="3785"/>
    <cellStyle name="Check Cell 6 2 6 2" xfId="3786"/>
    <cellStyle name="Check Cell 6 2 7" xfId="3787"/>
    <cellStyle name="Check Cell 6 2 7 2" xfId="3788"/>
    <cellStyle name="Check Cell 6 2 8" xfId="3789"/>
    <cellStyle name="Check Cell 6 2 8 2" xfId="3790"/>
    <cellStyle name="Check Cell 6 2 9" xfId="3791"/>
    <cellStyle name="Check Cell 6 2 9 2" xfId="3792"/>
    <cellStyle name="Check Cell 6 20" xfId="3793"/>
    <cellStyle name="Check Cell 6 20 2" xfId="3794"/>
    <cellStyle name="Check Cell 6 21" xfId="3795"/>
    <cellStyle name="Check Cell 6 21 2" xfId="3796"/>
    <cellStyle name="Check Cell 6 22" xfId="3797"/>
    <cellStyle name="Check Cell 6 22 2" xfId="3798"/>
    <cellStyle name="Check Cell 6 23" xfId="3799"/>
    <cellStyle name="Check Cell 6 23 2" xfId="3800"/>
    <cellStyle name="Check Cell 6 24" xfId="3801"/>
    <cellStyle name="Check Cell 6 24 2" xfId="3802"/>
    <cellStyle name="Check Cell 6 25" xfId="3803"/>
    <cellStyle name="Check Cell 6 25 2" xfId="3804"/>
    <cellStyle name="Check Cell 6 26" xfId="3805"/>
    <cellStyle name="Check Cell 6 26 2" xfId="3806"/>
    <cellStyle name="Check Cell 6 27" xfId="3807"/>
    <cellStyle name="Check Cell 6 27 2" xfId="3808"/>
    <cellStyle name="Check Cell 6 28" xfId="3809"/>
    <cellStyle name="Check Cell 6 28 2" xfId="3810"/>
    <cellStyle name="Check Cell 6 29" xfId="3811"/>
    <cellStyle name="Check Cell 6 29 2" xfId="3812"/>
    <cellStyle name="Check Cell 6 3" xfId="3813"/>
    <cellStyle name="Check Cell 6 3 2" xfId="3814"/>
    <cellStyle name="Check Cell 6 30" xfId="3815"/>
    <cellStyle name="Check Cell 6 4" xfId="3816"/>
    <cellStyle name="Check Cell 6 4 2" xfId="3817"/>
    <cellStyle name="Check Cell 6 5" xfId="3818"/>
    <cellStyle name="Check Cell 6 5 2" xfId="3819"/>
    <cellStyle name="Check Cell 6 6" xfId="3820"/>
    <cellStyle name="Check Cell 6 6 2" xfId="3821"/>
    <cellStyle name="Check Cell 6 7" xfId="3822"/>
    <cellStyle name="Check Cell 6 7 2" xfId="3823"/>
    <cellStyle name="Check Cell 6 8" xfId="3824"/>
    <cellStyle name="Check Cell 6 8 2" xfId="3825"/>
    <cellStyle name="Check Cell 6 9" xfId="3826"/>
    <cellStyle name="Check Cell 6 9 2" xfId="3827"/>
    <cellStyle name="Check Cell 7" xfId="3828"/>
    <cellStyle name="Check Cell 7 2" xfId="3829"/>
    <cellStyle name="Check Cell 8" xfId="3830"/>
    <cellStyle name="Check Cell 8 2" xfId="3831"/>
    <cellStyle name="Check Cell 9" xfId="3832"/>
    <cellStyle name="Check Cell 9 2" xfId="3833"/>
    <cellStyle name="ColumnHeading" xfId="3834"/>
    <cellStyle name="Comma" xfId="4" builtinId="3"/>
    <cellStyle name="Comma 10" xfId="3835"/>
    <cellStyle name="Comma 11" xfId="3836"/>
    <cellStyle name="Comma 2" xfId="8"/>
    <cellStyle name="Comma 2 2" xfId="3837"/>
    <cellStyle name="Comma 2 2 2" xfId="3838"/>
    <cellStyle name="Comma 2 3" xfId="3839"/>
    <cellStyle name="Comma 2 3 2" xfId="3840"/>
    <cellStyle name="Comma 2 4" xfId="3841"/>
    <cellStyle name="Comma 2 4 2" xfId="3842"/>
    <cellStyle name="Comma 2 5" xfId="3843"/>
    <cellStyle name="Comma 2 6" xfId="3844"/>
    <cellStyle name="Comma 2 6 2" xfId="3845"/>
    <cellStyle name="Comma 2 7" xfId="3846"/>
    <cellStyle name="Comma 2 7 2" xfId="3847"/>
    <cellStyle name="Comma 2 7 3" xfId="3848"/>
    <cellStyle name="Comma 2 8" xfId="3849"/>
    <cellStyle name="Comma 2 9" xfId="3850"/>
    <cellStyle name="Comma 2 9 2" xfId="3851"/>
    <cellStyle name="Comma 3" xfId="3852"/>
    <cellStyle name="Comma 3 2" xfId="3853"/>
    <cellStyle name="Comma 3 2 2" xfId="3854"/>
    <cellStyle name="Comma 3 2 3" xfId="3855"/>
    <cellStyle name="Comma 3 2 4" xfId="3856"/>
    <cellStyle name="Comma 3 3" xfId="3857"/>
    <cellStyle name="Comma 3 3 2" xfId="3858"/>
    <cellStyle name="Comma 3 4" xfId="3859"/>
    <cellStyle name="Comma 3 5" xfId="3860"/>
    <cellStyle name="Comma 4" xfId="3861"/>
    <cellStyle name="Comma 4 2" xfId="3862"/>
    <cellStyle name="Comma 4 3" xfId="3863"/>
    <cellStyle name="Comma 5" xfId="3864"/>
    <cellStyle name="Comma 5 2" xfId="3865"/>
    <cellStyle name="Comma 5 2 2" xfId="3866"/>
    <cellStyle name="Comma 5 3" xfId="3867"/>
    <cellStyle name="Comma 6" xfId="3868"/>
    <cellStyle name="Comma 6 2" xfId="3869"/>
    <cellStyle name="Comma 6 3" xfId="3870"/>
    <cellStyle name="Comma 7" xfId="3871"/>
    <cellStyle name="Comma 7 2" xfId="3872"/>
    <cellStyle name="Comma 7 3" xfId="3873"/>
    <cellStyle name="Comma 8" xfId="3874"/>
    <cellStyle name="Comma 8 2" xfId="3875"/>
    <cellStyle name="Comma 8 3" xfId="3876"/>
    <cellStyle name="Comma 9" xfId="3877"/>
    <cellStyle name="Comma 9 2" xfId="3878"/>
    <cellStyle name="Comma0" xfId="3879"/>
    <cellStyle name="Comma0 2" xfId="3880"/>
    <cellStyle name="Comma0 2 2" xfId="3881"/>
    <cellStyle name="Comma0 3" xfId="3882"/>
    <cellStyle name="Comma0 3 2" xfId="3883"/>
    <cellStyle name="Comma0 4" xfId="3884"/>
    <cellStyle name="Comma0 4 2" xfId="3885"/>
    <cellStyle name="Comma0 5" xfId="3886"/>
    <cellStyle name="Comma0 5 2" xfId="3887"/>
    <cellStyle name="Comma0 6" xfId="3888"/>
    <cellStyle name="Comma0 6 2" xfId="3889"/>
    <cellStyle name="Comma0 7" xfId="3890"/>
    <cellStyle name="Comma0 7 2" xfId="3891"/>
    <cellStyle name="Comma0 8" xfId="3892"/>
    <cellStyle name="Comma0 8 2" xfId="3893"/>
    <cellStyle name="Comma0 9" xfId="3894"/>
    <cellStyle name="CountryTitle" xfId="3895"/>
    <cellStyle name="currency 0" xfId="3896"/>
    <cellStyle name="currency 0 2" xfId="3897"/>
    <cellStyle name="Currency 10" xfId="3898"/>
    <cellStyle name="Currency 11" xfId="3899"/>
    <cellStyle name="Currency 12" xfId="3900"/>
    <cellStyle name="Currency 13" xfId="3901"/>
    <cellStyle name="Currency 14" xfId="3902"/>
    <cellStyle name="Currency 15" xfId="3903"/>
    <cellStyle name="Currency 16" xfId="3904"/>
    <cellStyle name="Currency 17" xfId="3905"/>
    <cellStyle name="Currency 18" xfId="3906"/>
    <cellStyle name="Currency 19" xfId="3907"/>
    <cellStyle name="Currency 2" xfId="7"/>
    <cellStyle name="Currency 2 2" xfId="3908"/>
    <cellStyle name="Currency 2 2 2" xfId="3909"/>
    <cellStyle name="Currency 2 2 3" xfId="3910"/>
    <cellStyle name="Currency 2 3" xfId="3911"/>
    <cellStyle name="Currency 2 3 2" xfId="3912"/>
    <cellStyle name="Currency 2 4" xfId="3913"/>
    <cellStyle name="Currency 2 4 2" xfId="3914"/>
    <cellStyle name="Currency 2 5" xfId="3915"/>
    <cellStyle name="Currency 2 6" xfId="3916"/>
    <cellStyle name="Currency 2 6 2" xfId="3917"/>
    <cellStyle name="Currency 2 7" xfId="3918"/>
    <cellStyle name="Currency 20" xfId="3919"/>
    <cellStyle name="Currency 21" xfId="3920"/>
    <cellStyle name="Currency 22" xfId="3921"/>
    <cellStyle name="Currency 23" xfId="3922"/>
    <cellStyle name="Currency 24" xfId="3923"/>
    <cellStyle name="Currency 25" xfId="3924"/>
    <cellStyle name="Currency 26" xfId="3925"/>
    <cellStyle name="Currency 27" xfId="3926"/>
    <cellStyle name="Currency 28" xfId="3927"/>
    <cellStyle name="Currency 29" xfId="3928"/>
    <cellStyle name="Currency 3" xfId="3929"/>
    <cellStyle name="Currency 3 2" xfId="3930"/>
    <cellStyle name="Currency 30" xfId="3931"/>
    <cellStyle name="Currency 31" xfId="3932"/>
    <cellStyle name="Currency 32" xfId="3933"/>
    <cellStyle name="Currency 33" xfId="3934"/>
    <cellStyle name="Currency 34" xfId="3935"/>
    <cellStyle name="Currency 35" xfId="3936"/>
    <cellStyle name="Currency 36" xfId="3937"/>
    <cellStyle name="Currency 37" xfId="3938"/>
    <cellStyle name="Currency 4" xfId="3939"/>
    <cellStyle name="Currency 4 2" xfId="3940"/>
    <cellStyle name="Currency 5" xfId="3941"/>
    <cellStyle name="Currency 5 2" xfId="3942"/>
    <cellStyle name="Currency 6" xfId="3943"/>
    <cellStyle name="Currency 6 2" xfId="3944"/>
    <cellStyle name="Currency 7" xfId="3945"/>
    <cellStyle name="Currency 8" xfId="3946"/>
    <cellStyle name="Currency 9" xfId="3947"/>
    <cellStyle name="Currency0" xfId="3948"/>
    <cellStyle name="Currency0 2" xfId="3949"/>
    <cellStyle name="Currency0 2 2" xfId="3950"/>
    <cellStyle name="Currency0 3" xfId="3951"/>
    <cellStyle name="Currency0 3 2" xfId="3952"/>
    <cellStyle name="Currency0 4" xfId="3953"/>
    <cellStyle name="Currency0 4 2" xfId="3954"/>
    <cellStyle name="Currency0 5" xfId="3955"/>
    <cellStyle name="Currency0 5 2" xfId="3956"/>
    <cellStyle name="Currency0 6" xfId="3957"/>
    <cellStyle name="Currency0 6 2" xfId="3958"/>
    <cellStyle name="Currency0 7" xfId="3959"/>
    <cellStyle name="Currency0 7 2" xfId="3960"/>
    <cellStyle name="Currency0 8" xfId="3961"/>
    <cellStyle name="Currency0 8 2" xfId="3962"/>
    <cellStyle name="Currency0 9" xfId="3963"/>
    <cellStyle name="Date" xfId="3964"/>
    <cellStyle name="Date 2" xfId="3965"/>
    <cellStyle name="Date 2 2" xfId="3966"/>
    <cellStyle name="Date 2 2 2" xfId="3967"/>
    <cellStyle name="Date 2 2 2 2" xfId="3968"/>
    <cellStyle name="Date 2 2 3" xfId="3969"/>
    <cellStyle name="Date 2 2 3 2" xfId="3970"/>
    <cellStyle name="Date 2 2 4" xfId="3971"/>
    <cellStyle name="Date 2 2 4 2" xfId="3972"/>
    <cellStyle name="Date 2 2 5" xfId="3973"/>
    <cellStyle name="Date 2 2 5 2" xfId="3974"/>
    <cellStyle name="Date 2 2 6" xfId="3975"/>
    <cellStyle name="Date 2 2 6 2" xfId="3976"/>
    <cellStyle name="Date 2 2 7" xfId="3977"/>
    <cellStyle name="Date 2 2 7 2" xfId="3978"/>
    <cellStyle name="Date 2 3" xfId="3979"/>
    <cellStyle name="Date 2 4" xfId="3980"/>
    <cellStyle name="Date 2 5" xfId="3981"/>
    <cellStyle name="Date 2 6" xfId="3982"/>
    <cellStyle name="Date 2 7" xfId="3983"/>
    <cellStyle name="Date 2 8" xfId="3984"/>
    <cellStyle name="Date 3" xfId="3985"/>
    <cellStyle name="Date 3 2" xfId="3986"/>
    <cellStyle name="Date 4" xfId="3987"/>
    <cellStyle name="Date 4 2" xfId="3988"/>
    <cellStyle name="Date 5" xfId="3989"/>
    <cellStyle name="Date 5 2" xfId="3990"/>
    <cellStyle name="Date 6" xfId="3991"/>
    <cellStyle name="Date 6 2" xfId="3992"/>
    <cellStyle name="Date 7" xfId="3993"/>
    <cellStyle name="Date 7 2" xfId="3994"/>
    <cellStyle name="Date 8" xfId="3995"/>
    <cellStyle name="Date 8 2" xfId="3996"/>
    <cellStyle name="Date 9" xfId="3997"/>
    <cellStyle name="Emphasis 1" xfId="3998"/>
    <cellStyle name="Emphasis 1 10" xfId="3999"/>
    <cellStyle name="Emphasis 1 11" xfId="4000"/>
    <cellStyle name="Emphasis 1 12" xfId="4001"/>
    <cellStyle name="Emphasis 1 13" xfId="4002"/>
    <cellStyle name="Emphasis 1 14" xfId="4003"/>
    <cellStyle name="Emphasis 1 15" xfId="4004"/>
    <cellStyle name="Emphasis 1 16" xfId="4005"/>
    <cellStyle name="Emphasis 1 17" xfId="4006"/>
    <cellStyle name="Emphasis 1 18" xfId="4007"/>
    <cellStyle name="Emphasis 1 19" xfId="4008"/>
    <cellStyle name="Emphasis 1 2" xfId="4009"/>
    <cellStyle name="Emphasis 1 20" xfId="4010"/>
    <cellStyle name="Emphasis 1 21" xfId="4011"/>
    <cellStyle name="Emphasis 1 22" xfId="4012"/>
    <cellStyle name="Emphasis 1 23" xfId="4013"/>
    <cellStyle name="Emphasis 1 24" xfId="4014"/>
    <cellStyle name="Emphasis 1 25" xfId="4015"/>
    <cellStyle name="Emphasis 1 26" xfId="4016"/>
    <cellStyle name="Emphasis 1 27" xfId="4017"/>
    <cellStyle name="Emphasis 1 28" xfId="4018"/>
    <cellStyle name="Emphasis 1 29" xfId="4019"/>
    <cellStyle name="Emphasis 1 3" xfId="4020"/>
    <cellStyle name="Emphasis 1 30" xfId="4021"/>
    <cellStyle name="Emphasis 1 31" xfId="4022"/>
    <cellStyle name="Emphasis 1 32" xfId="4023"/>
    <cellStyle name="Emphasis 1 33" xfId="4024"/>
    <cellStyle name="Emphasis 1 34" xfId="4025"/>
    <cellStyle name="Emphasis 1 35" xfId="4026"/>
    <cellStyle name="Emphasis 1 36" xfId="4027"/>
    <cellStyle name="Emphasis 1 37" xfId="4028"/>
    <cellStyle name="Emphasis 1 38" xfId="4029"/>
    <cellStyle name="Emphasis 1 39" xfId="4030"/>
    <cellStyle name="Emphasis 1 4" xfId="4031"/>
    <cellStyle name="Emphasis 1 40" xfId="4032"/>
    <cellStyle name="Emphasis 1 41" xfId="4033"/>
    <cellStyle name="Emphasis 1 42" xfId="4034"/>
    <cellStyle name="Emphasis 1 43" xfId="4035"/>
    <cellStyle name="Emphasis 1 44" xfId="4036"/>
    <cellStyle name="Emphasis 1 45" xfId="4037"/>
    <cellStyle name="Emphasis 1 46" xfId="4038"/>
    <cellStyle name="Emphasis 1 5" xfId="4039"/>
    <cellStyle name="Emphasis 1 6" xfId="4040"/>
    <cellStyle name="Emphasis 1 7" xfId="4041"/>
    <cellStyle name="Emphasis 1 8" xfId="4042"/>
    <cellStyle name="Emphasis 1 9" xfId="4043"/>
    <cellStyle name="Emphasis 2" xfId="4044"/>
    <cellStyle name="Emphasis 2 10" xfId="4045"/>
    <cellStyle name="Emphasis 2 11" xfId="4046"/>
    <cellStyle name="Emphasis 2 12" xfId="4047"/>
    <cellStyle name="Emphasis 2 13" xfId="4048"/>
    <cellStyle name="Emphasis 2 14" xfId="4049"/>
    <cellStyle name="Emphasis 2 15" xfId="4050"/>
    <cellStyle name="Emphasis 2 16" xfId="4051"/>
    <cellStyle name="Emphasis 2 17" xfId="4052"/>
    <cellStyle name="Emphasis 2 18" xfId="4053"/>
    <cellStyle name="Emphasis 2 19" xfId="4054"/>
    <cellStyle name="Emphasis 2 2" xfId="4055"/>
    <cellStyle name="Emphasis 2 20" xfId="4056"/>
    <cellStyle name="Emphasis 2 21" xfId="4057"/>
    <cellStyle name="Emphasis 2 22" xfId="4058"/>
    <cellStyle name="Emphasis 2 23" xfId="4059"/>
    <cellStyle name="Emphasis 2 24" xfId="4060"/>
    <cellStyle name="Emphasis 2 25" xfId="4061"/>
    <cellStyle name="Emphasis 2 26" xfId="4062"/>
    <cellStyle name="Emphasis 2 27" xfId="4063"/>
    <cellStyle name="Emphasis 2 28" xfId="4064"/>
    <cellStyle name="Emphasis 2 29" xfId="4065"/>
    <cellStyle name="Emphasis 2 3" xfId="4066"/>
    <cellStyle name="Emphasis 2 30" xfId="4067"/>
    <cellStyle name="Emphasis 2 31" xfId="4068"/>
    <cellStyle name="Emphasis 2 32" xfId="4069"/>
    <cellStyle name="Emphasis 2 33" xfId="4070"/>
    <cellStyle name="Emphasis 2 34" xfId="4071"/>
    <cellStyle name="Emphasis 2 35" xfId="4072"/>
    <cellStyle name="Emphasis 2 36" xfId="4073"/>
    <cellStyle name="Emphasis 2 37" xfId="4074"/>
    <cellStyle name="Emphasis 2 38" xfId="4075"/>
    <cellStyle name="Emphasis 2 39" xfId="4076"/>
    <cellStyle name="Emphasis 2 4" xfId="4077"/>
    <cellStyle name="Emphasis 2 40" xfId="4078"/>
    <cellStyle name="Emphasis 2 41" xfId="4079"/>
    <cellStyle name="Emphasis 2 42" xfId="4080"/>
    <cellStyle name="Emphasis 2 43" xfId="4081"/>
    <cellStyle name="Emphasis 2 44" xfId="4082"/>
    <cellStyle name="Emphasis 2 45" xfId="4083"/>
    <cellStyle name="Emphasis 2 46" xfId="4084"/>
    <cellStyle name="Emphasis 2 5" xfId="4085"/>
    <cellStyle name="Emphasis 2 6" xfId="4086"/>
    <cellStyle name="Emphasis 2 7" xfId="4087"/>
    <cellStyle name="Emphasis 2 8" xfId="4088"/>
    <cellStyle name="Emphasis 2 9" xfId="4089"/>
    <cellStyle name="Emphasis 3" xfId="4090"/>
    <cellStyle name="Emphasis 3 2" xfId="4091"/>
    <cellStyle name="Emphasis 3 3" xfId="4092"/>
    <cellStyle name="Explanatory Text 2" xfId="4093"/>
    <cellStyle name="Fixed" xfId="4094"/>
    <cellStyle name="Fixed 2" xfId="4095"/>
    <cellStyle name="Footnote" xfId="4096"/>
    <cellStyle name="Footnote 2" xfId="4097"/>
    <cellStyle name="Footnote 3" xfId="4098"/>
    <cellStyle name="Footnote 4" xfId="4099"/>
    <cellStyle name="Footnote 5" xfId="4100"/>
    <cellStyle name="Footnote 6" xfId="4101"/>
    <cellStyle name="Footnote 7" xfId="4102"/>
    <cellStyle name="Good 10" xfId="4103"/>
    <cellStyle name="Good 11" xfId="4104"/>
    <cellStyle name="Good 12" xfId="4105"/>
    <cellStyle name="Good 13" xfId="4106"/>
    <cellStyle name="Good 14" xfId="4107"/>
    <cellStyle name="Good 15" xfId="4108"/>
    <cellStyle name="Good 16" xfId="4109"/>
    <cellStyle name="Good 17" xfId="4110"/>
    <cellStyle name="Good 18" xfId="4111"/>
    <cellStyle name="Good 19" xfId="4112"/>
    <cellStyle name="Good 2" xfId="4113"/>
    <cellStyle name="Good 2 10" xfId="4114"/>
    <cellStyle name="Good 2 11" xfId="4115"/>
    <cellStyle name="Good 2 12" xfId="4116"/>
    <cellStyle name="Good 2 13" xfId="4117"/>
    <cellStyle name="Good 2 14" xfId="4118"/>
    <cellStyle name="Good 2 15" xfId="4119"/>
    <cellStyle name="Good 2 16" xfId="4120"/>
    <cellStyle name="Good 2 17" xfId="4121"/>
    <cellStyle name="Good 2 18" xfId="4122"/>
    <cellStyle name="Good 2 19" xfId="4123"/>
    <cellStyle name="Good 2 2" xfId="4124"/>
    <cellStyle name="Good 2 2 2" xfId="4125"/>
    <cellStyle name="Good 2 20" xfId="4126"/>
    <cellStyle name="Good 2 21" xfId="4127"/>
    <cellStyle name="Good 2 22" xfId="4128"/>
    <cellStyle name="Good 2 23" xfId="4129"/>
    <cellStyle name="Good 2 24" xfId="4130"/>
    <cellStyle name="Good 2 25" xfId="4131"/>
    <cellStyle name="Good 2 3" xfId="4132"/>
    <cellStyle name="Good 2 4" xfId="4133"/>
    <cellStyle name="Good 2 5" xfId="4134"/>
    <cellStyle name="Good 2 6" xfId="4135"/>
    <cellStyle name="Good 2 7" xfId="4136"/>
    <cellStyle name="Good 2 8" xfId="4137"/>
    <cellStyle name="Good 2 9" xfId="4138"/>
    <cellStyle name="Good 20" xfId="4139"/>
    <cellStyle name="Good 21" xfId="4140"/>
    <cellStyle name="Good 22" xfId="4141"/>
    <cellStyle name="Good 23" xfId="4142"/>
    <cellStyle name="Good 24" xfId="4143"/>
    <cellStyle name="Good 24 2" xfId="4144"/>
    <cellStyle name="Good 25" xfId="4145"/>
    <cellStyle name="Good 3" xfId="4146"/>
    <cellStyle name="Good 3 2" xfId="4147"/>
    <cellStyle name="Good 3 3" xfId="4148"/>
    <cellStyle name="Good 4" xfId="4149"/>
    <cellStyle name="Good 4 2" xfId="4150"/>
    <cellStyle name="Good 4 3" xfId="4151"/>
    <cellStyle name="Good 5" xfId="4152"/>
    <cellStyle name="Good 5 2" xfId="4153"/>
    <cellStyle name="Good 6" xfId="4154"/>
    <cellStyle name="Good 6 2" xfId="4155"/>
    <cellStyle name="Good 7" xfId="4156"/>
    <cellStyle name="Good 8" xfId="4157"/>
    <cellStyle name="Good 9" xfId="4158"/>
    <cellStyle name="Heading 1 2" xfId="4159"/>
    <cellStyle name="Heading 1 2 2" xfId="4160"/>
    <cellStyle name="Heading 1 2 3" xfId="4161"/>
    <cellStyle name="Heading 1 2 4" xfId="4162"/>
    <cellStyle name="Heading 1 3" xfId="4163"/>
    <cellStyle name="Heading 1 3 2" xfId="4164"/>
    <cellStyle name="Heading 1 3 3" xfId="4165"/>
    <cellStyle name="Heading 1 4" xfId="4166"/>
    <cellStyle name="Heading 1 4 2" xfId="4167"/>
    <cellStyle name="Heading 1 4 3" xfId="4168"/>
    <cellStyle name="Heading 1 5" xfId="4169"/>
    <cellStyle name="Heading 1 6" xfId="4170"/>
    <cellStyle name="Heading 2 10" xfId="4171"/>
    <cellStyle name="Heading 2 11" xfId="4172"/>
    <cellStyle name="Heading 2 12" xfId="4173"/>
    <cellStyle name="Heading 2 13" xfId="4174"/>
    <cellStyle name="Heading 2 14" xfId="4175"/>
    <cellStyle name="Heading 2 15" xfId="4176"/>
    <cellStyle name="Heading 2 16" xfId="4177"/>
    <cellStyle name="Heading 2 17" xfId="4178"/>
    <cellStyle name="Heading 2 18" xfId="4179"/>
    <cellStyle name="Heading 2 19" xfId="4180"/>
    <cellStyle name="Heading 2 2" xfId="4181"/>
    <cellStyle name="Heading 2 2 2" xfId="4182"/>
    <cellStyle name="Heading 2 2 2 2" xfId="4183"/>
    <cellStyle name="Heading 2 2 3" xfId="4184"/>
    <cellStyle name="Heading 2 2 4" xfId="4185"/>
    <cellStyle name="Heading 2 20" xfId="4186"/>
    <cellStyle name="Heading 2 21" xfId="4187"/>
    <cellStyle name="Heading 2 22" xfId="4188"/>
    <cellStyle name="Heading 2 23" xfId="4189"/>
    <cellStyle name="Heading 2 24" xfId="4190"/>
    <cellStyle name="Heading 2 24 2" xfId="4191"/>
    <cellStyle name="Heading 2 25" xfId="4192"/>
    <cellStyle name="Heading 2 3" xfId="4193"/>
    <cellStyle name="Heading 2 3 2" xfId="4194"/>
    <cellStyle name="Heading 2 3 3" xfId="4195"/>
    <cellStyle name="Heading 2 4" xfId="4196"/>
    <cellStyle name="Heading 2 4 2" xfId="4197"/>
    <cellStyle name="Heading 2 4 3" xfId="4198"/>
    <cellStyle name="Heading 2 5" xfId="4199"/>
    <cellStyle name="Heading 2 5 2" xfId="4200"/>
    <cellStyle name="Heading 2 6" xfId="4201"/>
    <cellStyle name="Heading 2 6 2" xfId="4202"/>
    <cellStyle name="Heading 2 7" xfId="4203"/>
    <cellStyle name="Heading 2 8" xfId="4204"/>
    <cellStyle name="Heading 2 9" xfId="4205"/>
    <cellStyle name="Heading 3 10" xfId="4206"/>
    <cellStyle name="Heading 3 11" xfId="4207"/>
    <cellStyle name="Heading 3 12" xfId="4208"/>
    <cellStyle name="Heading 3 13" xfId="4209"/>
    <cellStyle name="Heading 3 14" xfId="4210"/>
    <cellStyle name="Heading 3 15" xfId="4211"/>
    <cellStyle name="Heading 3 16" xfId="4212"/>
    <cellStyle name="Heading 3 17" xfId="4213"/>
    <cellStyle name="Heading 3 18" xfId="4214"/>
    <cellStyle name="Heading 3 19" xfId="4215"/>
    <cellStyle name="Heading 3 2" xfId="4216"/>
    <cellStyle name="Heading 3 2 2" xfId="4217"/>
    <cellStyle name="Heading 3 2 2 2" xfId="4218"/>
    <cellStyle name="Heading 3 2 3" xfId="4219"/>
    <cellStyle name="Heading 3 2 4" xfId="4220"/>
    <cellStyle name="Heading 3 20" xfId="4221"/>
    <cellStyle name="Heading 3 21" xfId="4222"/>
    <cellStyle name="Heading 3 22" xfId="4223"/>
    <cellStyle name="Heading 3 23" xfId="4224"/>
    <cellStyle name="Heading 3 24" xfId="4225"/>
    <cellStyle name="Heading 3 24 2" xfId="4226"/>
    <cellStyle name="Heading 3 25" xfId="4227"/>
    <cellStyle name="Heading 3 3" xfId="4228"/>
    <cellStyle name="Heading 3 3 2" xfId="4229"/>
    <cellStyle name="Heading 3 3 3" xfId="4230"/>
    <cellStyle name="Heading 3 4" xfId="4231"/>
    <cellStyle name="Heading 3 4 2" xfId="4232"/>
    <cellStyle name="Heading 3 4 3" xfId="4233"/>
    <cellStyle name="Heading 3 5" xfId="4234"/>
    <cellStyle name="Heading 3 5 2" xfId="4235"/>
    <cellStyle name="Heading 3 6" xfId="4236"/>
    <cellStyle name="Heading 3 6 2" xfId="4237"/>
    <cellStyle name="Heading 3 7" xfId="4238"/>
    <cellStyle name="Heading 3 8" xfId="4239"/>
    <cellStyle name="Heading 3 9" xfId="4240"/>
    <cellStyle name="Heading 4 2" xfId="4241"/>
    <cellStyle name="Heading 4 2 2" xfId="4242"/>
    <cellStyle name="Heading 4 2 3" xfId="4243"/>
    <cellStyle name="Heading 4 2 4" xfId="4244"/>
    <cellStyle name="Heading 4 3" xfId="4245"/>
    <cellStyle name="Heading 4 3 2" xfId="4246"/>
    <cellStyle name="Heading 4 3 3" xfId="4247"/>
    <cellStyle name="Heading 4 4" xfId="4248"/>
    <cellStyle name="Heading 4 4 2" xfId="4249"/>
    <cellStyle name="Heading 4 4 3" xfId="4250"/>
    <cellStyle name="Heading 4 5" xfId="4251"/>
    <cellStyle name="Heading 4 6" xfId="4252"/>
    <cellStyle name="Heading1" xfId="4253"/>
    <cellStyle name="Heading2" xfId="4254"/>
    <cellStyle name="Hyperlink" xfId="3" builtinId="8"/>
    <cellStyle name="Hyperlink 2" xfId="4255"/>
    <cellStyle name="Hyperlink 3" xfId="4256"/>
    <cellStyle name="Input 10" xfId="4257"/>
    <cellStyle name="Input 11" xfId="4258"/>
    <cellStyle name="Input 12" xfId="4259"/>
    <cellStyle name="Input 13" xfId="4260"/>
    <cellStyle name="Input 14" xfId="4261"/>
    <cellStyle name="Input 15" xfId="4262"/>
    <cellStyle name="Input 16" xfId="4263"/>
    <cellStyle name="Input 17" xfId="4264"/>
    <cellStyle name="Input 18" xfId="4265"/>
    <cellStyle name="Input 19" xfId="4266"/>
    <cellStyle name="Input 2" xfId="4267"/>
    <cellStyle name="Input 2 2" xfId="4268"/>
    <cellStyle name="Input 2 2 2" xfId="4269"/>
    <cellStyle name="Input 2 3" xfId="4270"/>
    <cellStyle name="Input 2 4" xfId="4271"/>
    <cellStyle name="Input 20" xfId="4272"/>
    <cellStyle name="Input 21" xfId="4273"/>
    <cellStyle name="Input 22" xfId="4274"/>
    <cellStyle name="Input 23" xfId="4275"/>
    <cellStyle name="Input 24" xfId="4276"/>
    <cellStyle name="Input 24 2" xfId="4277"/>
    <cellStyle name="Input 25" xfId="4278"/>
    <cellStyle name="Input 3" xfId="4279"/>
    <cellStyle name="Input 3 2" xfId="4280"/>
    <cellStyle name="Input 3 3" xfId="4281"/>
    <cellStyle name="Input 4" xfId="4282"/>
    <cellStyle name="Input 4 2" xfId="4283"/>
    <cellStyle name="Input 4 3" xfId="4284"/>
    <cellStyle name="Input 5" xfId="4285"/>
    <cellStyle name="Input 5 2" xfId="4286"/>
    <cellStyle name="Input 6" xfId="4287"/>
    <cellStyle name="Input 6 2" xfId="4288"/>
    <cellStyle name="Input 7" xfId="4289"/>
    <cellStyle name="Input 8" xfId="4290"/>
    <cellStyle name="Input 9" xfId="4291"/>
    <cellStyle name="Linked Cell 10" xfId="4292"/>
    <cellStyle name="Linked Cell 11" xfId="4293"/>
    <cellStyle name="Linked Cell 12" xfId="4294"/>
    <cellStyle name="Linked Cell 13" xfId="4295"/>
    <cellStyle name="Linked Cell 14" xfId="4296"/>
    <cellStyle name="Linked Cell 15" xfId="4297"/>
    <cellStyle name="Linked Cell 16" xfId="4298"/>
    <cellStyle name="Linked Cell 17" xfId="4299"/>
    <cellStyle name="Linked Cell 18" xfId="4300"/>
    <cellStyle name="Linked Cell 19" xfId="4301"/>
    <cellStyle name="Linked Cell 2" xfId="4302"/>
    <cellStyle name="Linked Cell 2 2" xfId="4303"/>
    <cellStyle name="Linked Cell 2 2 2" xfId="4304"/>
    <cellStyle name="Linked Cell 2 3" xfId="4305"/>
    <cellStyle name="Linked Cell 2 4" xfId="4306"/>
    <cellStyle name="Linked Cell 20" xfId="4307"/>
    <cellStyle name="Linked Cell 21" xfId="4308"/>
    <cellStyle name="Linked Cell 22" xfId="4309"/>
    <cellStyle name="Linked Cell 23" xfId="4310"/>
    <cellStyle name="Linked Cell 24" xfId="4311"/>
    <cellStyle name="Linked Cell 24 2" xfId="4312"/>
    <cellStyle name="Linked Cell 25" xfId="4313"/>
    <cellStyle name="Linked Cell 3" xfId="4314"/>
    <cellStyle name="Linked Cell 3 2" xfId="4315"/>
    <cellStyle name="Linked Cell 3 3" xfId="4316"/>
    <cellStyle name="Linked Cell 4" xfId="4317"/>
    <cellStyle name="Linked Cell 4 2" xfId="4318"/>
    <cellStyle name="Linked Cell 4 3" xfId="4319"/>
    <cellStyle name="Linked Cell 5" xfId="4320"/>
    <cellStyle name="Linked Cell 5 2" xfId="4321"/>
    <cellStyle name="Linked Cell 6" xfId="4322"/>
    <cellStyle name="Linked Cell 6 2" xfId="4323"/>
    <cellStyle name="Linked Cell 7" xfId="4324"/>
    <cellStyle name="Linked Cell 8" xfId="4325"/>
    <cellStyle name="Linked Cell 9" xfId="4326"/>
    <cellStyle name="Neutral 10" xfId="4327"/>
    <cellStyle name="Neutral 11" xfId="4328"/>
    <cellStyle name="Neutral 12" xfId="4329"/>
    <cellStyle name="Neutral 13" xfId="4330"/>
    <cellStyle name="Neutral 14" xfId="4331"/>
    <cellStyle name="Neutral 15" xfId="4332"/>
    <cellStyle name="Neutral 16" xfId="4333"/>
    <cellStyle name="Neutral 17" xfId="4334"/>
    <cellStyle name="Neutral 18" xfId="4335"/>
    <cellStyle name="Neutral 19" xfId="4336"/>
    <cellStyle name="Neutral 2" xfId="4337"/>
    <cellStyle name="Neutral 2 2" xfId="4338"/>
    <cellStyle name="Neutral 2 2 2" xfId="4339"/>
    <cellStyle name="Neutral 2 3" xfId="4340"/>
    <cellStyle name="Neutral 2 4" xfId="4341"/>
    <cellStyle name="Neutral 20" xfId="4342"/>
    <cellStyle name="Neutral 21" xfId="4343"/>
    <cellStyle name="Neutral 22" xfId="4344"/>
    <cellStyle name="Neutral 23" xfId="4345"/>
    <cellStyle name="Neutral 24" xfId="4346"/>
    <cellStyle name="Neutral 24 2" xfId="4347"/>
    <cellStyle name="Neutral 25" xfId="4348"/>
    <cellStyle name="Neutral 3" xfId="4349"/>
    <cellStyle name="Neutral 3 2" xfId="4350"/>
    <cellStyle name="Neutral 3 3" xfId="4351"/>
    <cellStyle name="Neutral 4" xfId="4352"/>
    <cellStyle name="Neutral 4 2" xfId="4353"/>
    <cellStyle name="Neutral 4 3" xfId="4354"/>
    <cellStyle name="Neutral 5" xfId="4355"/>
    <cellStyle name="Neutral 5 2" xfId="4356"/>
    <cellStyle name="Neutral 6" xfId="4357"/>
    <cellStyle name="Neutral 6 2" xfId="4358"/>
    <cellStyle name="Neutral 7" xfId="4359"/>
    <cellStyle name="Neutral 8" xfId="4360"/>
    <cellStyle name="Neutral 9" xfId="4361"/>
    <cellStyle name="Normal" xfId="0" builtinId="0"/>
    <cellStyle name="Normal [0]" xfId="4362"/>
    <cellStyle name="Normal [0] 2" xfId="4363"/>
    <cellStyle name="Normal [0] 3" xfId="4364"/>
    <cellStyle name="Normal [0] 4" xfId="4365"/>
    <cellStyle name="Normal [0] 5" xfId="4366"/>
    <cellStyle name="Normal [0] 6" xfId="4367"/>
    <cellStyle name="Normal [0] 7" xfId="4368"/>
    <cellStyle name="Normal [2]" xfId="4369"/>
    <cellStyle name="Normal [2] 2" xfId="4370"/>
    <cellStyle name="Normal [2] 3" xfId="4371"/>
    <cellStyle name="Normal [2] 4" xfId="4372"/>
    <cellStyle name="Normal [2] 5" xfId="4373"/>
    <cellStyle name="Normal [2] 6" xfId="4374"/>
    <cellStyle name="Normal [2] 7" xfId="4375"/>
    <cellStyle name="Normal 10" xfId="4376"/>
    <cellStyle name="Normal 10 2" xfId="4377"/>
    <cellStyle name="Normal 10 2 2" xfId="4378"/>
    <cellStyle name="Normal 10 2 3" xfId="4379"/>
    <cellStyle name="Normal 10 3" xfId="4380"/>
    <cellStyle name="Normal 10 3 2" xfId="4381"/>
    <cellStyle name="Normal 10 4" xfId="4382"/>
    <cellStyle name="Normal 11" xfId="4383"/>
    <cellStyle name="Normal 11 2" xfId="4384"/>
    <cellStyle name="Normal 11 2 2" xfId="4385"/>
    <cellStyle name="Normal 11 2 3" xfId="4386"/>
    <cellStyle name="Normal 11 3" xfId="4387"/>
    <cellStyle name="Normal 11 3 2" xfId="4388"/>
    <cellStyle name="Normal 11 3 3" xfId="4389"/>
    <cellStyle name="Normal 11 4" xfId="4390"/>
    <cellStyle name="Normal 11 5" xfId="4391"/>
    <cellStyle name="Normal 12" xfId="4392"/>
    <cellStyle name="Normal 12 2" xfId="4393"/>
    <cellStyle name="Normal 12 2 2" xfId="4394"/>
    <cellStyle name="Normal 12 2 3" xfId="4395"/>
    <cellStyle name="Normal 12 3" xfId="4396"/>
    <cellStyle name="Normal 12 3 2" xfId="4397"/>
    <cellStyle name="Normal 12 3 3" xfId="4398"/>
    <cellStyle name="Normal 12 4" xfId="4399"/>
    <cellStyle name="Normal 12 5" xfId="4400"/>
    <cellStyle name="Normal 13" xfId="4401"/>
    <cellStyle name="Normal 13 2" xfId="4402"/>
    <cellStyle name="Normal 13 2 2" xfId="4403"/>
    <cellStyle name="Normal 13 2 3" xfId="4404"/>
    <cellStyle name="Normal 13 3" xfId="4405"/>
    <cellStyle name="Normal 13 3 2" xfId="4406"/>
    <cellStyle name="Normal 13 3 3" xfId="4407"/>
    <cellStyle name="Normal 13 4" xfId="4408"/>
    <cellStyle name="Normal 13 5" xfId="4409"/>
    <cellStyle name="Normal 14" xfId="4410"/>
    <cellStyle name="Normal 14 2" xfId="4411"/>
    <cellStyle name="Normal 14 2 2" xfId="4412"/>
    <cellStyle name="Normal 14 2 3" xfId="4413"/>
    <cellStyle name="Normal 14 3" xfId="4414"/>
    <cellStyle name="Normal 14 3 2" xfId="4415"/>
    <cellStyle name="Normal 14 3 3" xfId="4416"/>
    <cellStyle name="Normal 14 4" xfId="4417"/>
    <cellStyle name="Normal 14 5" xfId="4418"/>
    <cellStyle name="Normal 15" xfId="4419"/>
    <cellStyle name="Normal 15 2" xfId="4420"/>
    <cellStyle name="Normal 15 2 2" xfId="4421"/>
    <cellStyle name="Normal 15 2 3" xfId="4422"/>
    <cellStyle name="Normal 15 3" xfId="4423"/>
    <cellStyle name="Normal 15 4" xfId="4424"/>
    <cellStyle name="Normal 16" xfId="4425"/>
    <cellStyle name="Normal 16 2" xfId="4426"/>
    <cellStyle name="Normal 16 2 2" xfId="4427"/>
    <cellStyle name="Normal 16 2 3" xfId="4428"/>
    <cellStyle name="Normal 16 3" xfId="4429"/>
    <cellStyle name="Normal 16 4" xfId="4430"/>
    <cellStyle name="Normal 17" xfId="4431"/>
    <cellStyle name="Normal 17 2" xfId="4432"/>
    <cellStyle name="Normal 17 2 2" xfId="4433"/>
    <cellStyle name="Normal 17 2 3" xfId="4434"/>
    <cellStyle name="Normal 17 3" xfId="4435"/>
    <cellStyle name="Normal 17 4" xfId="4436"/>
    <cellStyle name="Normal 18" xfId="4437"/>
    <cellStyle name="Normal 18 2" xfId="4438"/>
    <cellStyle name="Normal 18 2 2" xfId="4439"/>
    <cellStyle name="Normal 18 2 3" xfId="4440"/>
    <cellStyle name="Normal 18 3" xfId="4441"/>
    <cellStyle name="Normal 18 4" xfId="4442"/>
    <cellStyle name="Normal 19" xfId="4443"/>
    <cellStyle name="Normal 19 2" xfId="4444"/>
    <cellStyle name="Normal 19 2 2" xfId="4445"/>
    <cellStyle name="Normal 19 2 3" xfId="4446"/>
    <cellStyle name="Normal 19 3" xfId="4447"/>
    <cellStyle name="Normal 19 4" xfId="4448"/>
    <cellStyle name="Normal 2" xfId="5"/>
    <cellStyle name="Normal 2 10" xfId="4449"/>
    <cellStyle name="Normal 2 11" xfId="4450"/>
    <cellStyle name="Normal 2 12" xfId="4451"/>
    <cellStyle name="Normal 2 13" xfId="4452"/>
    <cellStyle name="Normal 2 13 2" xfId="4453"/>
    <cellStyle name="Normal 2 14" xfId="4454"/>
    <cellStyle name="Normal 2 14 2" xfId="4455"/>
    <cellStyle name="Normal 2 15" xfId="4456"/>
    <cellStyle name="Normal 2 15 2" xfId="4457"/>
    <cellStyle name="Normal 2 16" xfId="4458"/>
    <cellStyle name="Normal 2 16 2" xfId="4459"/>
    <cellStyle name="Normal 2 17" xfId="4460"/>
    <cellStyle name="Normal 2 17 2" xfId="4461"/>
    <cellStyle name="Normal 2 18" xfId="4462"/>
    <cellStyle name="Normal 2 18 2" xfId="4463"/>
    <cellStyle name="Normal 2 19" xfId="4464"/>
    <cellStyle name="Normal 2 19 2" xfId="4465"/>
    <cellStyle name="Normal 2 2" xfId="4466"/>
    <cellStyle name="Normal 2 2 2" xfId="4467"/>
    <cellStyle name="Normal 2 2 2 2" xfId="4468"/>
    <cellStyle name="Normal 2 2 2 2 2" xfId="4469"/>
    <cellStyle name="Normal 2 2 2 2 3" xfId="4470"/>
    <cellStyle name="Normal 2 2 2 3" xfId="4471"/>
    <cellStyle name="Normal 2 2 2 4" xfId="4472"/>
    <cellStyle name="Normal 2 2 2 5" xfId="4473"/>
    <cellStyle name="Normal 2 2 3" xfId="4474"/>
    <cellStyle name="Normal 2 2 3 2" xfId="4475"/>
    <cellStyle name="Normal 2 2 3 3" xfId="4476"/>
    <cellStyle name="Normal 2 2 3 4" xfId="4477"/>
    <cellStyle name="Normal 2 2 4" xfId="4478"/>
    <cellStyle name="Normal 2 2 4 2" xfId="4479"/>
    <cellStyle name="Normal 2 2 5" xfId="4480"/>
    <cellStyle name="Normal 2 2 6" xfId="4481"/>
    <cellStyle name="Normal 2 20" xfId="4482"/>
    <cellStyle name="Normal 2 21" xfId="4483"/>
    <cellStyle name="Normal 2 21 2" xfId="4484"/>
    <cellStyle name="Normal 2 3" xfId="4485"/>
    <cellStyle name="Normal 2 3 2" xfId="4486"/>
    <cellStyle name="Normal 2 3 3" xfId="4487"/>
    <cellStyle name="Normal 2 4" xfId="4488"/>
    <cellStyle name="Normal 2 4 2" xfId="4489"/>
    <cellStyle name="Normal 2 4 3" xfId="4490"/>
    <cellStyle name="Normal 2 4 4" xfId="4491"/>
    <cellStyle name="Normal 2 5" xfId="4492"/>
    <cellStyle name="Normal 2 5 2" xfId="4493"/>
    <cellStyle name="Normal 2 6" xfId="4494"/>
    <cellStyle name="Normal 2 7" xfId="4495"/>
    <cellStyle name="Normal 2 8" xfId="4496"/>
    <cellStyle name="Normal 2 9" xfId="4497"/>
    <cellStyle name="Normal 20" xfId="4498"/>
    <cellStyle name="Normal 20 2" xfId="4499"/>
    <cellStyle name="Normal 20 2 2" xfId="4500"/>
    <cellStyle name="Normal 20 2 3" xfId="4501"/>
    <cellStyle name="Normal 20 3" xfId="4502"/>
    <cellStyle name="Normal 20 4" xfId="4503"/>
    <cellStyle name="Normal 21" xfId="4504"/>
    <cellStyle name="Normal 21 2" xfId="4505"/>
    <cellStyle name="Normal 21 2 2" xfId="4506"/>
    <cellStyle name="Normal 21 2 3" xfId="4507"/>
    <cellStyle name="Normal 21 3" xfId="4508"/>
    <cellStyle name="Normal 21 4" xfId="4509"/>
    <cellStyle name="Normal 22" xfId="4510"/>
    <cellStyle name="Normal 22 2" xfId="4511"/>
    <cellStyle name="Normal 22 2 2" xfId="4512"/>
    <cellStyle name="Normal 22 2 3" xfId="4513"/>
    <cellStyle name="Normal 22 3" xfId="4514"/>
    <cellStyle name="Normal 22 4" xfId="4515"/>
    <cellStyle name="Normal 23" xfId="4516"/>
    <cellStyle name="Normal 23 2" xfId="4517"/>
    <cellStyle name="Normal 23 2 2" xfId="4518"/>
    <cellStyle name="Normal 23 2 3" xfId="4519"/>
    <cellStyle name="Normal 23 3" xfId="4520"/>
    <cellStyle name="Normal 23 4" xfId="4521"/>
    <cellStyle name="Normal 24" xfId="4522"/>
    <cellStyle name="Normal 24 2" xfId="4523"/>
    <cellStyle name="Normal 24 2 2" xfId="4524"/>
    <cellStyle name="Normal 24 2 3" xfId="4525"/>
    <cellStyle name="Normal 24 3" xfId="4526"/>
    <cellStyle name="Normal 24 4" xfId="4527"/>
    <cellStyle name="Normal 25" xfId="4528"/>
    <cellStyle name="Normal 25 2" xfId="4529"/>
    <cellStyle name="Normal 25 2 2" xfId="4530"/>
    <cellStyle name="Normal 25 2 3" xfId="4531"/>
    <cellStyle name="Normal 25 3" xfId="4532"/>
    <cellStyle name="Normal 25 4" xfId="4533"/>
    <cellStyle name="Normal 26" xfId="4534"/>
    <cellStyle name="Normal 26 2" xfId="4535"/>
    <cellStyle name="Normal 26 2 2" xfId="4536"/>
    <cellStyle name="Normal 26 2 3" xfId="4537"/>
    <cellStyle name="Normal 26 3" xfId="4538"/>
    <cellStyle name="Normal 26 3 2" xfId="4539"/>
    <cellStyle name="Normal 26 4" xfId="4540"/>
    <cellStyle name="Normal 27" xfId="4541"/>
    <cellStyle name="Normal 27 2" xfId="4542"/>
    <cellStyle name="Normal 27 2 2" xfId="4543"/>
    <cellStyle name="Normal 27 2 3" xfId="4544"/>
    <cellStyle name="Normal 27 3" xfId="4545"/>
    <cellStyle name="Normal 27 3 2" xfId="4546"/>
    <cellStyle name="Normal 27 4" xfId="4547"/>
    <cellStyle name="Normal 28" xfId="4548"/>
    <cellStyle name="Normal 28 2" xfId="4549"/>
    <cellStyle name="Normal 28 2 2" xfId="4550"/>
    <cellStyle name="Normal 28 2 3" xfId="4551"/>
    <cellStyle name="Normal 28 3" xfId="4552"/>
    <cellStyle name="Normal 28 4" xfId="4553"/>
    <cellStyle name="Normal 283" xfId="4554"/>
    <cellStyle name="Normal 283 2" xfId="4555"/>
    <cellStyle name="Normal 283 3" xfId="4556"/>
    <cellStyle name="Normal 29" xfId="4557"/>
    <cellStyle name="Normal 29 2" xfId="4558"/>
    <cellStyle name="Normal 29 2 2" xfId="4559"/>
    <cellStyle name="Normal 29 2 3" xfId="4560"/>
    <cellStyle name="Normal 29 3" xfId="4561"/>
    <cellStyle name="Normal 29 4" xfId="4562"/>
    <cellStyle name="Normal 3" xfId="4563"/>
    <cellStyle name="Normal 3 2" xfId="4564"/>
    <cellStyle name="Normal 3 2 2" xfId="4565"/>
    <cellStyle name="Normal 3 2 2 2" xfId="4566"/>
    <cellStyle name="Normal 3 2 2 3" xfId="4567"/>
    <cellStyle name="Normal 3 2 3" xfId="4568"/>
    <cellStyle name="Normal 3 2 4" xfId="4569"/>
    <cellStyle name="Normal 3 2 5" xfId="4570"/>
    <cellStyle name="Normal 3 3" xfId="4571"/>
    <cellStyle name="Normal 3 3 2" xfId="4572"/>
    <cellStyle name="Normal 3 3 3" xfId="4573"/>
    <cellStyle name="Normal 3 4" xfId="4574"/>
    <cellStyle name="Normal 3 4 2" xfId="4575"/>
    <cellStyle name="Normal 3 5" xfId="4576"/>
    <cellStyle name="Normal 3 6" xfId="4577"/>
    <cellStyle name="Normal 3 6 2" xfId="4578"/>
    <cellStyle name="Normal 30" xfId="4579"/>
    <cellStyle name="Normal 30 2" xfId="4580"/>
    <cellStyle name="Normal 30 3" xfId="4581"/>
    <cellStyle name="Normal 31" xfId="4582"/>
    <cellStyle name="Normal 31 2" xfId="4583"/>
    <cellStyle name="Normal 31 3" xfId="4584"/>
    <cellStyle name="Normal 310" xfId="4585"/>
    <cellStyle name="Normal 310 2" xfId="4586"/>
    <cellStyle name="Normal 310 2 2" xfId="4587"/>
    <cellStyle name="Normal 310 2 3" xfId="4588"/>
    <cellStyle name="Normal 310 3" xfId="4589"/>
    <cellStyle name="Normal 310 4" xfId="4590"/>
    <cellStyle name="Normal 32" xfId="4591"/>
    <cellStyle name="Normal 32 2" xfId="4592"/>
    <cellStyle name="Normal 32 3" xfId="4593"/>
    <cellStyle name="Normal 33" xfId="4594"/>
    <cellStyle name="Normal 33 2" xfId="4595"/>
    <cellStyle name="Normal 33 3" xfId="4596"/>
    <cellStyle name="Normal 34" xfId="4597"/>
    <cellStyle name="Normal 34 2" xfId="4598"/>
    <cellStyle name="Normal 34 3" xfId="4599"/>
    <cellStyle name="Normal 35" xfId="4600"/>
    <cellStyle name="Normal 35 2" xfId="4601"/>
    <cellStyle name="Normal 35 3" xfId="4602"/>
    <cellStyle name="Normal 36" xfId="4603"/>
    <cellStyle name="Normal 36 2" xfId="4604"/>
    <cellStyle name="Normal 36 3" xfId="4605"/>
    <cellStyle name="Normal 37" xfId="4606"/>
    <cellStyle name="Normal 37 2" xfId="4607"/>
    <cellStyle name="Normal 37 3" xfId="4608"/>
    <cellStyle name="Normal 37 3 2" xfId="4609"/>
    <cellStyle name="Normal 38" xfId="4610"/>
    <cellStyle name="Normal 38 2" xfId="4611"/>
    <cellStyle name="Normal 38 3" xfId="4612"/>
    <cellStyle name="Normal 38 4" xfId="4613"/>
    <cellStyle name="Normal 39" xfId="4614"/>
    <cellStyle name="Normal 39 2" xfId="4615"/>
    <cellStyle name="Normal 4" xfId="4616"/>
    <cellStyle name="Normal 4 10" xfId="4617"/>
    <cellStyle name="Normal 4 2" xfId="4618"/>
    <cellStyle name="Normal 4 2 2" xfId="4619"/>
    <cellStyle name="Normal 4 2 2 2" xfId="4620"/>
    <cellStyle name="Normal 4 2 3" xfId="4621"/>
    <cellStyle name="Normal 4 2 4" xfId="4622"/>
    <cellStyle name="Normal 4 3" xfId="4623"/>
    <cellStyle name="Normal 4 3 2" xfId="4624"/>
    <cellStyle name="Normal 4 3 3" xfId="4625"/>
    <cellStyle name="Normal 4 4" xfId="4626"/>
    <cellStyle name="Normal 4 4 2" xfId="4627"/>
    <cellStyle name="Normal 4 5" xfId="4628"/>
    <cellStyle name="Normal 4 5 2" xfId="4629"/>
    <cellStyle name="Normal 4 6" xfId="4630"/>
    <cellStyle name="Normal 4 6 2" xfId="4631"/>
    <cellStyle name="Normal 4 7" xfId="4632"/>
    <cellStyle name="Normal 4 7 2" xfId="4633"/>
    <cellStyle name="Normal 4 8" xfId="4634"/>
    <cellStyle name="Normal 4 8 2" xfId="4635"/>
    <cellStyle name="Normal 4 9" xfId="4636"/>
    <cellStyle name="Normal 40" xfId="4637"/>
    <cellStyle name="Normal 40 2" xfId="4638"/>
    <cellStyle name="Normal 41" xfId="4639"/>
    <cellStyle name="Normal 41 2" xfId="4640"/>
    <cellStyle name="Normal 42" xfId="4641"/>
    <cellStyle name="Normal 42 2" xfId="4642"/>
    <cellStyle name="Normal 43" xfId="4643"/>
    <cellStyle name="Normal 43 2" xfId="4644"/>
    <cellStyle name="Normal 44" xfId="4645"/>
    <cellStyle name="Normal 44 2" xfId="4646"/>
    <cellStyle name="Normal 45" xfId="4647"/>
    <cellStyle name="Normal 45 2" xfId="4648"/>
    <cellStyle name="Normal 46" xfId="4649"/>
    <cellStyle name="Normal 46 2" xfId="4650"/>
    <cellStyle name="Normal 47" xfId="4651"/>
    <cellStyle name="Normal 47 2" xfId="4652"/>
    <cellStyle name="Normal 48" xfId="4653"/>
    <cellStyle name="Normal 48 2" xfId="4654"/>
    <cellStyle name="Normal 49" xfId="4655"/>
    <cellStyle name="Normal 49 2" xfId="4656"/>
    <cellStyle name="Normal 5" xfId="4657"/>
    <cellStyle name="Normal 5 2" xfId="4658"/>
    <cellStyle name="Normal 5 2 2" xfId="4659"/>
    <cellStyle name="Normal 5 2 3" xfId="4660"/>
    <cellStyle name="Normal 5 3" xfId="4661"/>
    <cellStyle name="Normal 5 3 2" xfId="4662"/>
    <cellStyle name="Normal 5 3 3" xfId="4663"/>
    <cellStyle name="Normal 5 4" xfId="4664"/>
    <cellStyle name="Normal 5 5" xfId="4665"/>
    <cellStyle name="Normal 50" xfId="4666"/>
    <cellStyle name="Normal 50 2" xfId="4667"/>
    <cellStyle name="Normal 51" xfId="4668"/>
    <cellStyle name="Normal 51 2" xfId="4669"/>
    <cellStyle name="Normal 52" xfId="4670"/>
    <cellStyle name="Normal 53" xfId="4671"/>
    <cellStyle name="Normal 53 2" xfId="4672"/>
    <cellStyle name="Normal 54" xfId="4673"/>
    <cellStyle name="Normal 54 2" xfId="4674"/>
    <cellStyle name="Normal 55" xfId="4675"/>
    <cellStyle name="Normal 56" xfId="4676"/>
    <cellStyle name="Normal 56 2" xfId="4677"/>
    <cellStyle name="Normal 57" xfId="4678"/>
    <cellStyle name="Normal 57 2" xfId="4679"/>
    <cellStyle name="Normal 58" xfId="4680"/>
    <cellStyle name="Normal 58 2" xfId="4681"/>
    <cellStyle name="Normal 59" xfId="4682"/>
    <cellStyle name="Normal 59 2" xfId="4683"/>
    <cellStyle name="Normal 6" xfId="4684"/>
    <cellStyle name="Normal 6 2" xfId="4685"/>
    <cellStyle name="Normal 6 2 2" xfId="4686"/>
    <cellStyle name="Normal 6 2 3" xfId="4687"/>
    <cellStyle name="Normal 6 3" xfId="4688"/>
    <cellStyle name="Normal 6 3 2" xfId="4689"/>
    <cellStyle name="Normal 6 3 3" xfId="4690"/>
    <cellStyle name="Normal 6 4" xfId="4691"/>
    <cellStyle name="Normal 6 5" xfId="4692"/>
    <cellStyle name="Normal 60" xfId="4693"/>
    <cellStyle name="Normal 60 2" xfId="4694"/>
    <cellStyle name="Normal 61" xfId="4695"/>
    <cellStyle name="Normal 61 2" xfId="4696"/>
    <cellStyle name="Normal 62" xfId="4697"/>
    <cellStyle name="Normal 62 2" xfId="4698"/>
    <cellStyle name="Normal 63" xfId="4699"/>
    <cellStyle name="Normal 64" xfId="4700"/>
    <cellStyle name="Normal 65" xfId="4701"/>
    <cellStyle name="Normal 66" xfId="4702"/>
    <cellStyle name="Normal 67" xfId="4703"/>
    <cellStyle name="Normal 68" xfId="4704"/>
    <cellStyle name="Normal 69" xfId="4705"/>
    <cellStyle name="Normal 7" xfId="4706"/>
    <cellStyle name="Normal 7 2" xfId="4707"/>
    <cellStyle name="Normal 7 2 2" xfId="4708"/>
    <cellStyle name="Normal 7 2 3" xfId="4709"/>
    <cellStyle name="Normal 7 3" xfId="4710"/>
    <cellStyle name="Normal 7 3 2" xfId="4711"/>
    <cellStyle name="Normal 7 3 3" xfId="4712"/>
    <cellStyle name="Normal 7 4" xfId="4713"/>
    <cellStyle name="Normal 7 5" xfId="4714"/>
    <cellStyle name="Normal 70" xfId="4715"/>
    <cellStyle name="Normal 71" xfId="4716"/>
    <cellStyle name="Normal 72" xfId="4717"/>
    <cellStyle name="Normal 73" xfId="4718"/>
    <cellStyle name="Normal 74" xfId="4719"/>
    <cellStyle name="Normal 75" xfId="4720"/>
    <cellStyle name="Normal 76" xfId="4721"/>
    <cellStyle name="Normal 77" xfId="4722"/>
    <cellStyle name="Normal 78" xfId="4723"/>
    <cellStyle name="Normal 79" xfId="4724"/>
    <cellStyle name="Normal 8" xfId="4725"/>
    <cellStyle name="Normal 8 2" xfId="4726"/>
    <cellStyle name="Normal 8 2 2" xfId="4727"/>
    <cellStyle name="Normal 8 2 3" xfId="4728"/>
    <cellStyle name="Normal 8 3" xfId="4729"/>
    <cellStyle name="Normal 8 3 2" xfId="4730"/>
    <cellStyle name="Normal 8 3 3" xfId="4731"/>
    <cellStyle name="Normal 8 4" xfId="4732"/>
    <cellStyle name="Normal 8 5" xfId="4733"/>
    <cellStyle name="Normal 80" xfId="4734"/>
    <cellStyle name="Normal 81" xfId="4735"/>
    <cellStyle name="Normal 82" xfId="4736"/>
    <cellStyle name="Normal 83" xfId="4737"/>
    <cellStyle name="Normal 84" xfId="4738"/>
    <cellStyle name="Normal 9" xfId="4739"/>
    <cellStyle name="Normal 9 2" xfId="4740"/>
    <cellStyle name="Normal 9 2 2" xfId="4741"/>
    <cellStyle name="Normal 9 2 3" xfId="4742"/>
    <cellStyle name="Normal 9 3" xfId="4743"/>
    <cellStyle name="Normal 9 3 2" xfId="4744"/>
    <cellStyle name="Normal 9 3 3" xfId="4745"/>
    <cellStyle name="Normal 9 4" xfId="4746"/>
    <cellStyle name="Normal 9 5" xfId="4747"/>
    <cellStyle name="Normal_RPT DISTB" xfId="1"/>
    <cellStyle name="Note 10" xfId="4748"/>
    <cellStyle name="Note 10 2" xfId="4749"/>
    <cellStyle name="Note 10 2 2" xfId="4750"/>
    <cellStyle name="Note 10 2 3" xfId="4751"/>
    <cellStyle name="Note 10 3" xfId="4752"/>
    <cellStyle name="Note 10 4" xfId="4753"/>
    <cellStyle name="Note 10 5" xfId="4754"/>
    <cellStyle name="Note 11" xfId="4755"/>
    <cellStyle name="Note 11 2" xfId="4756"/>
    <cellStyle name="Note 11 2 2" xfId="4757"/>
    <cellStyle name="Note 11 2 3" xfId="4758"/>
    <cellStyle name="Note 11 3" xfId="4759"/>
    <cellStyle name="Note 11 4" xfId="4760"/>
    <cellStyle name="Note 11 5" xfId="4761"/>
    <cellStyle name="Note 12" xfId="4762"/>
    <cellStyle name="Note 12 2" xfId="4763"/>
    <cellStyle name="Note 12 3" xfId="4764"/>
    <cellStyle name="Note 13" xfId="4765"/>
    <cellStyle name="Note 13 2" xfId="4766"/>
    <cellStyle name="Note 13 2 2" xfId="4767"/>
    <cellStyle name="Note 13 2 3" xfId="4768"/>
    <cellStyle name="Note 13 3" xfId="4769"/>
    <cellStyle name="Note 13 4" xfId="4770"/>
    <cellStyle name="Note 13 5" xfId="4771"/>
    <cellStyle name="Note 14" xfId="4772"/>
    <cellStyle name="Note 14 2" xfId="4773"/>
    <cellStyle name="Note 14 2 2" xfId="4774"/>
    <cellStyle name="Note 14 2 3" xfId="4775"/>
    <cellStyle name="Note 14 3" xfId="4776"/>
    <cellStyle name="Note 14 4" xfId="4777"/>
    <cellStyle name="Note 14 5" xfId="4778"/>
    <cellStyle name="Note 15" xfId="4779"/>
    <cellStyle name="Note 15 2" xfId="4780"/>
    <cellStyle name="Note 15 2 2" xfId="4781"/>
    <cellStyle name="Note 15 2 3" xfId="4782"/>
    <cellStyle name="Note 15 3" xfId="4783"/>
    <cellStyle name="Note 15 4" xfId="4784"/>
    <cellStyle name="Note 15 5" xfId="4785"/>
    <cellStyle name="Note 16" xfId="4786"/>
    <cellStyle name="Note 16 2" xfId="4787"/>
    <cellStyle name="Note 16 3" xfId="4788"/>
    <cellStyle name="Note 17" xfId="4789"/>
    <cellStyle name="Note 17 2" xfId="4790"/>
    <cellStyle name="Note 17 3" xfId="4791"/>
    <cellStyle name="Note 18" xfId="4792"/>
    <cellStyle name="Note 18 2" xfId="4793"/>
    <cellStyle name="Note 18 3" xfId="4794"/>
    <cellStyle name="Note 18 4" xfId="4795"/>
    <cellStyle name="Note 19" xfId="4796"/>
    <cellStyle name="Note 19 2" xfId="4797"/>
    <cellStyle name="Note 2" xfId="4798"/>
    <cellStyle name="Note 2 10" xfId="4799"/>
    <cellStyle name="Note 2 11" xfId="4800"/>
    <cellStyle name="Note 2 12" xfId="4801"/>
    <cellStyle name="Note 2 13" xfId="4802"/>
    <cellStyle name="Note 2 14" xfId="4803"/>
    <cellStyle name="Note 2 15" xfId="4804"/>
    <cellStyle name="Note 2 16" xfId="4805"/>
    <cellStyle name="Note 2 17" xfId="4806"/>
    <cellStyle name="Note 2 18" xfId="4807"/>
    <cellStyle name="Note 2 19" xfId="4808"/>
    <cellStyle name="Note 2 2" xfId="4809"/>
    <cellStyle name="Note 2 2 2" xfId="4810"/>
    <cellStyle name="Note 2 2 3" xfId="4811"/>
    <cellStyle name="Note 2 20" xfId="4812"/>
    <cellStyle name="Note 2 21" xfId="4813"/>
    <cellStyle name="Note 2 22" xfId="4814"/>
    <cellStyle name="Note 2 23" xfId="4815"/>
    <cellStyle name="Note 2 24" xfId="4816"/>
    <cellStyle name="Note 2 25" xfId="4817"/>
    <cellStyle name="Note 2 25 2" xfId="4818"/>
    <cellStyle name="Note 2 26" xfId="4819"/>
    <cellStyle name="Note 2 27" xfId="4820"/>
    <cellStyle name="Note 2 3" xfId="4821"/>
    <cellStyle name="Note 2 3 2" xfId="4822"/>
    <cellStyle name="Note 2 3 3" xfId="4823"/>
    <cellStyle name="Note 2 4" xfId="4824"/>
    <cellStyle name="Note 2 5" xfId="4825"/>
    <cellStyle name="Note 2 6" xfId="4826"/>
    <cellStyle name="Note 2 7" xfId="4827"/>
    <cellStyle name="Note 2 8" xfId="4828"/>
    <cellStyle name="Note 2 9" xfId="4829"/>
    <cellStyle name="Note 20" xfId="4830"/>
    <cellStyle name="Note 21" xfId="4831"/>
    <cellStyle name="Note 22" xfId="4832"/>
    <cellStyle name="Note 23" xfId="4833"/>
    <cellStyle name="Note 24" xfId="4834"/>
    <cellStyle name="Note 24 2" xfId="4835"/>
    <cellStyle name="Note 24 2 2" xfId="4836"/>
    <cellStyle name="Note 24 3" xfId="4837"/>
    <cellStyle name="Note 25" xfId="4838"/>
    <cellStyle name="Note 25 2" xfId="4839"/>
    <cellStyle name="Note 26" xfId="4840"/>
    <cellStyle name="Note 27" xfId="4841"/>
    <cellStyle name="Note 28" xfId="4842"/>
    <cellStyle name="Note 29" xfId="4843"/>
    <cellStyle name="Note 3" xfId="4844"/>
    <cellStyle name="Note 3 2" xfId="4845"/>
    <cellStyle name="Note 3 2 2" xfId="4846"/>
    <cellStyle name="Note 3 3" xfId="4847"/>
    <cellStyle name="Note 3 3 2" xfId="4848"/>
    <cellStyle name="Note 3 3 3" xfId="4849"/>
    <cellStyle name="Note 3 4" xfId="4850"/>
    <cellStyle name="Note 3 4 2" xfId="4851"/>
    <cellStyle name="Note 4" xfId="4852"/>
    <cellStyle name="Note 4 2" xfId="4853"/>
    <cellStyle name="Note 4 2 2" xfId="4854"/>
    <cellStyle name="Note 4 3" xfId="4855"/>
    <cellStyle name="Note 4 3 2" xfId="4856"/>
    <cellStyle name="Note 4 4" xfId="4857"/>
    <cellStyle name="Note 5" xfId="4858"/>
    <cellStyle name="Note 5 2" xfId="4859"/>
    <cellStyle name="Note 5 2 2" xfId="4860"/>
    <cellStyle name="Note 5 2 3" xfId="4861"/>
    <cellStyle name="Note 5 3" xfId="4862"/>
    <cellStyle name="Note 5 3 2" xfId="4863"/>
    <cellStyle name="Note 6" xfId="4864"/>
    <cellStyle name="Note 6 2" xfId="4865"/>
    <cellStyle name="Note 6 2 2" xfId="4866"/>
    <cellStyle name="Note 6 2 2 2" xfId="4867"/>
    <cellStyle name="Note 6 2 2 3" xfId="4868"/>
    <cellStyle name="Note 6 2 3" xfId="4869"/>
    <cellStyle name="Note 6 2 4" xfId="4870"/>
    <cellStyle name="Note 6 3" xfId="4871"/>
    <cellStyle name="Note 6 3 2" xfId="4872"/>
    <cellStyle name="Note 6 3 3" xfId="4873"/>
    <cellStyle name="Note 6 4" xfId="4874"/>
    <cellStyle name="Note 6 4 2" xfId="4875"/>
    <cellStyle name="Note 6 4 3" xfId="4876"/>
    <cellStyle name="Note 6 5" xfId="4877"/>
    <cellStyle name="Note 6 6" xfId="4878"/>
    <cellStyle name="Note 7" xfId="4879"/>
    <cellStyle name="Note 7 2" xfId="4880"/>
    <cellStyle name="Note 7 2 2" xfId="4881"/>
    <cellStyle name="Note 7 2 2 2" xfId="4882"/>
    <cellStyle name="Note 7 2 2 3" xfId="4883"/>
    <cellStyle name="Note 7 2 3" xfId="4884"/>
    <cellStyle name="Note 7 2 4" xfId="4885"/>
    <cellStyle name="Note 7 3" xfId="4886"/>
    <cellStyle name="Note 7 3 2" xfId="4887"/>
    <cellStyle name="Note 7 3 3" xfId="4888"/>
    <cellStyle name="Note 7 4" xfId="4889"/>
    <cellStyle name="Note 7 4 2" xfId="4890"/>
    <cellStyle name="Note 7 4 3" xfId="4891"/>
    <cellStyle name="Note 7 5" xfId="4892"/>
    <cellStyle name="Note 7 6" xfId="4893"/>
    <cellStyle name="Note 8" xfId="4894"/>
    <cellStyle name="Note 8 2" xfId="4895"/>
    <cellStyle name="Note 8 2 2" xfId="4896"/>
    <cellStyle name="Note 8 2 3" xfId="4897"/>
    <cellStyle name="Note 8 3" xfId="4898"/>
    <cellStyle name="Note 8 3 2" xfId="4899"/>
    <cellStyle name="Note 8 3 3" xfId="4900"/>
    <cellStyle name="Note 8 4" xfId="4901"/>
    <cellStyle name="Note 8 5" xfId="4902"/>
    <cellStyle name="Note 9" xfId="4903"/>
    <cellStyle name="Note 9 2" xfId="4904"/>
    <cellStyle name="Note 9 2 2" xfId="4905"/>
    <cellStyle name="Note 9 2 3" xfId="4906"/>
    <cellStyle name="Note 9 3" xfId="4907"/>
    <cellStyle name="Note 9 4" xfId="4908"/>
    <cellStyle name="Note 9 5" xfId="4909"/>
    <cellStyle name="Output 10" xfId="4910"/>
    <cellStyle name="Output 11" xfId="4911"/>
    <cellStyle name="Output 12" xfId="4912"/>
    <cellStyle name="Output 13" xfId="4913"/>
    <cellStyle name="Output 14" xfId="4914"/>
    <cellStyle name="Output 15" xfId="4915"/>
    <cellStyle name="Output 16" xfId="4916"/>
    <cellStyle name="Output 17" xfId="4917"/>
    <cellStyle name="Output 18" xfId="4918"/>
    <cellStyle name="Output 19" xfId="4919"/>
    <cellStyle name="Output 2" xfId="4920"/>
    <cellStyle name="Output 2 2" xfId="4921"/>
    <cellStyle name="Output 2 2 2" xfId="4922"/>
    <cellStyle name="Output 2 3" xfId="4923"/>
    <cellStyle name="Output 2 4" xfId="4924"/>
    <cellStyle name="Output 20" xfId="4925"/>
    <cellStyle name="Output 21" xfId="4926"/>
    <cellStyle name="Output 22" xfId="4927"/>
    <cellStyle name="Output 23" xfId="4928"/>
    <cellStyle name="Output 24" xfId="4929"/>
    <cellStyle name="Output 24 2" xfId="4930"/>
    <cellStyle name="Output 25" xfId="4931"/>
    <cellStyle name="Output 3" xfId="4932"/>
    <cellStyle name="Output 3 2" xfId="4933"/>
    <cellStyle name="Output 3 3" xfId="4934"/>
    <cellStyle name="Output 3 4" xfId="4935"/>
    <cellStyle name="Output 4" xfId="4936"/>
    <cellStyle name="Output 4 2" xfId="4937"/>
    <cellStyle name="Output 4 3" xfId="4938"/>
    <cellStyle name="Output 5" xfId="4939"/>
    <cellStyle name="Output 5 2" xfId="4940"/>
    <cellStyle name="Output 6" xfId="4941"/>
    <cellStyle name="Output 6 2" xfId="4942"/>
    <cellStyle name="Output 7" xfId="4943"/>
    <cellStyle name="Output 7 2" xfId="4944"/>
    <cellStyle name="Output 7 3" xfId="4945"/>
    <cellStyle name="Output 8" xfId="4946"/>
    <cellStyle name="Output 8 2" xfId="4947"/>
    <cellStyle name="Output 8 3" xfId="4948"/>
    <cellStyle name="Output 9" xfId="4949"/>
    <cellStyle name="Percent" xfId="2" builtinId="5"/>
    <cellStyle name="Percent 2" xfId="6"/>
    <cellStyle name="Percent 2 2" xfId="4950"/>
    <cellStyle name="Percent 2 2 2" xfId="4951"/>
    <cellStyle name="Percent 2 3" xfId="4952"/>
    <cellStyle name="Percent 2 3 2" xfId="4953"/>
    <cellStyle name="Percent 2 3 2 2" xfId="4954"/>
    <cellStyle name="Percent 2 4" xfId="4955"/>
    <cellStyle name="Percent 2 5" xfId="4956"/>
    <cellStyle name="Percent 2 6" xfId="4957"/>
    <cellStyle name="Percent 2 6 2" xfId="4958"/>
    <cellStyle name="Percent 2 7" xfId="4959"/>
    <cellStyle name="Percent 2 7 2" xfId="4960"/>
    <cellStyle name="Percent 3" xfId="4961"/>
    <cellStyle name="Percent 3 2" xfId="4962"/>
    <cellStyle name="Percent 4" xfId="4963"/>
    <cellStyle name="Percent 4 2" xfId="4964"/>
    <cellStyle name="Percent 4 2 2" xfId="4965"/>
    <cellStyle name="Percent 4 3" xfId="4966"/>
    <cellStyle name="Percent 5" xfId="4967"/>
    <cellStyle name="Percent 6" xfId="4968"/>
    <cellStyle name="Percent2" xfId="4969"/>
    <cellStyle name="Percent2 2" xfId="4970"/>
    <cellStyle name="PSChar" xfId="4971"/>
    <cellStyle name="PSDate" xfId="4972"/>
    <cellStyle name="PSDec" xfId="4973"/>
    <cellStyle name="PSHeading" xfId="4974"/>
    <cellStyle name="PSInt" xfId="4975"/>
    <cellStyle name="PSSpacer" xfId="4976"/>
    <cellStyle name="RowHeading" xfId="4977"/>
    <cellStyle name="SAPBEXaggData" xfId="4978"/>
    <cellStyle name="SAPBEXaggData 10" xfId="4979"/>
    <cellStyle name="SAPBEXaggData 11" xfId="4980"/>
    <cellStyle name="SAPBEXaggData 12" xfId="4981"/>
    <cellStyle name="SAPBEXaggData 13" xfId="4982"/>
    <cellStyle name="SAPBEXaggData 14" xfId="4983"/>
    <cellStyle name="SAPBEXaggData 15" xfId="4984"/>
    <cellStyle name="SAPBEXaggData 16" xfId="4985"/>
    <cellStyle name="SAPBEXaggData 17" xfId="4986"/>
    <cellStyle name="SAPBEXaggData 18" xfId="4987"/>
    <cellStyle name="SAPBEXaggData 19" xfId="4988"/>
    <cellStyle name="SAPBEXaggData 2" xfId="4989"/>
    <cellStyle name="SAPBEXaggData 20" xfId="4990"/>
    <cellStyle name="SAPBEXaggData 21" xfId="4991"/>
    <cellStyle name="SAPBEXaggData 22" xfId="4992"/>
    <cellStyle name="SAPBEXaggData 23" xfId="4993"/>
    <cellStyle name="SAPBEXaggData 24" xfId="4994"/>
    <cellStyle name="SAPBEXaggData 25" xfId="4995"/>
    <cellStyle name="SAPBEXaggData 26" xfId="4996"/>
    <cellStyle name="SAPBEXaggData 27" xfId="4997"/>
    <cellStyle name="SAPBEXaggData 28" xfId="4998"/>
    <cellStyle name="SAPBEXaggData 29" xfId="4999"/>
    <cellStyle name="SAPBEXaggData 3" xfId="5000"/>
    <cellStyle name="SAPBEXaggData 30" xfId="5001"/>
    <cellStyle name="SAPBEXaggData 31" xfId="5002"/>
    <cellStyle name="SAPBEXaggData 32" xfId="5003"/>
    <cellStyle name="SAPBEXaggData 33" xfId="5004"/>
    <cellStyle name="SAPBEXaggData 34" xfId="5005"/>
    <cellStyle name="SAPBEXaggData 35" xfId="5006"/>
    <cellStyle name="SAPBEXaggData 36" xfId="5007"/>
    <cellStyle name="SAPBEXaggData 37" xfId="5008"/>
    <cellStyle name="SAPBEXaggData 38" xfId="5009"/>
    <cellStyle name="SAPBEXaggData 39" xfId="5010"/>
    <cellStyle name="SAPBEXaggData 4" xfId="5011"/>
    <cellStyle name="SAPBEXaggData 40" xfId="5012"/>
    <cellStyle name="SAPBEXaggData 41" xfId="5013"/>
    <cellStyle name="SAPBEXaggData 42" xfId="5014"/>
    <cellStyle name="SAPBEXaggData 43" xfId="5015"/>
    <cellStyle name="SAPBEXaggData 44" xfId="5016"/>
    <cellStyle name="SAPBEXaggData 45" xfId="5017"/>
    <cellStyle name="SAPBEXaggData 5" xfId="5018"/>
    <cellStyle name="SAPBEXaggData 6" xfId="5019"/>
    <cellStyle name="SAPBEXaggData 7" xfId="5020"/>
    <cellStyle name="SAPBEXaggData 8" xfId="5021"/>
    <cellStyle name="SAPBEXaggData 9" xfId="5022"/>
    <cellStyle name="SAPBEXaggDataEmph" xfId="5023"/>
    <cellStyle name="SAPBEXaggDataEmph 10" xfId="5024"/>
    <cellStyle name="SAPBEXaggDataEmph 11" xfId="5025"/>
    <cellStyle name="SAPBEXaggDataEmph 12" xfId="5026"/>
    <cellStyle name="SAPBEXaggDataEmph 13" xfId="5027"/>
    <cellStyle name="SAPBEXaggDataEmph 14" xfId="5028"/>
    <cellStyle name="SAPBEXaggDataEmph 15" xfId="5029"/>
    <cellStyle name="SAPBEXaggDataEmph 16" xfId="5030"/>
    <cellStyle name="SAPBEXaggDataEmph 17" xfId="5031"/>
    <cellStyle name="SAPBEXaggDataEmph 18" xfId="5032"/>
    <cellStyle name="SAPBEXaggDataEmph 19" xfId="5033"/>
    <cellStyle name="SAPBEXaggDataEmph 2" xfId="5034"/>
    <cellStyle name="SAPBEXaggDataEmph 20" xfId="5035"/>
    <cellStyle name="SAPBEXaggDataEmph 21" xfId="5036"/>
    <cellStyle name="SAPBEXaggDataEmph 22" xfId="5037"/>
    <cellStyle name="SAPBEXaggDataEmph 23" xfId="5038"/>
    <cellStyle name="SAPBEXaggDataEmph 24" xfId="5039"/>
    <cellStyle name="SAPBEXaggDataEmph 25" xfId="5040"/>
    <cellStyle name="SAPBEXaggDataEmph 26" xfId="5041"/>
    <cellStyle name="SAPBEXaggDataEmph 27" xfId="5042"/>
    <cellStyle name="SAPBEXaggDataEmph 28" xfId="5043"/>
    <cellStyle name="SAPBEXaggDataEmph 29" xfId="5044"/>
    <cellStyle name="SAPBEXaggDataEmph 3" xfId="5045"/>
    <cellStyle name="SAPBEXaggDataEmph 30" xfId="5046"/>
    <cellStyle name="SAPBEXaggDataEmph 31" xfId="5047"/>
    <cellStyle name="SAPBEXaggDataEmph 32" xfId="5048"/>
    <cellStyle name="SAPBEXaggDataEmph 33" xfId="5049"/>
    <cellStyle name="SAPBEXaggDataEmph 34" xfId="5050"/>
    <cellStyle name="SAPBEXaggDataEmph 35" xfId="5051"/>
    <cellStyle name="SAPBEXaggDataEmph 36" xfId="5052"/>
    <cellStyle name="SAPBEXaggDataEmph 37" xfId="5053"/>
    <cellStyle name="SAPBEXaggDataEmph 38" xfId="5054"/>
    <cellStyle name="SAPBEXaggDataEmph 39" xfId="5055"/>
    <cellStyle name="SAPBEXaggDataEmph 4" xfId="5056"/>
    <cellStyle name="SAPBEXaggDataEmph 40" xfId="5057"/>
    <cellStyle name="SAPBEXaggDataEmph 41" xfId="5058"/>
    <cellStyle name="SAPBEXaggDataEmph 42" xfId="5059"/>
    <cellStyle name="SAPBEXaggDataEmph 43" xfId="5060"/>
    <cellStyle name="SAPBEXaggDataEmph 44" xfId="5061"/>
    <cellStyle name="SAPBEXaggDataEmph 45" xfId="5062"/>
    <cellStyle name="SAPBEXaggDataEmph 5" xfId="5063"/>
    <cellStyle name="SAPBEXaggDataEmph 6" xfId="5064"/>
    <cellStyle name="SAPBEXaggDataEmph 7" xfId="5065"/>
    <cellStyle name="SAPBEXaggDataEmph 8" xfId="5066"/>
    <cellStyle name="SAPBEXaggDataEmph 9" xfId="5067"/>
    <cellStyle name="SAPBEXaggItem" xfId="5068"/>
    <cellStyle name="SAPBEXaggItem 10" xfId="5069"/>
    <cellStyle name="SAPBEXaggItem 11" xfId="5070"/>
    <cellStyle name="SAPBEXaggItem 12" xfId="5071"/>
    <cellStyle name="SAPBEXaggItem 13" xfId="5072"/>
    <cellStyle name="SAPBEXaggItem 14" xfId="5073"/>
    <cellStyle name="SAPBEXaggItem 15" xfId="5074"/>
    <cellStyle name="SAPBEXaggItem 16" xfId="5075"/>
    <cellStyle name="SAPBEXaggItem 17" xfId="5076"/>
    <cellStyle name="SAPBEXaggItem 18" xfId="5077"/>
    <cellStyle name="SAPBEXaggItem 19" xfId="5078"/>
    <cellStyle name="SAPBEXaggItem 2" xfId="5079"/>
    <cellStyle name="SAPBEXaggItem 20" xfId="5080"/>
    <cellStyle name="SAPBEXaggItem 21" xfId="5081"/>
    <cellStyle name="SAPBEXaggItem 22" xfId="5082"/>
    <cellStyle name="SAPBEXaggItem 23" xfId="5083"/>
    <cellStyle name="SAPBEXaggItem 24" xfId="5084"/>
    <cellStyle name="SAPBEXaggItem 25" xfId="5085"/>
    <cellStyle name="SAPBEXaggItem 26" xfId="5086"/>
    <cellStyle name="SAPBEXaggItem 27" xfId="5087"/>
    <cellStyle name="SAPBEXaggItem 28" xfId="5088"/>
    <cellStyle name="SAPBEXaggItem 29" xfId="5089"/>
    <cellStyle name="SAPBEXaggItem 3" xfId="5090"/>
    <cellStyle name="SAPBEXaggItem 30" xfId="5091"/>
    <cellStyle name="SAPBEXaggItem 31" xfId="5092"/>
    <cellStyle name="SAPBEXaggItem 32" xfId="5093"/>
    <cellStyle name="SAPBEXaggItem 33" xfId="5094"/>
    <cellStyle name="SAPBEXaggItem 34" xfId="5095"/>
    <cellStyle name="SAPBEXaggItem 35" xfId="5096"/>
    <cellStyle name="SAPBEXaggItem 36" xfId="5097"/>
    <cellStyle name="SAPBEXaggItem 37" xfId="5098"/>
    <cellStyle name="SAPBEXaggItem 38" xfId="5099"/>
    <cellStyle name="SAPBEXaggItem 39" xfId="5100"/>
    <cellStyle name="SAPBEXaggItem 4" xfId="5101"/>
    <cellStyle name="SAPBEXaggItem 40" xfId="5102"/>
    <cellStyle name="SAPBEXaggItem 41" xfId="5103"/>
    <cellStyle name="SAPBEXaggItem 42" xfId="5104"/>
    <cellStyle name="SAPBEXaggItem 43" xfId="5105"/>
    <cellStyle name="SAPBEXaggItem 44" xfId="5106"/>
    <cellStyle name="SAPBEXaggItem 45" xfId="5107"/>
    <cellStyle name="SAPBEXaggItem 5" xfId="5108"/>
    <cellStyle name="SAPBEXaggItem 6" xfId="5109"/>
    <cellStyle name="SAPBEXaggItem 7" xfId="5110"/>
    <cellStyle name="SAPBEXaggItem 8" xfId="5111"/>
    <cellStyle name="SAPBEXaggItem 9" xfId="5112"/>
    <cellStyle name="SAPBEXaggItemX" xfId="5113"/>
    <cellStyle name="SAPBEXaggItemX 10" xfId="5114"/>
    <cellStyle name="SAPBEXaggItemX 11" xfId="5115"/>
    <cellStyle name="SAPBEXaggItemX 12" xfId="5116"/>
    <cellStyle name="SAPBEXaggItemX 13" xfId="5117"/>
    <cellStyle name="SAPBEXaggItemX 14" xfId="5118"/>
    <cellStyle name="SAPBEXaggItemX 15" xfId="5119"/>
    <cellStyle name="SAPBEXaggItemX 16" xfId="5120"/>
    <cellStyle name="SAPBEXaggItemX 17" xfId="5121"/>
    <cellStyle name="SAPBEXaggItemX 18" xfId="5122"/>
    <cellStyle name="SAPBEXaggItemX 19" xfId="5123"/>
    <cellStyle name="SAPBEXaggItemX 2" xfId="5124"/>
    <cellStyle name="SAPBEXaggItemX 20" xfId="5125"/>
    <cellStyle name="SAPBEXaggItemX 21" xfId="5126"/>
    <cellStyle name="SAPBEXaggItemX 22" xfId="5127"/>
    <cellStyle name="SAPBEXaggItemX 23" xfId="5128"/>
    <cellStyle name="SAPBEXaggItemX 24" xfId="5129"/>
    <cellStyle name="SAPBEXaggItemX 25" xfId="5130"/>
    <cellStyle name="SAPBEXaggItemX 26" xfId="5131"/>
    <cellStyle name="SAPBEXaggItemX 27" xfId="5132"/>
    <cellStyle name="SAPBEXaggItemX 28" xfId="5133"/>
    <cellStyle name="SAPBEXaggItemX 29" xfId="5134"/>
    <cellStyle name="SAPBEXaggItemX 3" xfId="5135"/>
    <cellStyle name="SAPBEXaggItemX 30" xfId="5136"/>
    <cellStyle name="SAPBEXaggItemX 31" xfId="5137"/>
    <cellStyle name="SAPBEXaggItemX 32" xfId="5138"/>
    <cellStyle name="SAPBEXaggItemX 33" xfId="5139"/>
    <cellStyle name="SAPBEXaggItemX 34" xfId="5140"/>
    <cellStyle name="SAPBEXaggItemX 35" xfId="5141"/>
    <cellStyle name="SAPBEXaggItemX 36" xfId="5142"/>
    <cellStyle name="SAPBEXaggItemX 37" xfId="5143"/>
    <cellStyle name="SAPBEXaggItemX 38" xfId="5144"/>
    <cellStyle name="SAPBEXaggItemX 39" xfId="5145"/>
    <cellStyle name="SAPBEXaggItemX 4" xfId="5146"/>
    <cellStyle name="SAPBEXaggItemX 40" xfId="5147"/>
    <cellStyle name="SAPBEXaggItemX 41" xfId="5148"/>
    <cellStyle name="SAPBEXaggItemX 42" xfId="5149"/>
    <cellStyle name="SAPBEXaggItemX 43" xfId="5150"/>
    <cellStyle name="SAPBEXaggItemX 44" xfId="5151"/>
    <cellStyle name="SAPBEXaggItemX 45" xfId="5152"/>
    <cellStyle name="SAPBEXaggItemX 5" xfId="5153"/>
    <cellStyle name="SAPBEXaggItemX 6" xfId="5154"/>
    <cellStyle name="SAPBEXaggItemX 7" xfId="5155"/>
    <cellStyle name="SAPBEXaggItemX 8" xfId="5156"/>
    <cellStyle name="SAPBEXaggItemX 9" xfId="5157"/>
    <cellStyle name="SAPBEXchaText" xfId="5158"/>
    <cellStyle name="SAPBEXchaText 10" xfId="5159"/>
    <cellStyle name="SAPBEXchaText 11" xfId="5160"/>
    <cellStyle name="SAPBEXchaText 12" xfId="5161"/>
    <cellStyle name="SAPBEXchaText 13" xfId="5162"/>
    <cellStyle name="SAPBEXchaText 14" xfId="5163"/>
    <cellStyle name="SAPBEXchaText 15" xfId="5164"/>
    <cellStyle name="SAPBEXchaText 16" xfId="5165"/>
    <cellStyle name="SAPBEXchaText 17" xfId="5166"/>
    <cellStyle name="SAPBEXchaText 18" xfId="5167"/>
    <cellStyle name="SAPBEXchaText 19" xfId="5168"/>
    <cellStyle name="SAPBEXchaText 2" xfId="5169"/>
    <cellStyle name="SAPBEXchaText 20" xfId="5170"/>
    <cellStyle name="SAPBEXchaText 21" xfId="5171"/>
    <cellStyle name="SAPBEXchaText 22" xfId="5172"/>
    <cellStyle name="SAPBEXchaText 23" xfId="5173"/>
    <cellStyle name="SAPBEXchaText 24" xfId="5174"/>
    <cellStyle name="SAPBEXchaText 25" xfId="5175"/>
    <cellStyle name="SAPBEXchaText 26" xfId="5176"/>
    <cellStyle name="SAPBEXchaText 27" xfId="5177"/>
    <cellStyle name="SAPBEXchaText 28" xfId="5178"/>
    <cellStyle name="SAPBEXchaText 29" xfId="5179"/>
    <cellStyle name="SAPBEXchaText 3" xfId="5180"/>
    <cellStyle name="SAPBEXchaText 30" xfId="5181"/>
    <cellStyle name="SAPBEXchaText 31" xfId="5182"/>
    <cellStyle name="SAPBEXchaText 32" xfId="5183"/>
    <cellStyle name="SAPBEXchaText 33" xfId="5184"/>
    <cellStyle name="SAPBEXchaText 34" xfId="5185"/>
    <cellStyle name="SAPBEXchaText 35" xfId="5186"/>
    <cellStyle name="SAPBEXchaText 36" xfId="5187"/>
    <cellStyle name="SAPBEXchaText 37" xfId="5188"/>
    <cellStyle name="SAPBEXchaText 38" xfId="5189"/>
    <cellStyle name="SAPBEXchaText 39" xfId="5190"/>
    <cellStyle name="SAPBEXchaText 4" xfId="5191"/>
    <cellStyle name="SAPBEXchaText 40" xfId="5192"/>
    <cellStyle name="SAPBEXchaText 41" xfId="5193"/>
    <cellStyle name="SAPBEXchaText 42" xfId="5194"/>
    <cellStyle name="SAPBEXchaText 43" xfId="5195"/>
    <cellStyle name="SAPBEXchaText 44" xfId="5196"/>
    <cellStyle name="SAPBEXchaText 45" xfId="5197"/>
    <cellStyle name="SAPBEXchaText 5" xfId="5198"/>
    <cellStyle name="SAPBEXchaText 6" xfId="5199"/>
    <cellStyle name="SAPBEXchaText 7" xfId="5200"/>
    <cellStyle name="SAPBEXchaText 8" xfId="5201"/>
    <cellStyle name="SAPBEXchaText 9" xfId="5202"/>
    <cellStyle name="SAPBEXexcBad7" xfId="5203"/>
    <cellStyle name="SAPBEXexcBad7 10" xfId="5204"/>
    <cellStyle name="SAPBEXexcBad7 11" xfId="5205"/>
    <cellStyle name="SAPBEXexcBad7 12" xfId="5206"/>
    <cellStyle name="SAPBEXexcBad7 13" xfId="5207"/>
    <cellStyle name="SAPBEXexcBad7 14" xfId="5208"/>
    <cellStyle name="SAPBEXexcBad7 15" xfId="5209"/>
    <cellStyle name="SAPBEXexcBad7 16" xfId="5210"/>
    <cellStyle name="SAPBEXexcBad7 17" xfId="5211"/>
    <cellStyle name="SAPBEXexcBad7 18" xfId="5212"/>
    <cellStyle name="SAPBEXexcBad7 19" xfId="5213"/>
    <cellStyle name="SAPBEXexcBad7 2" xfId="5214"/>
    <cellStyle name="SAPBEXexcBad7 20" xfId="5215"/>
    <cellStyle name="SAPBEXexcBad7 21" xfId="5216"/>
    <cellStyle name="SAPBEXexcBad7 22" xfId="5217"/>
    <cellStyle name="SAPBEXexcBad7 23" xfId="5218"/>
    <cellStyle name="SAPBEXexcBad7 24" xfId="5219"/>
    <cellStyle name="SAPBEXexcBad7 25" xfId="5220"/>
    <cellStyle name="SAPBEXexcBad7 26" xfId="5221"/>
    <cellStyle name="SAPBEXexcBad7 27" xfId="5222"/>
    <cellStyle name="SAPBEXexcBad7 28" xfId="5223"/>
    <cellStyle name="SAPBEXexcBad7 29" xfId="5224"/>
    <cellStyle name="SAPBEXexcBad7 3" xfId="5225"/>
    <cellStyle name="SAPBEXexcBad7 30" xfId="5226"/>
    <cellStyle name="SAPBEXexcBad7 31" xfId="5227"/>
    <cellStyle name="SAPBEXexcBad7 32" xfId="5228"/>
    <cellStyle name="SAPBEXexcBad7 33" xfId="5229"/>
    <cellStyle name="SAPBEXexcBad7 34" xfId="5230"/>
    <cellStyle name="SAPBEXexcBad7 35" xfId="5231"/>
    <cellStyle name="SAPBEXexcBad7 36" xfId="5232"/>
    <cellStyle name="SAPBEXexcBad7 37" xfId="5233"/>
    <cellStyle name="SAPBEXexcBad7 38" xfId="5234"/>
    <cellStyle name="SAPBEXexcBad7 39" xfId="5235"/>
    <cellStyle name="SAPBEXexcBad7 4" xfId="5236"/>
    <cellStyle name="SAPBEXexcBad7 40" xfId="5237"/>
    <cellStyle name="SAPBEXexcBad7 41" xfId="5238"/>
    <cellStyle name="SAPBEXexcBad7 42" xfId="5239"/>
    <cellStyle name="SAPBEXexcBad7 43" xfId="5240"/>
    <cellStyle name="SAPBEXexcBad7 44" xfId="5241"/>
    <cellStyle name="SAPBEXexcBad7 45" xfId="5242"/>
    <cellStyle name="SAPBEXexcBad7 5" xfId="5243"/>
    <cellStyle name="SAPBEXexcBad7 6" xfId="5244"/>
    <cellStyle name="SAPBEXexcBad7 7" xfId="5245"/>
    <cellStyle name="SAPBEXexcBad7 8" xfId="5246"/>
    <cellStyle name="SAPBEXexcBad7 9" xfId="5247"/>
    <cellStyle name="SAPBEXexcBad8" xfId="5248"/>
    <cellStyle name="SAPBEXexcBad8 10" xfId="5249"/>
    <cellStyle name="SAPBEXexcBad8 11" xfId="5250"/>
    <cellStyle name="SAPBEXexcBad8 12" xfId="5251"/>
    <cellStyle name="SAPBEXexcBad8 13" xfId="5252"/>
    <cellStyle name="SAPBEXexcBad8 14" xfId="5253"/>
    <cellStyle name="SAPBEXexcBad8 15" xfId="5254"/>
    <cellStyle name="SAPBEXexcBad8 16" xfId="5255"/>
    <cellStyle name="SAPBEXexcBad8 17" xfId="5256"/>
    <cellStyle name="SAPBEXexcBad8 18" xfId="5257"/>
    <cellStyle name="SAPBEXexcBad8 19" xfId="5258"/>
    <cellStyle name="SAPBEXexcBad8 2" xfId="5259"/>
    <cellStyle name="SAPBEXexcBad8 20" xfId="5260"/>
    <cellStyle name="SAPBEXexcBad8 21" xfId="5261"/>
    <cellStyle name="SAPBEXexcBad8 22" xfId="5262"/>
    <cellStyle name="SAPBEXexcBad8 23" xfId="5263"/>
    <cellStyle name="SAPBEXexcBad8 24" xfId="5264"/>
    <cellStyle name="SAPBEXexcBad8 25" xfId="5265"/>
    <cellStyle name="SAPBEXexcBad8 26" xfId="5266"/>
    <cellStyle name="SAPBEXexcBad8 27" xfId="5267"/>
    <cellStyle name="SAPBEXexcBad8 28" xfId="5268"/>
    <cellStyle name="SAPBEXexcBad8 29" xfId="5269"/>
    <cellStyle name="SAPBEXexcBad8 3" xfId="5270"/>
    <cellStyle name="SAPBEXexcBad8 30" xfId="5271"/>
    <cellStyle name="SAPBEXexcBad8 31" xfId="5272"/>
    <cellStyle name="SAPBEXexcBad8 32" xfId="5273"/>
    <cellStyle name="SAPBEXexcBad8 33" xfId="5274"/>
    <cellStyle name="SAPBEXexcBad8 34" xfId="5275"/>
    <cellStyle name="SAPBEXexcBad8 35" xfId="5276"/>
    <cellStyle name="SAPBEXexcBad8 36" xfId="5277"/>
    <cellStyle name="SAPBEXexcBad8 37" xfId="5278"/>
    <cellStyle name="SAPBEXexcBad8 38" xfId="5279"/>
    <cellStyle name="SAPBEXexcBad8 39" xfId="5280"/>
    <cellStyle name="SAPBEXexcBad8 4" xfId="5281"/>
    <cellStyle name="SAPBEXexcBad8 40" xfId="5282"/>
    <cellStyle name="SAPBEXexcBad8 41" xfId="5283"/>
    <cellStyle name="SAPBEXexcBad8 42" xfId="5284"/>
    <cellStyle name="SAPBEXexcBad8 43" xfId="5285"/>
    <cellStyle name="SAPBEXexcBad8 44" xfId="5286"/>
    <cellStyle name="SAPBEXexcBad8 45" xfId="5287"/>
    <cellStyle name="SAPBEXexcBad8 5" xfId="5288"/>
    <cellStyle name="SAPBEXexcBad8 6" xfId="5289"/>
    <cellStyle name="SAPBEXexcBad8 7" xfId="5290"/>
    <cellStyle name="SAPBEXexcBad8 8" xfId="5291"/>
    <cellStyle name="SAPBEXexcBad8 9" xfId="5292"/>
    <cellStyle name="SAPBEXexcBad9" xfId="5293"/>
    <cellStyle name="SAPBEXexcBad9 10" xfId="5294"/>
    <cellStyle name="SAPBEXexcBad9 11" xfId="5295"/>
    <cellStyle name="SAPBEXexcBad9 12" xfId="5296"/>
    <cellStyle name="SAPBEXexcBad9 13" xfId="5297"/>
    <cellStyle name="SAPBEXexcBad9 14" xfId="5298"/>
    <cellStyle name="SAPBEXexcBad9 15" xfId="5299"/>
    <cellStyle name="SAPBEXexcBad9 16" xfId="5300"/>
    <cellStyle name="SAPBEXexcBad9 17" xfId="5301"/>
    <cellStyle name="SAPBEXexcBad9 18" xfId="5302"/>
    <cellStyle name="SAPBEXexcBad9 19" xfId="5303"/>
    <cellStyle name="SAPBEXexcBad9 2" xfId="5304"/>
    <cellStyle name="SAPBEXexcBad9 20" xfId="5305"/>
    <cellStyle name="SAPBEXexcBad9 21" xfId="5306"/>
    <cellStyle name="SAPBEXexcBad9 22" xfId="5307"/>
    <cellStyle name="SAPBEXexcBad9 23" xfId="5308"/>
    <cellStyle name="SAPBEXexcBad9 24" xfId="5309"/>
    <cellStyle name="SAPBEXexcBad9 25" xfId="5310"/>
    <cellStyle name="SAPBEXexcBad9 26" xfId="5311"/>
    <cellStyle name="SAPBEXexcBad9 27" xfId="5312"/>
    <cellStyle name="SAPBEXexcBad9 28" xfId="5313"/>
    <cellStyle name="SAPBEXexcBad9 29" xfId="5314"/>
    <cellStyle name="SAPBEXexcBad9 3" xfId="5315"/>
    <cellStyle name="SAPBEXexcBad9 30" xfId="5316"/>
    <cellStyle name="SAPBEXexcBad9 31" xfId="5317"/>
    <cellStyle name="SAPBEXexcBad9 32" xfId="5318"/>
    <cellStyle name="SAPBEXexcBad9 33" xfId="5319"/>
    <cellStyle name="SAPBEXexcBad9 34" xfId="5320"/>
    <cellStyle name="SAPBEXexcBad9 35" xfId="5321"/>
    <cellStyle name="SAPBEXexcBad9 36" xfId="5322"/>
    <cellStyle name="SAPBEXexcBad9 37" xfId="5323"/>
    <cellStyle name="SAPBEXexcBad9 38" xfId="5324"/>
    <cellStyle name="SAPBEXexcBad9 39" xfId="5325"/>
    <cellStyle name="SAPBEXexcBad9 4" xfId="5326"/>
    <cellStyle name="SAPBEXexcBad9 40" xfId="5327"/>
    <cellStyle name="SAPBEXexcBad9 41" xfId="5328"/>
    <cellStyle name="SAPBEXexcBad9 42" xfId="5329"/>
    <cellStyle name="SAPBEXexcBad9 43" xfId="5330"/>
    <cellStyle name="SAPBEXexcBad9 44" xfId="5331"/>
    <cellStyle name="SAPBEXexcBad9 45" xfId="5332"/>
    <cellStyle name="SAPBEXexcBad9 5" xfId="5333"/>
    <cellStyle name="SAPBEXexcBad9 6" xfId="5334"/>
    <cellStyle name="SAPBEXexcBad9 7" xfId="5335"/>
    <cellStyle name="SAPBEXexcBad9 8" xfId="5336"/>
    <cellStyle name="SAPBEXexcBad9 9" xfId="5337"/>
    <cellStyle name="SAPBEXexcCritical4" xfId="5338"/>
    <cellStyle name="SAPBEXexcCritical4 10" xfId="5339"/>
    <cellStyle name="SAPBEXexcCritical4 11" xfId="5340"/>
    <cellStyle name="SAPBEXexcCritical4 12" xfId="5341"/>
    <cellStyle name="SAPBEXexcCritical4 13" xfId="5342"/>
    <cellStyle name="SAPBEXexcCritical4 14" xfId="5343"/>
    <cellStyle name="SAPBEXexcCritical4 15" xfId="5344"/>
    <cellStyle name="SAPBEXexcCritical4 16" xfId="5345"/>
    <cellStyle name="SAPBEXexcCritical4 17" xfId="5346"/>
    <cellStyle name="SAPBEXexcCritical4 18" xfId="5347"/>
    <cellStyle name="SAPBEXexcCritical4 19" xfId="5348"/>
    <cellStyle name="SAPBEXexcCritical4 2" xfId="5349"/>
    <cellStyle name="SAPBEXexcCritical4 20" xfId="5350"/>
    <cellStyle name="SAPBEXexcCritical4 21" xfId="5351"/>
    <cellStyle name="SAPBEXexcCritical4 22" xfId="5352"/>
    <cellStyle name="SAPBEXexcCritical4 23" xfId="5353"/>
    <cellStyle name="SAPBEXexcCritical4 24" xfId="5354"/>
    <cellStyle name="SAPBEXexcCritical4 25" xfId="5355"/>
    <cellStyle name="SAPBEXexcCritical4 26" xfId="5356"/>
    <cellStyle name="SAPBEXexcCritical4 27" xfId="5357"/>
    <cellStyle name="SAPBEXexcCritical4 28" xfId="5358"/>
    <cellStyle name="SAPBEXexcCritical4 29" xfId="5359"/>
    <cellStyle name="SAPBEXexcCritical4 3" xfId="5360"/>
    <cellStyle name="SAPBEXexcCritical4 30" xfId="5361"/>
    <cellStyle name="SAPBEXexcCritical4 31" xfId="5362"/>
    <cellStyle name="SAPBEXexcCritical4 32" xfId="5363"/>
    <cellStyle name="SAPBEXexcCritical4 33" xfId="5364"/>
    <cellStyle name="SAPBEXexcCritical4 34" xfId="5365"/>
    <cellStyle name="SAPBEXexcCritical4 35" xfId="5366"/>
    <cellStyle name="SAPBEXexcCritical4 36" xfId="5367"/>
    <cellStyle name="SAPBEXexcCritical4 37" xfId="5368"/>
    <cellStyle name="SAPBEXexcCritical4 38" xfId="5369"/>
    <cellStyle name="SAPBEXexcCritical4 39" xfId="5370"/>
    <cellStyle name="SAPBEXexcCritical4 4" xfId="5371"/>
    <cellStyle name="SAPBEXexcCritical4 40" xfId="5372"/>
    <cellStyle name="SAPBEXexcCritical4 41" xfId="5373"/>
    <cellStyle name="SAPBEXexcCritical4 42" xfId="5374"/>
    <cellStyle name="SAPBEXexcCritical4 43" xfId="5375"/>
    <cellStyle name="SAPBEXexcCritical4 44" xfId="5376"/>
    <cellStyle name="SAPBEXexcCritical4 45" xfId="5377"/>
    <cellStyle name="SAPBEXexcCritical4 5" xfId="5378"/>
    <cellStyle name="SAPBEXexcCritical4 6" xfId="5379"/>
    <cellStyle name="SAPBEXexcCritical4 7" xfId="5380"/>
    <cellStyle name="SAPBEXexcCritical4 8" xfId="5381"/>
    <cellStyle name="SAPBEXexcCritical4 9" xfId="5382"/>
    <cellStyle name="SAPBEXexcCritical5" xfId="5383"/>
    <cellStyle name="SAPBEXexcCritical5 10" xfId="5384"/>
    <cellStyle name="SAPBEXexcCritical5 11" xfId="5385"/>
    <cellStyle name="SAPBEXexcCritical5 12" xfId="5386"/>
    <cellStyle name="SAPBEXexcCritical5 13" xfId="5387"/>
    <cellStyle name="SAPBEXexcCritical5 14" xfId="5388"/>
    <cellStyle name="SAPBEXexcCritical5 15" xfId="5389"/>
    <cellStyle name="SAPBEXexcCritical5 16" xfId="5390"/>
    <cellStyle name="SAPBEXexcCritical5 17" xfId="5391"/>
    <cellStyle name="SAPBEXexcCritical5 18" xfId="5392"/>
    <cellStyle name="SAPBEXexcCritical5 19" xfId="5393"/>
    <cellStyle name="SAPBEXexcCritical5 2" xfId="5394"/>
    <cellStyle name="SAPBEXexcCritical5 20" xfId="5395"/>
    <cellStyle name="SAPBEXexcCritical5 21" xfId="5396"/>
    <cellStyle name="SAPBEXexcCritical5 22" xfId="5397"/>
    <cellStyle name="SAPBEXexcCritical5 23" xfId="5398"/>
    <cellStyle name="SAPBEXexcCritical5 24" xfId="5399"/>
    <cellStyle name="SAPBEXexcCritical5 25" xfId="5400"/>
    <cellStyle name="SAPBEXexcCritical5 26" xfId="5401"/>
    <cellStyle name="SAPBEXexcCritical5 27" xfId="5402"/>
    <cellStyle name="SAPBEXexcCritical5 28" xfId="5403"/>
    <cellStyle name="SAPBEXexcCritical5 29" xfId="5404"/>
    <cellStyle name="SAPBEXexcCritical5 3" xfId="5405"/>
    <cellStyle name="SAPBEXexcCritical5 30" xfId="5406"/>
    <cellStyle name="SAPBEXexcCritical5 31" xfId="5407"/>
    <cellStyle name="SAPBEXexcCritical5 32" xfId="5408"/>
    <cellStyle name="SAPBEXexcCritical5 33" xfId="5409"/>
    <cellStyle name="SAPBEXexcCritical5 34" xfId="5410"/>
    <cellStyle name="SAPBEXexcCritical5 35" xfId="5411"/>
    <cellStyle name="SAPBEXexcCritical5 36" xfId="5412"/>
    <cellStyle name="SAPBEXexcCritical5 37" xfId="5413"/>
    <cellStyle name="SAPBEXexcCritical5 38" xfId="5414"/>
    <cellStyle name="SAPBEXexcCritical5 39" xfId="5415"/>
    <cellStyle name="SAPBEXexcCritical5 4" xfId="5416"/>
    <cellStyle name="SAPBEXexcCritical5 40" xfId="5417"/>
    <cellStyle name="SAPBEXexcCritical5 41" xfId="5418"/>
    <cellStyle name="SAPBEXexcCritical5 42" xfId="5419"/>
    <cellStyle name="SAPBEXexcCritical5 43" xfId="5420"/>
    <cellStyle name="SAPBEXexcCritical5 44" xfId="5421"/>
    <cellStyle name="SAPBEXexcCritical5 45" xfId="5422"/>
    <cellStyle name="SAPBEXexcCritical5 5" xfId="5423"/>
    <cellStyle name="SAPBEXexcCritical5 6" xfId="5424"/>
    <cellStyle name="SAPBEXexcCritical5 7" xfId="5425"/>
    <cellStyle name="SAPBEXexcCritical5 8" xfId="5426"/>
    <cellStyle name="SAPBEXexcCritical5 9" xfId="5427"/>
    <cellStyle name="SAPBEXexcCritical6" xfId="5428"/>
    <cellStyle name="SAPBEXexcCritical6 10" xfId="5429"/>
    <cellStyle name="SAPBEXexcCritical6 11" xfId="5430"/>
    <cellStyle name="SAPBEXexcCritical6 12" xfId="5431"/>
    <cellStyle name="SAPBEXexcCritical6 13" xfId="5432"/>
    <cellStyle name="SAPBEXexcCritical6 14" xfId="5433"/>
    <cellStyle name="SAPBEXexcCritical6 15" xfId="5434"/>
    <cellStyle name="SAPBEXexcCritical6 16" xfId="5435"/>
    <cellStyle name="SAPBEXexcCritical6 17" xfId="5436"/>
    <cellStyle name="SAPBEXexcCritical6 18" xfId="5437"/>
    <cellStyle name="SAPBEXexcCritical6 19" xfId="5438"/>
    <cellStyle name="SAPBEXexcCritical6 2" xfId="5439"/>
    <cellStyle name="SAPBEXexcCritical6 20" xfId="5440"/>
    <cellStyle name="SAPBEXexcCritical6 21" xfId="5441"/>
    <cellStyle name="SAPBEXexcCritical6 22" xfId="5442"/>
    <cellStyle name="SAPBEXexcCritical6 23" xfId="5443"/>
    <cellStyle name="SAPBEXexcCritical6 24" xfId="5444"/>
    <cellStyle name="SAPBEXexcCritical6 25" xfId="5445"/>
    <cellStyle name="SAPBEXexcCritical6 26" xfId="5446"/>
    <cellStyle name="SAPBEXexcCritical6 27" xfId="5447"/>
    <cellStyle name="SAPBEXexcCritical6 28" xfId="5448"/>
    <cellStyle name="SAPBEXexcCritical6 29" xfId="5449"/>
    <cellStyle name="SAPBEXexcCritical6 3" xfId="5450"/>
    <cellStyle name="SAPBEXexcCritical6 30" xfId="5451"/>
    <cellStyle name="SAPBEXexcCritical6 31" xfId="5452"/>
    <cellStyle name="SAPBEXexcCritical6 32" xfId="5453"/>
    <cellStyle name="SAPBEXexcCritical6 33" xfId="5454"/>
    <cellStyle name="SAPBEXexcCritical6 34" xfId="5455"/>
    <cellStyle name="SAPBEXexcCritical6 35" xfId="5456"/>
    <cellStyle name="SAPBEXexcCritical6 36" xfId="5457"/>
    <cellStyle name="SAPBEXexcCritical6 37" xfId="5458"/>
    <cellStyle name="SAPBEXexcCritical6 38" xfId="5459"/>
    <cellStyle name="SAPBEXexcCritical6 39" xfId="5460"/>
    <cellStyle name="SAPBEXexcCritical6 4" xfId="5461"/>
    <cellStyle name="SAPBEXexcCritical6 40" xfId="5462"/>
    <cellStyle name="SAPBEXexcCritical6 41" xfId="5463"/>
    <cellStyle name="SAPBEXexcCritical6 42" xfId="5464"/>
    <cellStyle name="SAPBEXexcCritical6 43" xfId="5465"/>
    <cellStyle name="SAPBEXexcCritical6 44" xfId="5466"/>
    <cellStyle name="SAPBEXexcCritical6 45" xfId="5467"/>
    <cellStyle name="SAPBEXexcCritical6 5" xfId="5468"/>
    <cellStyle name="SAPBEXexcCritical6 6" xfId="5469"/>
    <cellStyle name="SAPBEXexcCritical6 7" xfId="5470"/>
    <cellStyle name="SAPBEXexcCritical6 8" xfId="5471"/>
    <cellStyle name="SAPBEXexcCritical6 9" xfId="5472"/>
    <cellStyle name="SAPBEXexcGood1" xfId="5473"/>
    <cellStyle name="SAPBEXexcGood1 10" xfId="5474"/>
    <cellStyle name="SAPBEXexcGood1 11" xfId="5475"/>
    <cellStyle name="SAPBEXexcGood1 12" xfId="5476"/>
    <cellStyle name="SAPBEXexcGood1 13" xfId="5477"/>
    <cellStyle name="SAPBEXexcGood1 14" xfId="5478"/>
    <cellStyle name="SAPBEXexcGood1 15" xfId="5479"/>
    <cellStyle name="SAPBEXexcGood1 16" xfId="5480"/>
    <cellStyle name="SAPBEXexcGood1 17" xfId="5481"/>
    <cellStyle name="SAPBEXexcGood1 18" xfId="5482"/>
    <cellStyle name="SAPBEXexcGood1 19" xfId="5483"/>
    <cellStyle name="SAPBEXexcGood1 2" xfId="5484"/>
    <cellStyle name="SAPBEXexcGood1 20" xfId="5485"/>
    <cellStyle name="SAPBEXexcGood1 21" xfId="5486"/>
    <cellStyle name="SAPBEXexcGood1 22" xfId="5487"/>
    <cellStyle name="SAPBEXexcGood1 23" xfId="5488"/>
    <cellStyle name="SAPBEXexcGood1 24" xfId="5489"/>
    <cellStyle name="SAPBEXexcGood1 25" xfId="5490"/>
    <cellStyle name="SAPBEXexcGood1 26" xfId="5491"/>
    <cellStyle name="SAPBEXexcGood1 27" xfId="5492"/>
    <cellStyle name="SAPBEXexcGood1 28" xfId="5493"/>
    <cellStyle name="SAPBEXexcGood1 29" xfId="5494"/>
    <cellStyle name="SAPBEXexcGood1 3" xfId="5495"/>
    <cellStyle name="SAPBEXexcGood1 30" xfId="5496"/>
    <cellStyle name="SAPBEXexcGood1 31" xfId="5497"/>
    <cellStyle name="SAPBEXexcGood1 32" xfId="5498"/>
    <cellStyle name="SAPBEXexcGood1 33" xfId="5499"/>
    <cellStyle name="SAPBEXexcGood1 34" xfId="5500"/>
    <cellStyle name="SAPBEXexcGood1 35" xfId="5501"/>
    <cellStyle name="SAPBEXexcGood1 36" xfId="5502"/>
    <cellStyle name="SAPBEXexcGood1 37" xfId="5503"/>
    <cellStyle name="SAPBEXexcGood1 38" xfId="5504"/>
    <cellStyle name="SAPBEXexcGood1 39" xfId="5505"/>
    <cellStyle name="SAPBEXexcGood1 4" xfId="5506"/>
    <cellStyle name="SAPBEXexcGood1 40" xfId="5507"/>
    <cellStyle name="SAPBEXexcGood1 41" xfId="5508"/>
    <cellStyle name="SAPBEXexcGood1 42" xfId="5509"/>
    <cellStyle name="SAPBEXexcGood1 43" xfId="5510"/>
    <cellStyle name="SAPBEXexcGood1 44" xfId="5511"/>
    <cellStyle name="SAPBEXexcGood1 45" xfId="5512"/>
    <cellStyle name="SAPBEXexcGood1 5" xfId="5513"/>
    <cellStyle name="SAPBEXexcGood1 6" xfId="5514"/>
    <cellStyle name="SAPBEXexcGood1 7" xfId="5515"/>
    <cellStyle name="SAPBEXexcGood1 8" xfId="5516"/>
    <cellStyle name="SAPBEXexcGood1 9" xfId="5517"/>
    <cellStyle name="SAPBEXexcGood2" xfId="5518"/>
    <cellStyle name="SAPBEXexcGood2 10" xfId="5519"/>
    <cellStyle name="SAPBEXexcGood2 11" xfId="5520"/>
    <cellStyle name="SAPBEXexcGood2 12" xfId="5521"/>
    <cellStyle name="SAPBEXexcGood2 13" xfId="5522"/>
    <cellStyle name="SAPBEXexcGood2 14" xfId="5523"/>
    <cellStyle name="SAPBEXexcGood2 15" xfId="5524"/>
    <cellStyle name="SAPBEXexcGood2 16" xfId="5525"/>
    <cellStyle name="SAPBEXexcGood2 17" xfId="5526"/>
    <cellStyle name="SAPBEXexcGood2 18" xfId="5527"/>
    <cellStyle name="SAPBEXexcGood2 19" xfId="5528"/>
    <cellStyle name="SAPBEXexcGood2 2" xfId="5529"/>
    <cellStyle name="SAPBEXexcGood2 20" xfId="5530"/>
    <cellStyle name="SAPBEXexcGood2 21" xfId="5531"/>
    <cellStyle name="SAPBEXexcGood2 22" xfId="5532"/>
    <cellStyle name="SAPBEXexcGood2 23" xfId="5533"/>
    <cellStyle name="SAPBEXexcGood2 24" xfId="5534"/>
    <cellStyle name="SAPBEXexcGood2 25" xfId="5535"/>
    <cellStyle name="SAPBEXexcGood2 26" xfId="5536"/>
    <cellStyle name="SAPBEXexcGood2 27" xfId="5537"/>
    <cellStyle name="SAPBEXexcGood2 28" xfId="5538"/>
    <cellStyle name="SAPBEXexcGood2 29" xfId="5539"/>
    <cellStyle name="SAPBEXexcGood2 3" xfId="5540"/>
    <cellStyle name="SAPBEXexcGood2 30" xfId="5541"/>
    <cellStyle name="SAPBEXexcGood2 31" xfId="5542"/>
    <cellStyle name="SAPBEXexcGood2 32" xfId="5543"/>
    <cellStyle name="SAPBEXexcGood2 33" xfId="5544"/>
    <cellStyle name="SAPBEXexcGood2 34" xfId="5545"/>
    <cellStyle name="SAPBEXexcGood2 35" xfId="5546"/>
    <cellStyle name="SAPBEXexcGood2 36" xfId="5547"/>
    <cellStyle name="SAPBEXexcGood2 37" xfId="5548"/>
    <cellStyle name="SAPBEXexcGood2 38" xfId="5549"/>
    <cellStyle name="SAPBEXexcGood2 39" xfId="5550"/>
    <cellStyle name="SAPBEXexcGood2 4" xfId="5551"/>
    <cellStyle name="SAPBEXexcGood2 40" xfId="5552"/>
    <cellStyle name="SAPBEXexcGood2 41" xfId="5553"/>
    <cellStyle name="SAPBEXexcGood2 42" xfId="5554"/>
    <cellStyle name="SAPBEXexcGood2 43" xfId="5555"/>
    <cellStyle name="SAPBEXexcGood2 44" xfId="5556"/>
    <cellStyle name="SAPBEXexcGood2 45" xfId="5557"/>
    <cellStyle name="SAPBEXexcGood2 5" xfId="5558"/>
    <cellStyle name="SAPBEXexcGood2 6" xfId="5559"/>
    <cellStyle name="SAPBEXexcGood2 7" xfId="5560"/>
    <cellStyle name="SAPBEXexcGood2 8" xfId="5561"/>
    <cellStyle name="SAPBEXexcGood2 9" xfId="5562"/>
    <cellStyle name="SAPBEXexcGood3" xfId="5563"/>
    <cellStyle name="SAPBEXexcGood3 10" xfId="5564"/>
    <cellStyle name="SAPBEXexcGood3 11" xfId="5565"/>
    <cellStyle name="SAPBEXexcGood3 12" xfId="5566"/>
    <cellStyle name="SAPBEXexcGood3 13" xfId="5567"/>
    <cellStyle name="SAPBEXexcGood3 14" xfId="5568"/>
    <cellStyle name="SAPBEXexcGood3 15" xfId="5569"/>
    <cellStyle name="SAPBEXexcGood3 16" xfId="5570"/>
    <cellStyle name="SAPBEXexcGood3 17" xfId="5571"/>
    <cellStyle name="SAPBEXexcGood3 18" xfId="5572"/>
    <cellStyle name="SAPBEXexcGood3 19" xfId="5573"/>
    <cellStyle name="SAPBEXexcGood3 2" xfId="5574"/>
    <cellStyle name="SAPBEXexcGood3 20" xfId="5575"/>
    <cellStyle name="SAPBEXexcGood3 21" xfId="5576"/>
    <cellStyle name="SAPBEXexcGood3 22" xfId="5577"/>
    <cellStyle name="SAPBEXexcGood3 23" xfId="5578"/>
    <cellStyle name="SAPBEXexcGood3 24" xfId="5579"/>
    <cellStyle name="SAPBEXexcGood3 25" xfId="5580"/>
    <cellStyle name="SAPBEXexcGood3 26" xfId="5581"/>
    <cellStyle name="SAPBEXexcGood3 27" xfId="5582"/>
    <cellStyle name="SAPBEXexcGood3 28" xfId="5583"/>
    <cellStyle name="SAPBEXexcGood3 29" xfId="5584"/>
    <cellStyle name="SAPBEXexcGood3 3" xfId="5585"/>
    <cellStyle name="SAPBEXexcGood3 30" xfId="5586"/>
    <cellStyle name="SAPBEXexcGood3 31" xfId="5587"/>
    <cellStyle name="SAPBEXexcGood3 32" xfId="5588"/>
    <cellStyle name="SAPBEXexcGood3 33" xfId="5589"/>
    <cellStyle name="SAPBEXexcGood3 34" xfId="5590"/>
    <cellStyle name="SAPBEXexcGood3 35" xfId="5591"/>
    <cellStyle name="SAPBEXexcGood3 36" xfId="5592"/>
    <cellStyle name="SAPBEXexcGood3 37" xfId="5593"/>
    <cellStyle name="SAPBEXexcGood3 38" xfId="5594"/>
    <cellStyle name="SAPBEXexcGood3 39" xfId="5595"/>
    <cellStyle name="SAPBEXexcGood3 4" xfId="5596"/>
    <cellStyle name="SAPBEXexcGood3 40" xfId="5597"/>
    <cellStyle name="SAPBEXexcGood3 41" xfId="5598"/>
    <cellStyle name="SAPBEXexcGood3 42" xfId="5599"/>
    <cellStyle name="SAPBEXexcGood3 43" xfId="5600"/>
    <cellStyle name="SAPBEXexcGood3 44" xfId="5601"/>
    <cellStyle name="SAPBEXexcGood3 45" xfId="5602"/>
    <cellStyle name="SAPBEXexcGood3 5" xfId="5603"/>
    <cellStyle name="SAPBEXexcGood3 6" xfId="5604"/>
    <cellStyle name="SAPBEXexcGood3 7" xfId="5605"/>
    <cellStyle name="SAPBEXexcGood3 8" xfId="5606"/>
    <cellStyle name="SAPBEXexcGood3 9" xfId="5607"/>
    <cellStyle name="SAPBEXfilterDrill" xfId="5608"/>
    <cellStyle name="SAPBEXfilterDrill 10" xfId="5609"/>
    <cellStyle name="SAPBEXfilterDrill 11" xfId="5610"/>
    <cellStyle name="SAPBEXfilterDrill 12" xfId="5611"/>
    <cellStyle name="SAPBEXfilterDrill 13" xfId="5612"/>
    <cellStyle name="SAPBEXfilterDrill 14" xfId="5613"/>
    <cellStyle name="SAPBEXfilterDrill 15" xfId="5614"/>
    <cellStyle name="SAPBEXfilterDrill 16" xfId="5615"/>
    <cellStyle name="SAPBEXfilterDrill 17" xfId="5616"/>
    <cellStyle name="SAPBEXfilterDrill 18" xfId="5617"/>
    <cellStyle name="SAPBEXfilterDrill 19" xfId="5618"/>
    <cellStyle name="SAPBEXfilterDrill 2" xfId="5619"/>
    <cellStyle name="SAPBEXfilterDrill 20" xfId="5620"/>
    <cellStyle name="SAPBEXfilterDrill 21" xfId="5621"/>
    <cellStyle name="SAPBEXfilterDrill 22" xfId="5622"/>
    <cellStyle name="SAPBEXfilterDrill 23" xfId="5623"/>
    <cellStyle name="SAPBEXfilterDrill 24" xfId="5624"/>
    <cellStyle name="SAPBEXfilterDrill 25" xfId="5625"/>
    <cellStyle name="SAPBEXfilterDrill 26" xfId="5626"/>
    <cellStyle name="SAPBEXfilterDrill 27" xfId="5627"/>
    <cellStyle name="SAPBEXfilterDrill 28" xfId="5628"/>
    <cellStyle name="SAPBEXfilterDrill 29" xfId="5629"/>
    <cellStyle name="SAPBEXfilterDrill 3" xfId="5630"/>
    <cellStyle name="SAPBEXfilterDrill 30" xfId="5631"/>
    <cellStyle name="SAPBEXfilterDrill 31" xfId="5632"/>
    <cellStyle name="SAPBEXfilterDrill 32" xfId="5633"/>
    <cellStyle name="SAPBEXfilterDrill 33" xfId="5634"/>
    <cellStyle name="SAPBEXfilterDrill 34" xfId="5635"/>
    <cellStyle name="SAPBEXfilterDrill 35" xfId="5636"/>
    <cellStyle name="SAPBEXfilterDrill 36" xfId="5637"/>
    <cellStyle name="SAPBEXfilterDrill 37" xfId="5638"/>
    <cellStyle name="SAPBEXfilterDrill 38" xfId="5639"/>
    <cellStyle name="SAPBEXfilterDrill 39" xfId="5640"/>
    <cellStyle name="SAPBEXfilterDrill 4" xfId="5641"/>
    <cellStyle name="SAPBEXfilterDrill 40" xfId="5642"/>
    <cellStyle name="SAPBEXfilterDrill 41" xfId="5643"/>
    <cellStyle name="SAPBEXfilterDrill 42" xfId="5644"/>
    <cellStyle name="SAPBEXfilterDrill 43" xfId="5645"/>
    <cellStyle name="SAPBEXfilterDrill 44" xfId="5646"/>
    <cellStyle name="SAPBEXfilterDrill 45" xfId="5647"/>
    <cellStyle name="SAPBEXfilterDrill 5" xfId="5648"/>
    <cellStyle name="SAPBEXfilterDrill 6" xfId="5649"/>
    <cellStyle name="SAPBEXfilterDrill 7" xfId="5650"/>
    <cellStyle name="SAPBEXfilterDrill 8" xfId="5651"/>
    <cellStyle name="SAPBEXfilterDrill 9" xfId="5652"/>
    <cellStyle name="SAPBEXfilterItem" xfId="5653"/>
    <cellStyle name="SAPBEXfilterItem 10" xfId="5654"/>
    <cellStyle name="SAPBEXfilterItem 10 2" xfId="5655"/>
    <cellStyle name="SAPBEXfilterItem 11" xfId="5656"/>
    <cellStyle name="SAPBEXfilterItem 11 2" xfId="5657"/>
    <cellStyle name="SAPBEXfilterItem 12" xfId="5658"/>
    <cellStyle name="SAPBEXfilterItem 12 2" xfId="5659"/>
    <cellStyle name="SAPBEXfilterItem 13" xfId="5660"/>
    <cellStyle name="SAPBEXfilterItem 13 2" xfId="5661"/>
    <cellStyle name="SAPBEXfilterItem 14" xfId="5662"/>
    <cellStyle name="SAPBEXfilterItem 14 2" xfId="5663"/>
    <cellStyle name="SAPBEXfilterItem 15" xfId="5664"/>
    <cellStyle name="SAPBEXfilterItem 15 2" xfId="5665"/>
    <cellStyle name="SAPBEXfilterItem 16" xfId="5666"/>
    <cellStyle name="SAPBEXfilterItem 16 2" xfId="5667"/>
    <cellStyle name="SAPBEXfilterItem 17" xfId="5668"/>
    <cellStyle name="SAPBEXfilterItem 17 2" xfId="5669"/>
    <cellStyle name="SAPBEXfilterItem 18" xfId="5670"/>
    <cellStyle name="SAPBEXfilterItem 18 2" xfId="5671"/>
    <cellStyle name="SAPBEXfilterItem 19" xfId="5672"/>
    <cellStyle name="SAPBEXfilterItem 19 2" xfId="5673"/>
    <cellStyle name="SAPBEXfilterItem 2" xfId="5674"/>
    <cellStyle name="SAPBEXfilterItem 2 2" xfId="5675"/>
    <cellStyle name="SAPBEXfilterItem 20" xfId="5676"/>
    <cellStyle name="SAPBEXfilterItem 20 2" xfId="5677"/>
    <cellStyle name="SAPBEXfilterItem 21" xfId="5678"/>
    <cellStyle name="SAPBEXfilterItem 21 2" xfId="5679"/>
    <cellStyle name="SAPBEXfilterItem 22" xfId="5680"/>
    <cellStyle name="SAPBEXfilterItem 22 2" xfId="5681"/>
    <cellStyle name="SAPBEXfilterItem 23" xfId="5682"/>
    <cellStyle name="SAPBEXfilterItem 23 2" xfId="5683"/>
    <cellStyle name="SAPBEXfilterItem 24" xfId="5684"/>
    <cellStyle name="SAPBEXfilterItem 24 2" xfId="5685"/>
    <cellStyle name="SAPBEXfilterItem 25" xfId="5686"/>
    <cellStyle name="SAPBEXfilterItem 25 2" xfId="5687"/>
    <cellStyle name="SAPBEXfilterItem 26" xfId="5688"/>
    <cellStyle name="SAPBEXfilterItem 26 2" xfId="5689"/>
    <cellStyle name="SAPBEXfilterItem 27" xfId="5690"/>
    <cellStyle name="SAPBEXfilterItem 27 2" xfId="5691"/>
    <cellStyle name="SAPBEXfilterItem 28" xfId="5692"/>
    <cellStyle name="SAPBEXfilterItem 28 2" xfId="5693"/>
    <cellStyle name="SAPBEXfilterItem 29" xfId="5694"/>
    <cellStyle name="SAPBEXfilterItem 29 2" xfId="5695"/>
    <cellStyle name="SAPBEXfilterItem 3" xfId="5696"/>
    <cellStyle name="SAPBEXfilterItem 3 2" xfId="5697"/>
    <cellStyle name="SAPBEXfilterItem 30" xfId="5698"/>
    <cellStyle name="SAPBEXfilterItem 30 2" xfId="5699"/>
    <cellStyle name="SAPBEXfilterItem 31" xfId="5700"/>
    <cellStyle name="SAPBEXfilterItem 31 2" xfId="5701"/>
    <cellStyle name="SAPBEXfilterItem 32" xfId="5702"/>
    <cellStyle name="SAPBEXfilterItem 32 2" xfId="5703"/>
    <cellStyle name="SAPBEXfilterItem 33" xfId="5704"/>
    <cellStyle name="SAPBEXfilterItem 33 2" xfId="5705"/>
    <cellStyle name="SAPBEXfilterItem 34" xfId="5706"/>
    <cellStyle name="SAPBEXfilterItem 34 2" xfId="5707"/>
    <cellStyle name="SAPBEXfilterItem 35" xfId="5708"/>
    <cellStyle name="SAPBEXfilterItem 35 2" xfId="5709"/>
    <cellStyle name="SAPBEXfilterItem 36" xfId="5710"/>
    <cellStyle name="SAPBEXfilterItem 36 2" xfId="5711"/>
    <cellStyle name="SAPBEXfilterItem 37" xfId="5712"/>
    <cellStyle name="SAPBEXfilterItem 37 2" xfId="5713"/>
    <cellStyle name="SAPBEXfilterItem 38" xfId="5714"/>
    <cellStyle name="SAPBEXfilterItem 38 2" xfId="5715"/>
    <cellStyle name="SAPBEXfilterItem 39" xfId="5716"/>
    <cellStyle name="SAPBEXfilterItem 39 2" xfId="5717"/>
    <cellStyle name="SAPBEXfilterItem 4" xfId="5718"/>
    <cellStyle name="SAPBEXfilterItem 4 2" xfId="5719"/>
    <cellStyle name="SAPBEXfilterItem 40" xfId="5720"/>
    <cellStyle name="SAPBEXfilterItem 40 2" xfId="5721"/>
    <cellStyle name="SAPBEXfilterItem 41" xfId="5722"/>
    <cellStyle name="SAPBEXfilterItem 41 2" xfId="5723"/>
    <cellStyle name="SAPBEXfilterItem 42" xfId="5724"/>
    <cellStyle name="SAPBEXfilterItem 42 2" xfId="5725"/>
    <cellStyle name="SAPBEXfilterItem 43" xfId="5726"/>
    <cellStyle name="SAPBEXfilterItem 43 2" xfId="5727"/>
    <cellStyle name="SAPBEXfilterItem 44" xfId="5728"/>
    <cellStyle name="SAPBEXfilterItem 44 2" xfId="5729"/>
    <cellStyle name="SAPBEXfilterItem 45" xfId="5730"/>
    <cellStyle name="SAPBEXfilterItem 45 2" xfId="5731"/>
    <cellStyle name="SAPBEXfilterItem 5" xfId="5732"/>
    <cellStyle name="SAPBEXfilterItem 5 2" xfId="5733"/>
    <cellStyle name="SAPBEXfilterItem 6" xfId="5734"/>
    <cellStyle name="SAPBEXfilterItem 6 2" xfId="5735"/>
    <cellStyle name="SAPBEXfilterItem 7" xfId="5736"/>
    <cellStyle name="SAPBEXfilterItem 7 2" xfId="5737"/>
    <cellStyle name="SAPBEXfilterItem 8" xfId="5738"/>
    <cellStyle name="SAPBEXfilterItem 8 2" xfId="5739"/>
    <cellStyle name="SAPBEXfilterItem 9" xfId="5740"/>
    <cellStyle name="SAPBEXfilterItem 9 2" xfId="5741"/>
    <cellStyle name="SAPBEXfilterText" xfId="5742"/>
    <cellStyle name="SAPBEXfilterText 10" xfId="5743"/>
    <cellStyle name="SAPBEXfilterText 10 2" xfId="5744"/>
    <cellStyle name="SAPBEXfilterText 11" xfId="5745"/>
    <cellStyle name="SAPBEXfilterText 11 2" xfId="5746"/>
    <cellStyle name="SAPBEXfilterText 12" xfId="5747"/>
    <cellStyle name="SAPBEXfilterText 12 2" xfId="5748"/>
    <cellStyle name="SAPBEXfilterText 13" xfId="5749"/>
    <cellStyle name="SAPBEXfilterText 13 2" xfId="5750"/>
    <cellStyle name="SAPBEXfilterText 14" xfId="5751"/>
    <cellStyle name="SAPBEXfilterText 14 2" xfId="5752"/>
    <cellStyle name="SAPBEXfilterText 15" xfId="5753"/>
    <cellStyle name="SAPBEXfilterText 15 2" xfId="5754"/>
    <cellStyle name="SAPBEXfilterText 16" xfId="5755"/>
    <cellStyle name="SAPBEXfilterText 16 2" xfId="5756"/>
    <cellStyle name="SAPBEXfilterText 17" xfId="5757"/>
    <cellStyle name="SAPBEXfilterText 17 2" xfId="5758"/>
    <cellStyle name="SAPBEXfilterText 18" xfId="5759"/>
    <cellStyle name="SAPBEXfilterText 18 2" xfId="5760"/>
    <cellStyle name="SAPBEXfilterText 19" xfId="5761"/>
    <cellStyle name="SAPBEXfilterText 19 2" xfId="5762"/>
    <cellStyle name="SAPBEXfilterText 2" xfId="5763"/>
    <cellStyle name="SAPBEXfilterText 2 2" xfId="5764"/>
    <cellStyle name="SAPBEXfilterText 2 2 2" xfId="5765"/>
    <cellStyle name="SAPBEXfilterText 20" xfId="5766"/>
    <cellStyle name="SAPBEXfilterText 20 2" xfId="5767"/>
    <cellStyle name="SAPBEXfilterText 21" xfId="5768"/>
    <cellStyle name="SAPBEXfilterText 21 2" xfId="5769"/>
    <cellStyle name="SAPBEXfilterText 22" xfId="5770"/>
    <cellStyle name="SAPBEXfilterText 22 2" xfId="5771"/>
    <cellStyle name="SAPBEXfilterText 23" xfId="5772"/>
    <cellStyle name="SAPBEXfilterText 23 2" xfId="5773"/>
    <cellStyle name="SAPBEXfilterText 24" xfId="5774"/>
    <cellStyle name="SAPBEXfilterText 24 2" xfId="5775"/>
    <cellStyle name="SAPBEXfilterText 25" xfId="5776"/>
    <cellStyle name="SAPBEXfilterText 25 2" xfId="5777"/>
    <cellStyle name="SAPBEXfilterText 26" xfId="5778"/>
    <cellStyle name="SAPBEXfilterText 26 2" xfId="5779"/>
    <cellStyle name="SAPBEXfilterText 27" xfId="5780"/>
    <cellStyle name="SAPBEXfilterText 27 2" xfId="5781"/>
    <cellStyle name="SAPBEXfilterText 28" xfId="5782"/>
    <cellStyle name="SAPBEXfilterText 28 2" xfId="5783"/>
    <cellStyle name="SAPBEXfilterText 29" xfId="5784"/>
    <cellStyle name="SAPBEXfilterText 29 2" xfId="5785"/>
    <cellStyle name="SAPBEXfilterText 3" xfId="5786"/>
    <cellStyle name="SAPBEXfilterText 3 2" xfId="5787"/>
    <cellStyle name="SAPBEXfilterText 3 2 2" xfId="5788"/>
    <cellStyle name="SAPBEXfilterText 30" xfId="5789"/>
    <cellStyle name="SAPBEXfilterText 30 2" xfId="5790"/>
    <cellStyle name="SAPBEXfilterText 31" xfId="5791"/>
    <cellStyle name="SAPBEXfilterText 31 2" xfId="5792"/>
    <cellStyle name="SAPBEXfilterText 32" xfId="5793"/>
    <cellStyle name="SAPBEXfilterText 32 2" xfId="5794"/>
    <cellStyle name="SAPBEXfilterText 33" xfId="5795"/>
    <cellStyle name="SAPBEXfilterText 33 2" xfId="5796"/>
    <cellStyle name="SAPBEXfilterText 34" xfId="5797"/>
    <cellStyle name="SAPBEXfilterText 34 2" xfId="5798"/>
    <cellStyle name="SAPBEXfilterText 35" xfId="5799"/>
    <cellStyle name="SAPBEXfilterText 35 2" xfId="5800"/>
    <cellStyle name="SAPBEXfilterText 36" xfId="5801"/>
    <cellStyle name="SAPBEXfilterText 36 2" xfId="5802"/>
    <cellStyle name="SAPBEXfilterText 37" xfId="5803"/>
    <cellStyle name="SAPBEXfilterText 37 2" xfId="5804"/>
    <cellStyle name="SAPBEXfilterText 38" xfId="5805"/>
    <cellStyle name="SAPBEXfilterText 38 2" xfId="5806"/>
    <cellStyle name="SAPBEXfilterText 39" xfId="5807"/>
    <cellStyle name="SAPBEXfilterText 39 2" xfId="5808"/>
    <cellStyle name="SAPBEXfilterText 4" xfId="5809"/>
    <cellStyle name="SAPBEXfilterText 4 2" xfId="5810"/>
    <cellStyle name="SAPBEXfilterText 4 2 2" xfId="5811"/>
    <cellStyle name="SAPBEXfilterText 40" xfId="5812"/>
    <cellStyle name="SAPBEXfilterText 40 2" xfId="5813"/>
    <cellStyle name="SAPBEXfilterText 41" xfId="5814"/>
    <cellStyle name="SAPBEXfilterText 41 2" xfId="5815"/>
    <cellStyle name="SAPBEXfilterText 42" xfId="5816"/>
    <cellStyle name="SAPBEXfilterText 42 2" xfId="5817"/>
    <cellStyle name="SAPBEXfilterText 43" xfId="5818"/>
    <cellStyle name="SAPBEXfilterText 43 2" xfId="5819"/>
    <cellStyle name="SAPBEXfilterText 44" xfId="5820"/>
    <cellStyle name="SAPBEXfilterText 44 2" xfId="5821"/>
    <cellStyle name="SAPBEXfilterText 45" xfId="5822"/>
    <cellStyle name="SAPBEXfilterText 45 2" xfId="5823"/>
    <cellStyle name="SAPBEXfilterText 5" xfId="5824"/>
    <cellStyle name="SAPBEXfilterText 5 2" xfId="5825"/>
    <cellStyle name="SAPBEXfilterText 5 2 2" xfId="5826"/>
    <cellStyle name="SAPBEXfilterText 6" xfId="5827"/>
    <cellStyle name="SAPBEXfilterText 6 2" xfId="5828"/>
    <cellStyle name="SAPBEXfilterText 7" xfId="5829"/>
    <cellStyle name="SAPBEXfilterText 7 2" xfId="5830"/>
    <cellStyle name="SAPBEXfilterText 8" xfId="5831"/>
    <cellStyle name="SAPBEXfilterText 8 2" xfId="5832"/>
    <cellStyle name="SAPBEXfilterText 9" xfId="5833"/>
    <cellStyle name="SAPBEXfilterText 9 2" xfId="5834"/>
    <cellStyle name="SAPBEXformats" xfId="5835"/>
    <cellStyle name="SAPBEXformats 10" xfId="5836"/>
    <cellStyle name="SAPBEXformats 11" xfId="5837"/>
    <cellStyle name="SAPBEXformats 12" xfId="5838"/>
    <cellStyle name="SAPBEXformats 13" xfId="5839"/>
    <cellStyle name="SAPBEXformats 14" xfId="5840"/>
    <cellStyle name="SAPBEXformats 15" xfId="5841"/>
    <cellStyle name="SAPBEXformats 16" xfId="5842"/>
    <cellStyle name="SAPBEXformats 17" xfId="5843"/>
    <cellStyle name="SAPBEXformats 18" xfId="5844"/>
    <cellStyle name="SAPBEXformats 19" xfId="5845"/>
    <cellStyle name="SAPBEXformats 2" xfId="5846"/>
    <cellStyle name="SAPBEXformats 20" xfId="5847"/>
    <cellStyle name="SAPBEXformats 21" xfId="5848"/>
    <cellStyle name="SAPBEXformats 22" xfId="5849"/>
    <cellStyle name="SAPBEXformats 23" xfId="5850"/>
    <cellStyle name="SAPBEXformats 24" xfId="5851"/>
    <cellStyle name="SAPBEXformats 25" xfId="5852"/>
    <cellStyle name="SAPBEXformats 26" xfId="5853"/>
    <cellStyle name="SAPBEXformats 27" xfId="5854"/>
    <cellStyle name="SAPBEXformats 28" xfId="5855"/>
    <cellStyle name="SAPBEXformats 29" xfId="5856"/>
    <cellStyle name="SAPBEXformats 3" xfId="5857"/>
    <cellStyle name="SAPBEXformats 30" xfId="5858"/>
    <cellStyle name="SAPBEXformats 31" xfId="5859"/>
    <cellStyle name="SAPBEXformats 32" xfId="5860"/>
    <cellStyle name="SAPBEXformats 33" xfId="5861"/>
    <cellStyle name="SAPBEXformats 34" xfId="5862"/>
    <cellStyle name="SAPBEXformats 35" xfId="5863"/>
    <cellStyle name="SAPBEXformats 36" xfId="5864"/>
    <cellStyle name="SAPBEXformats 37" xfId="5865"/>
    <cellStyle name="SAPBEXformats 38" xfId="5866"/>
    <cellStyle name="SAPBEXformats 39" xfId="5867"/>
    <cellStyle name="SAPBEXformats 4" xfId="5868"/>
    <cellStyle name="SAPBEXformats 40" xfId="5869"/>
    <cellStyle name="SAPBEXformats 41" xfId="5870"/>
    <cellStyle name="SAPBEXformats 42" xfId="5871"/>
    <cellStyle name="SAPBEXformats 43" xfId="5872"/>
    <cellStyle name="SAPBEXformats 44" xfId="5873"/>
    <cellStyle name="SAPBEXformats 45" xfId="5874"/>
    <cellStyle name="SAPBEXformats 5" xfId="5875"/>
    <cellStyle name="SAPBEXformats 6" xfId="5876"/>
    <cellStyle name="SAPBEXformats 7" xfId="5877"/>
    <cellStyle name="SAPBEXformats 8" xfId="5878"/>
    <cellStyle name="SAPBEXformats 9" xfId="5879"/>
    <cellStyle name="SAPBEXheaderItem" xfId="5880"/>
    <cellStyle name="SAPBEXheaderItem 10" xfId="5881"/>
    <cellStyle name="SAPBEXheaderItem 11" xfId="5882"/>
    <cellStyle name="SAPBEXheaderItem 12" xfId="5883"/>
    <cellStyle name="SAPBEXheaderItem 13" xfId="5884"/>
    <cellStyle name="SAPBEXheaderItem 14" xfId="5885"/>
    <cellStyle name="SAPBEXheaderItem 15" xfId="5886"/>
    <cellStyle name="SAPBEXheaderItem 16" xfId="5887"/>
    <cellStyle name="SAPBEXheaderItem 17" xfId="5888"/>
    <cellStyle name="SAPBEXheaderItem 18" xfId="5889"/>
    <cellStyle name="SAPBEXheaderItem 19" xfId="5890"/>
    <cellStyle name="SAPBEXheaderItem 2" xfId="5891"/>
    <cellStyle name="SAPBEXheaderItem 2 2" xfId="5892"/>
    <cellStyle name="SAPBEXheaderItem 2 2 2" xfId="5893"/>
    <cellStyle name="SAPBEXheaderItem 2 2 2 2" xfId="5894"/>
    <cellStyle name="SAPBEXheaderItem 2 2 2 3" xfId="5895"/>
    <cellStyle name="SAPBEXheaderItem 2 2 2 4" xfId="5896"/>
    <cellStyle name="SAPBEXheaderItem 2 2 2 5" xfId="5897"/>
    <cellStyle name="SAPBEXheaderItem 2 2 2 6" xfId="5898"/>
    <cellStyle name="SAPBEXheaderItem 2 2 2 7" xfId="5899"/>
    <cellStyle name="SAPBEXheaderItem 2 2 3" xfId="5900"/>
    <cellStyle name="SAPBEXheaderItem 2 2 4" xfId="5901"/>
    <cellStyle name="SAPBEXheaderItem 2 2 5" xfId="5902"/>
    <cellStyle name="SAPBEXheaderItem 2 2 6" xfId="5903"/>
    <cellStyle name="SAPBEXheaderItem 2 2 7" xfId="5904"/>
    <cellStyle name="SAPBEXheaderItem 2 3" xfId="5905"/>
    <cellStyle name="SAPBEXheaderItem 2 4" xfId="5906"/>
    <cellStyle name="SAPBEXheaderItem 2 5" xfId="5907"/>
    <cellStyle name="SAPBEXheaderItem 2 6" xfId="5908"/>
    <cellStyle name="SAPBEXheaderItem 2 7" xfId="5909"/>
    <cellStyle name="SAPBEXheaderItem 2 8" xfId="5910"/>
    <cellStyle name="SAPBEXheaderItem 20" xfId="5911"/>
    <cellStyle name="SAPBEXheaderItem 21" xfId="5912"/>
    <cellStyle name="SAPBEXheaderItem 22" xfId="5913"/>
    <cellStyle name="SAPBEXheaderItem 23" xfId="5914"/>
    <cellStyle name="SAPBEXheaderItem 24" xfId="5915"/>
    <cellStyle name="SAPBEXheaderItem 25" xfId="5916"/>
    <cellStyle name="SAPBEXheaderItem 26" xfId="5917"/>
    <cellStyle name="SAPBEXheaderItem 27" xfId="5918"/>
    <cellStyle name="SAPBEXheaderItem 28" xfId="5919"/>
    <cellStyle name="SAPBEXheaderItem 29" xfId="5920"/>
    <cellStyle name="SAPBEXheaderItem 3" xfId="5921"/>
    <cellStyle name="SAPBEXheaderItem 3 2" xfId="5922"/>
    <cellStyle name="SAPBEXheaderItem 30" xfId="5923"/>
    <cellStyle name="SAPBEXheaderItem 31" xfId="5924"/>
    <cellStyle name="SAPBEXheaderItem 32" xfId="5925"/>
    <cellStyle name="SAPBEXheaderItem 33" xfId="5926"/>
    <cellStyle name="SAPBEXheaderItem 34" xfId="5927"/>
    <cellStyle name="SAPBEXheaderItem 35" xfId="5928"/>
    <cellStyle name="SAPBEXheaderItem 36" xfId="5929"/>
    <cellStyle name="SAPBEXheaderItem 37" xfId="5930"/>
    <cellStyle name="SAPBEXheaderItem 38" xfId="5931"/>
    <cellStyle name="SAPBEXheaderItem 39" xfId="5932"/>
    <cellStyle name="SAPBEXheaderItem 4" xfId="5933"/>
    <cellStyle name="SAPBEXheaderItem 4 2" xfId="5934"/>
    <cellStyle name="SAPBEXheaderItem 40" xfId="5935"/>
    <cellStyle name="SAPBEXheaderItem 41" xfId="5936"/>
    <cellStyle name="SAPBEXheaderItem 42" xfId="5937"/>
    <cellStyle name="SAPBEXheaderItem 43" xfId="5938"/>
    <cellStyle name="SAPBEXheaderItem 44" xfId="5939"/>
    <cellStyle name="SAPBEXheaderItem 45" xfId="5940"/>
    <cellStyle name="SAPBEXheaderItem 46" xfId="5941"/>
    <cellStyle name="SAPBEXheaderItem 47" xfId="5942"/>
    <cellStyle name="SAPBEXheaderItem 48" xfId="5943"/>
    <cellStyle name="SAPBEXheaderItem 49" xfId="5944"/>
    <cellStyle name="SAPBEXheaderItem 5" xfId="5945"/>
    <cellStyle name="SAPBEXheaderItem 5 2" xfId="5946"/>
    <cellStyle name="SAPBEXheaderItem 50" xfId="5947"/>
    <cellStyle name="SAPBEXheaderItem 51" xfId="5948"/>
    <cellStyle name="SAPBEXheaderItem 52" xfId="5949"/>
    <cellStyle name="SAPBEXheaderItem 6" xfId="5950"/>
    <cellStyle name="SAPBEXheaderItem 7" xfId="5951"/>
    <cellStyle name="SAPBEXheaderItem 8" xfId="5952"/>
    <cellStyle name="SAPBEXheaderItem 9" xfId="5953"/>
    <cellStyle name="SAPBEXheaderText" xfId="5954"/>
    <cellStyle name="SAPBEXheaderText 10" xfId="5955"/>
    <cellStyle name="SAPBEXheaderText 11" xfId="5956"/>
    <cellStyle name="SAPBEXheaderText 12" xfId="5957"/>
    <cellStyle name="SAPBEXheaderText 13" xfId="5958"/>
    <cellStyle name="SAPBEXheaderText 14" xfId="5959"/>
    <cellStyle name="SAPBEXheaderText 15" xfId="5960"/>
    <cellStyle name="SAPBEXheaderText 16" xfId="5961"/>
    <cellStyle name="SAPBEXheaderText 17" xfId="5962"/>
    <cellStyle name="SAPBEXheaderText 18" xfId="5963"/>
    <cellStyle name="SAPBEXheaderText 19" xfId="5964"/>
    <cellStyle name="SAPBEXheaderText 2" xfId="5965"/>
    <cellStyle name="SAPBEXheaderText 2 2" xfId="5966"/>
    <cellStyle name="SAPBEXheaderText 2 2 2" xfId="5967"/>
    <cellStyle name="SAPBEXheaderText 2 2 2 2" xfId="5968"/>
    <cellStyle name="SAPBEXheaderText 2 2 2 3" xfId="5969"/>
    <cellStyle name="SAPBEXheaderText 2 2 2 4" xfId="5970"/>
    <cellStyle name="SAPBEXheaderText 2 2 2 5" xfId="5971"/>
    <cellStyle name="SAPBEXheaderText 2 2 2 6" xfId="5972"/>
    <cellStyle name="SAPBEXheaderText 2 2 2 7" xfId="5973"/>
    <cellStyle name="SAPBEXheaderText 2 2 3" xfId="5974"/>
    <cellStyle name="SAPBEXheaderText 2 2 4" xfId="5975"/>
    <cellStyle name="SAPBEXheaderText 2 2 5" xfId="5976"/>
    <cellStyle name="SAPBEXheaderText 2 2 6" xfId="5977"/>
    <cellStyle name="SAPBEXheaderText 2 2 7" xfId="5978"/>
    <cellStyle name="SAPBEXheaderText 2 3" xfId="5979"/>
    <cellStyle name="SAPBEXheaderText 2 4" xfId="5980"/>
    <cellStyle name="SAPBEXheaderText 2 5" xfId="5981"/>
    <cellStyle name="SAPBEXheaderText 2 6" xfId="5982"/>
    <cellStyle name="SAPBEXheaderText 2 7" xfId="5983"/>
    <cellStyle name="SAPBEXheaderText 2 8" xfId="5984"/>
    <cellStyle name="SAPBEXheaderText 20" xfId="5985"/>
    <cellStyle name="SAPBEXheaderText 21" xfId="5986"/>
    <cellStyle name="SAPBEXheaderText 22" xfId="5987"/>
    <cellStyle name="SAPBEXheaderText 23" xfId="5988"/>
    <cellStyle name="SAPBEXheaderText 24" xfId="5989"/>
    <cellStyle name="SAPBEXheaderText 25" xfId="5990"/>
    <cellStyle name="SAPBEXheaderText 26" xfId="5991"/>
    <cellStyle name="SAPBEXheaderText 27" xfId="5992"/>
    <cellStyle name="SAPBEXheaderText 28" xfId="5993"/>
    <cellStyle name="SAPBEXheaderText 29" xfId="5994"/>
    <cellStyle name="SAPBEXheaderText 3" xfId="5995"/>
    <cellStyle name="SAPBEXheaderText 3 2" xfId="5996"/>
    <cellStyle name="SAPBEXheaderText 30" xfId="5997"/>
    <cellStyle name="SAPBEXheaderText 31" xfId="5998"/>
    <cellStyle name="SAPBEXheaderText 32" xfId="5999"/>
    <cellStyle name="SAPBEXheaderText 33" xfId="6000"/>
    <cellStyle name="SAPBEXheaderText 34" xfId="6001"/>
    <cellStyle name="SAPBEXheaderText 35" xfId="6002"/>
    <cellStyle name="SAPBEXheaderText 36" xfId="6003"/>
    <cellStyle name="SAPBEXheaderText 37" xfId="6004"/>
    <cellStyle name="SAPBEXheaderText 38" xfId="6005"/>
    <cellStyle name="SAPBEXheaderText 39" xfId="6006"/>
    <cellStyle name="SAPBEXheaderText 4" xfId="6007"/>
    <cellStyle name="SAPBEXheaderText 4 2" xfId="6008"/>
    <cellStyle name="SAPBEXheaderText 40" xfId="6009"/>
    <cellStyle name="SAPBEXheaderText 41" xfId="6010"/>
    <cellStyle name="SAPBEXheaderText 42" xfId="6011"/>
    <cellStyle name="SAPBEXheaderText 43" xfId="6012"/>
    <cellStyle name="SAPBEXheaderText 44" xfId="6013"/>
    <cellStyle name="SAPBEXheaderText 45" xfId="6014"/>
    <cellStyle name="SAPBEXheaderText 46" xfId="6015"/>
    <cellStyle name="SAPBEXheaderText 47" xfId="6016"/>
    <cellStyle name="SAPBEXheaderText 48" xfId="6017"/>
    <cellStyle name="SAPBEXheaderText 49" xfId="6018"/>
    <cellStyle name="SAPBEXheaderText 5" xfId="6019"/>
    <cellStyle name="SAPBEXheaderText 5 2" xfId="6020"/>
    <cellStyle name="SAPBEXheaderText 50" xfId="6021"/>
    <cellStyle name="SAPBEXheaderText 51" xfId="6022"/>
    <cellStyle name="SAPBEXheaderText 52" xfId="6023"/>
    <cellStyle name="SAPBEXheaderText 6" xfId="6024"/>
    <cellStyle name="SAPBEXheaderText 7" xfId="6025"/>
    <cellStyle name="SAPBEXheaderText 8" xfId="6026"/>
    <cellStyle name="SAPBEXheaderText 9" xfId="6027"/>
    <cellStyle name="SAPBEXHLevel0" xfId="6028"/>
    <cellStyle name="SAPBEXHLevel0 10" xfId="6029"/>
    <cellStyle name="SAPBEXHLevel0 11" xfId="6030"/>
    <cellStyle name="SAPBEXHLevel0 12" xfId="6031"/>
    <cellStyle name="SAPBEXHLevel0 13" xfId="6032"/>
    <cellStyle name="SAPBEXHLevel0 14" xfId="6033"/>
    <cellStyle name="SAPBEXHLevel0 15" xfId="6034"/>
    <cellStyle name="SAPBEXHLevel0 16" xfId="6035"/>
    <cellStyle name="SAPBEXHLevel0 17" xfId="6036"/>
    <cellStyle name="SAPBEXHLevel0 18" xfId="6037"/>
    <cellStyle name="SAPBEXHLevel0 19" xfId="6038"/>
    <cellStyle name="SAPBEXHLevel0 2" xfId="6039"/>
    <cellStyle name="SAPBEXHLevel0 2 2" xfId="6040"/>
    <cellStyle name="SAPBEXHLevel0 2 2 2" xfId="6041"/>
    <cellStyle name="SAPBEXHLevel0 2 3" xfId="6042"/>
    <cellStyle name="SAPBEXHLevel0 2 3 2" xfId="6043"/>
    <cellStyle name="SAPBEXHLevel0 2 4" xfId="6044"/>
    <cellStyle name="SAPBEXHLevel0 20" xfId="6045"/>
    <cellStyle name="SAPBEXHLevel0 21" xfId="6046"/>
    <cellStyle name="SAPBEXHLevel0 22" xfId="6047"/>
    <cellStyle name="SAPBEXHLevel0 23" xfId="6048"/>
    <cellStyle name="SAPBEXHLevel0 24" xfId="6049"/>
    <cellStyle name="SAPBEXHLevel0 25" xfId="6050"/>
    <cellStyle name="SAPBEXHLevel0 26" xfId="6051"/>
    <cellStyle name="SAPBEXHLevel0 27" xfId="6052"/>
    <cellStyle name="SAPBEXHLevel0 28" xfId="6053"/>
    <cellStyle name="SAPBEXHLevel0 29" xfId="6054"/>
    <cellStyle name="SAPBEXHLevel0 3" xfId="6055"/>
    <cellStyle name="SAPBEXHLevel0 3 2" xfId="6056"/>
    <cellStyle name="SAPBEXHLevel0 3 3" xfId="6057"/>
    <cellStyle name="SAPBEXHLevel0 30" xfId="6058"/>
    <cellStyle name="SAPBEXHLevel0 31" xfId="6059"/>
    <cellStyle name="SAPBEXHLevel0 32" xfId="6060"/>
    <cellStyle name="SAPBEXHLevel0 33" xfId="6061"/>
    <cellStyle name="SAPBEXHLevel0 34" xfId="6062"/>
    <cellStyle name="SAPBEXHLevel0 35" xfId="6063"/>
    <cellStyle name="SAPBEXHLevel0 36" xfId="6064"/>
    <cellStyle name="SAPBEXHLevel0 37" xfId="6065"/>
    <cellStyle name="SAPBEXHLevel0 38" xfId="6066"/>
    <cellStyle name="SAPBEXHLevel0 39" xfId="6067"/>
    <cellStyle name="SAPBEXHLevel0 4" xfId="6068"/>
    <cellStyle name="SAPBEXHLevel0 4 2" xfId="6069"/>
    <cellStyle name="SAPBEXHLevel0 4 3" xfId="6070"/>
    <cellStyle name="SAPBEXHLevel0 40" xfId="6071"/>
    <cellStyle name="SAPBEXHLevel0 41" xfId="6072"/>
    <cellStyle name="SAPBEXHLevel0 42" xfId="6073"/>
    <cellStyle name="SAPBEXHLevel0 43" xfId="6074"/>
    <cellStyle name="SAPBEXHLevel0 44" xfId="6075"/>
    <cellStyle name="SAPBEXHLevel0 45" xfId="6076"/>
    <cellStyle name="SAPBEXHLevel0 46" xfId="6077"/>
    <cellStyle name="SAPBEXHLevel0 5" xfId="6078"/>
    <cellStyle name="SAPBEXHLevel0 5 2" xfId="6079"/>
    <cellStyle name="SAPBEXHLevel0 5 3" xfId="6080"/>
    <cellStyle name="SAPBEXHLevel0 6" xfId="6081"/>
    <cellStyle name="SAPBEXHLevel0 7" xfId="6082"/>
    <cellStyle name="SAPBEXHLevel0 8" xfId="6083"/>
    <cellStyle name="SAPBEXHLevel0 9" xfId="6084"/>
    <cellStyle name="SAPBEXHLevel0X" xfId="6085"/>
    <cellStyle name="SAPBEXHLevel0X 10" xfId="6086"/>
    <cellStyle name="SAPBEXHLevel0X 11" xfId="6087"/>
    <cellStyle name="SAPBEXHLevel0X 12" xfId="6088"/>
    <cellStyle name="SAPBEXHLevel0X 13" xfId="6089"/>
    <cellStyle name="SAPBEXHLevel0X 14" xfId="6090"/>
    <cellStyle name="SAPBEXHLevel0X 15" xfId="6091"/>
    <cellStyle name="SAPBEXHLevel0X 16" xfId="6092"/>
    <cellStyle name="SAPBEXHLevel0X 17" xfId="6093"/>
    <cellStyle name="SAPBEXHLevel0X 18" xfId="6094"/>
    <cellStyle name="SAPBEXHLevel0X 19" xfId="6095"/>
    <cellStyle name="SAPBEXHLevel0X 2" xfId="6096"/>
    <cellStyle name="SAPBEXHLevel0X 2 2" xfId="6097"/>
    <cellStyle name="SAPBEXHLevel0X 2 2 2" xfId="6098"/>
    <cellStyle name="SAPBEXHLevel0X 2 3" xfId="6099"/>
    <cellStyle name="SAPBEXHLevel0X 2 3 2" xfId="6100"/>
    <cellStyle name="SAPBEXHLevel0X 2 4" xfId="6101"/>
    <cellStyle name="SAPBEXHLevel0X 20" xfId="6102"/>
    <cellStyle name="SAPBEXHLevel0X 21" xfId="6103"/>
    <cellStyle name="SAPBEXHLevel0X 22" xfId="6104"/>
    <cellStyle name="SAPBEXHLevel0X 23" xfId="6105"/>
    <cellStyle name="SAPBEXHLevel0X 24" xfId="6106"/>
    <cellStyle name="SAPBEXHLevel0X 25" xfId="6107"/>
    <cellStyle name="SAPBEXHLevel0X 26" xfId="6108"/>
    <cellStyle name="SAPBEXHLevel0X 27" xfId="6109"/>
    <cellStyle name="SAPBEXHLevel0X 28" xfId="6110"/>
    <cellStyle name="SAPBEXHLevel0X 29" xfId="6111"/>
    <cellStyle name="SAPBEXHLevel0X 3" xfId="6112"/>
    <cellStyle name="SAPBEXHLevel0X 3 2" xfId="6113"/>
    <cellStyle name="SAPBEXHLevel0X 3 3" xfId="6114"/>
    <cellStyle name="SAPBEXHLevel0X 30" xfId="6115"/>
    <cellStyle name="SAPBEXHLevel0X 31" xfId="6116"/>
    <cellStyle name="SAPBEXHLevel0X 32" xfId="6117"/>
    <cellStyle name="SAPBEXHLevel0X 33" xfId="6118"/>
    <cellStyle name="SAPBEXHLevel0X 34" xfId="6119"/>
    <cellStyle name="SAPBEXHLevel0X 35" xfId="6120"/>
    <cellStyle name="SAPBEXHLevel0X 36" xfId="6121"/>
    <cellStyle name="SAPBEXHLevel0X 37" xfId="6122"/>
    <cellStyle name="SAPBEXHLevel0X 38" xfId="6123"/>
    <cellStyle name="SAPBEXHLevel0X 39" xfId="6124"/>
    <cellStyle name="SAPBEXHLevel0X 4" xfId="6125"/>
    <cellStyle name="SAPBEXHLevel0X 4 2" xfId="6126"/>
    <cellStyle name="SAPBEXHLevel0X 4 3" xfId="6127"/>
    <cellStyle name="SAPBEXHLevel0X 40" xfId="6128"/>
    <cellStyle name="SAPBEXHLevel0X 41" xfId="6129"/>
    <cellStyle name="SAPBEXHLevel0X 42" xfId="6130"/>
    <cellStyle name="SAPBEXHLevel0X 43" xfId="6131"/>
    <cellStyle name="SAPBEXHLevel0X 44" xfId="6132"/>
    <cellStyle name="SAPBEXHLevel0X 45" xfId="6133"/>
    <cellStyle name="SAPBEXHLevel0X 46" xfId="6134"/>
    <cellStyle name="SAPBEXHLevel0X 5" xfId="6135"/>
    <cellStyle name="SAPBEXHLevel0X 5 2" xfId="6136"/>
    <cellStyle name="SAPBEXHLevel0X 5 3" xfId="6137"/>
    <cellStyle name="SAPBEXHLevel0X 6" xfId="6138"/>
    <cellStyle name="SAPBEXHLevel0X 7" xfId="6139"/>
    <cellStyle name="SAPBEXHLevel0X 8" xfId="6140"/>
    <cellStyle name="SAPBEXHLevel0X 9" xfId="6141"/>
    <cellStyle name="SAPBEXHLevel1" xfId="6142"/>
    <cellStyle name="SAPBEXHLevel1 10" xfId="6143"/>
    <cellStyle name="SAPBEXHLevel1 11" xfId="6144"/>
    <cellStyle name="SAPBEXHLevel1 12" xfId="6145"/>
    <cellStyle name="SAPBEXHLevel1 13" xfId="6146"/>
    <cellStyle name="SAPBEXHLevel1 14" xfId="6147"/>
    <cellStyle name="SAPBEXHLevel1 15" xfId="6148"/>
    <cellStyle name="SAPBEXHLevel1 16" xfId="6149"/>
    <cellStyle name="SAPBEXHLevel1 17" xfId="6150"/>
    <cellStyle name="SAPBEXHLevel1 18" xfId="6151"/>
    <cellStyle name="SAPBEXHLevel1 19" xfId="6152"/>
    <cellStyle name="SAPBEXHLevel1 2" xfId="6153"/>
    <cellStyle name="SAPBEXHLevel1 2 2" xfId="6154"/>
    <cellStyle name="SAPBEXHLevel1 2 2 2" xfId="6155"/>
    <cellStyle name="SAPBEXHLevel1 2 3" xfId="6156"/>
    <cellStyle name="SAPBEXHLevel1 2 3 2" xfId="6157"/>
    <cellStyle name="SAPBEXHLevel1 2 4" xfId="6158"/>
    <cellStyle name="SAPBEXHLevel1 20" xfId="6159"/>
    <cellStyle name="SAPBEXHLevel1 21" xfId="6160"/>
    <cellStyle name="SAPBEXHLevel1 22" xfId="6161"/>
    <cellStyle name="SAPBEXHLevel1 23" xfId="6162"/>
    <cellStyle name="SAPBEXHLevel1 24" xfId="6163"/>
    <cellStyle name="SAPBEXHLevel1 25" xfId="6164"/>
    <cellStyle name="SAPBEXHLevel1 26" xfId="6165"/>
    <cellStyle name="SAPBEXHLevel1 27" xfId="6166"/>
    <cellStyle name="SAPBEXHLevel1 28" xfId="6167"/>
    <cellStyle name="SAPBEXHLevel1 29" xfId="6168"/>
    <cellStyle name="SAPBEXHLevel1 3" xfId="6169"/>
    <cellStyle name="SAPBEXHLevel1 3 2" xfId="6170"/>
    <cellStyle name="SAPBEXHLevel1 3 3" xfId="6171"/>
    <cellStyle name="SAPBEXHLevel1 30" xfId="6172"/>
    <cellStyle name="SAPBEXHLevel1 31" xfId="6173"/>
    <cellStyle name="SAPBEXHLevel1 32" xfId="6174"/>
    <cellStyle name="SAPBEXHLevel1 33" xfId="6175"/>
    <cellStyle name="SAPBEXHLevel1 34" xfId="6176"/>
    <cellStyle name="SAPBEXHLevel1 35" xfId="6177"/>
    <cellStyle name="SAPBEXHLevel1 36" xfId="6178"/>
    <cellStyle name="SAPBEXHLevel1 37" xfId="6179"/>
    <cellStyle name="SAPBEXHLevel1 38" xfId="6180"/>
    <cellStyle name="SAPBEXHLevel1 39" xfId="6181"/>
    <cellStyle name="SAPBEXHLevel1 4" xfId="6182"/>
    <cellStyle name="SAPBEXHLevel1 4 2" xfId="6183"/>
    <cellStyle name="SAPBEXHLevel1 4 3" xfId="6184"/>
    <cellStyle name="SAPBEXHLevel1 40" xfId="6185"/>
    <cellStyle name="SAPBEXHLevel1 41" xfId="6186"/>
    <cellStyle name="SAPBEXHLevel1 42" xfId="6187"/>
    <cellStyle name="SAPBEXHLevel1 43" xfId="6188"/>
    <cellStyle name="SAPBEXHLevel1 44" xfId="6189"/>
    <cellStyle name="SAPBEXHLevel1 45" xfId="6190"/>
    <cellStyle name="SAPBEXHLevel1 46" xfId="6191"/>
    <cellStyle name="SAPBEXHLevel1 5" xfId="6192"/>
    <cellStyle name="SAPBEXHLevel1 5 2" xfId="6193"/>
    <cellStyle name="SAPBEXHLevel1 5 3" xfId="6194"/>
    <cellStyle name="SAPBEXHLevel1 6" xfId="6195"/>
    <cellStyle name="SAPBEXHLevel1 7" xfId="6196"/>
    <cellStyle name="SAPBEXHLevel1 8" xfId="6197"/>
    <cellStyle name="SAPBEXHLevel1 9" xfId="6198"/>
    <cellStyle name="SAPBEXHLevel1X" xfId="6199"/>
    <cellStyle name="SAPBEXHLevel1X 10" xfId="6200"/>
    <cellStyle name="SAPBEXHLevel1X 11" xfId="6201"/>
    <cellStyle name="SAPBEXHLevel1X 12" xfId="6202"/>
    <cellStyle name="SAPBEXHLevel1X 13" xfId="6203"/>
    <cellStyle name="SAPBEXHLevel1X 14" xfId="6204"/>
    <cellStyle name="SAPBEXHLevel1X 15" xfId="6205"/>
    <cellStyle name="SAPBEXHLevel1X 16" xfId="6206"/>
    <cellStyle name="SAPBEXHLevel1X 17" xfId="6207"/>
    <cellStyle name="SAPBEXHLevel1X 18" xfId="6208"/>
    <cellStyle name="SAPBEXHLevel1X 19" xfId="6209"/>
    <cellStyle name="SAPBEXHLevel1X 2" xfId="6210"/>
    <cellStyle name="SAPBEXHLevel1X 2 2" xfId="6211"/>
    <cellStyle name="SAPBEXHLevel1X 2 2 2" xfId="6212"/>
    <cellStyle name="SAPBEXHLevel1X 2 3" xfId="6213"/>
    <cellStyle name="SAPBEXHLevel1X 2 3 2" xfId="6214"/>
    <cellStyle name="SAPBEXHLevel1X 2 4" xfId="6215"/>
    <cellStyle name="SAPBEXHLevel1X 20" xfId="6216"/>
    <cellStyle name="SAPBEXHLevel1X 21" xfId="6217"/>
    <cellStyle name="SAPBEXHLevel1X 22" xfId="6218"/>
    <cellStyle name="SAPBEXHLevel1X 23" xfId="6219"/>
    <cellStyle name="SAPBEXHLevel1X 24" xfId="6220"/>
    <cellStyle name="SAPBEXHLevel1X 25" xfId="6221"/>
    <cellStyle name="SAPBEXHLevel1X 26" xfId="6222"/>
    <cellStyle name="SAPBEXHLevel1X 27" xfId="6223"/>
    <cellStyle name="SAPBEXHLevel1X 28" xfId="6224"/>
    <cellStyle name="SAPBEXHLevel1X 29" xfId="6225"/>
    <cellStyle name="SAPBEXHLevel1X 3" xfId="6226"/>
    <cellStyle name="SAPBEXHLevel1X 3 2" xfId="6227"/>
    <cellStyle name="SAPBEXHLevel1X 3 3" xfId="6228"/>
    <cellStyle name="SAPBEXHLevel1X 30" xfId="6229"/>
    <cellStyle name="SAPBEXHLevel1X 31" xfId="6230"/>
    <cellStyle name="SAPBEXHLevel1X 32" xfId="6231"/>
    <cellStyle name="SAPBEXHLevel1X 33" xfId="6232"/>
    <cellStyle name="SAPBEXHLevel1X 34" xfId="6233"/>
    <cellStyle name="SAPBEXHLevel1X 35" xfId="6234"/>
    <cellStyle name="SAPBEXHLevel1X 36" xfId="6235"/>
    <cellStyle name="SAPBEXHLevel1X 37" xfId="6236"/>
    <cellStyle name="SAPBEXHLevel1X 38" xfId="6237"/>
    <cellStyle name="SAPBEXHLevel1X 39" xfId="6238"/>
    <cellStyle name="SAPBEXHLevel1X 4" xfId="6239"/>
    <cellStyle name="SAPBEXHLevel1X 4 2" xfId="6240"/>
    <cellStyle name="SAPBEXHLevel1X 4 3" xfId="6241"/>
    <cellStyle name="SAPBEXHLevel1X 40" xfId="6242"/>
    <cellStyle name="SAPBEXHLevel1X 41" xfId="6243"/>
    <cellStyle name="SAPBEXHLevel1X 42" xfId="6244"/>
    <cellStyle name="SAPBEXHLevel1X 43" xfId="6245"/>
    <cellStyle name="SAPBEXHLevel1X 44" xfId="6246"/>
    <cellStyle name="SAPBEXHLevel1X 45" xfId="6247"/>
    <cellStyle name="SAPBEXHLevel1X 46" xfId="6248"/>
    <cellStyle name="SAPBEXHLevel1X 5" xfId="6249"/>
    <cellStyle name="SAPBEXHLevel1X 5 2" xfId="6250"/>
    <cellStyle name="SAPBEXHLevel1X 5 3" xfId="6251"/>
    <cellStyle name="SAPBEXHLevel1X 6" xfId="6252"/>
    <cellStyle name="SAPBEXHLevel1X 7" xfId="6253"/>
    <cellStyle name="SAPBEXHLevel1X 8" xfId="6254"/>
    <cellStyle name="SAPBEXHLevel1X 9" xfId="6255"/>
    <cellStyle name="SAPBEXHLevel2" xfId="6256"/>
    <cellStyle name="SAPBEXHLevel2 10" xfId="6257"/>
    <cellStyle name="SAPBEXHLevel2 11" xfId="6258"/>
    <cellStyle name="SAPBEXHLevel2 12" xfId="6259"/>
    <cellStyle name="SAPBEXHLevel2 13" xfId="6260"/>
    <cellStyle name="SAPBEXHLevel2 14" xfId="6261"/>
    <cellStyle name="SAPBEXHLevel2 15" xfId="6262"/>
    <cellStyle name="SAPBEXHLevel2 16" xfId="6263"/>
    <cellStyle name="SAPBEXHLevel2 17" xfId="6264"/>
    <cellStyle name="SAPBEXHLevel2 18" xfId="6265"/>
    <cellStyle name="SAPBEXHLevel2 19" xfId="6266"/>
    <cellStyle name="SAPBEXHLevel2 2" xfId="6267"/>
    <cellStyle name="SAPBEXHLevel2 2 2" xfId="6268"/>
    <cellStyle name="SAPBEXHLevel2 2 2 2" xfId="6269"/>
    <cellStyle name="SAPBEXHLevel2 2 3" xfId="6270"/>
    <cellStyle name="SAPBEXHLevel2 2 3 2" xfId="6271"/>
    <cellStyle name="SAPBEXHLevel2 2 4" xfId="6272"/>
    <cellStyle name="SAPBEXHLevel2 20" xfId="6273"/>
    <cellStyle name="SAPBEXHLevel2 21" xfId="6274"/>
    <cellStyle name="SAPBEXHLevel2 22" xfId="6275"/>
    <cellStyle name="SAPBEXHLevel2 23" xfId="6276"/>
    <cellStyle name="SAPBEXHLevel2 24" xfId="6277"/>
    <cellStyle name="SAPBEXHLevel2 25" xfId="6278"/>
    <cellStyle name="SAPBEXHLevel2 26" xfId="6279"/>
    <cellStyle name="SAPBEXHLevel2 27" xfId="6280"/>
    <cellStyle name="SAPBEXHLevel2 28" xfId="6281"/>
    <cellStyle name="SAPBEXHLevel2 29" xfId="6282"/>
    <cellStyle name="SAPBEXHLevel2 3" xfId="6283"/>
    <cellStyle name="SAPBEXHLevel2 3 2" xfId="6284"/>
    <cellStyle name="SAPBEXHLevel2 3 3" xfId="6285"/>
    <cellStyle name="SAPBEXHLevel2 30" xfId="6286"/>
    <cellStyle name="SAPBEXHLevel2 31" xfId="6287"/>
    <cellStyle name="SAPBEXHLevel2 32" xfId="6288"/>
    <cellStyle name="SAPBEXHLevel2 33" xfId="6289"/>
    <cellStyle name="SAPBEXHLevel2 34" xfId="6290"/>
    <cellStyle name="SAPBEXHLevel2 35" xfId="6291"/>
    <cellStyle name="SAPBEXHLevel2 36" xfId="6292"/>
    <cellStyle name="SAPBEXHLevel2 37" xfId="6293"/>
    <cellStyle name="SAPBEXHLevel2 38" xfId="6294"/>
    <cellStyle name="SAPBEXHLevel2 39" xfId="6295"/>
    <cellStyle name="SAPBEXHLevel2 4" xfId="6296"/>
    <cellStyle name="SAPBEXHLevel2 4 2" xfId="6297"/>
    <cellStyle name="SAPBEXHLevel2 4 3" xfId="6298"/>
    <cellStyle name="SAPBEXHLevel2 40" xfId="6299"/>
    <cellStyle name="SAPBEXHLevel2 41" xfId="6300"/>
    <cellStyle name="SAPBEXHLevel2 42" xfId="6301"/>
    <cellStyle name="SAPBEXHLevel2 43" xfId="6302"/>
    <cellStyle name="SAPBEXHLevel2 44" xfId="6303"/>
    <cellStyle name="SAPBEXHLevel2 45" xfId="6304"/>
    <cellStyle name="SAPBEXHLevel2 46" xfId="6305"/>
    <cellStyle name="SAPBEXHLevel2 5" xfId="6306"/>
    <cellStyle name="SAPBEXHLevel2 5 2" xfId="6307"/>
    <cellStyle name="SAPBEXHLevel2 5 3" xfId="6308"/>
    <cellStyle name="SAPBEXHLevel2 6" xfId="6309"/>
    <cellStyle name="SAPBEXHLevel2 7" xfId="6310"/>
    <cellStyle name="SAPBEXHLevel2 8" xfId="6311"/>
    <cellStyle name="SAPBEXHLevel2 9" xfId="6312"/>
    <cellStyle name="SAPBEXHLevel2X" xfId="6313"/>
    <cellStyle name="SAPBEXHLevel2X 10" xfId="6314"/>
    <cellStyle name="SAPBEXHLevel2X 11" xfId="6315"/>
    <cellStyle name="SAPBEXHLevel2X 12" xfId="6316"/>
    <cellStyle name="SAPBEXHLevel2X 13" xfId="6317"/>
    <cellStyle name="SAPBEXHLevel2X 14" xfId="6318"/>
    <cellStyle name="SAPBEXHLevel2X 15" xfId="6319"/>
    <cellStyle name="SAPBEXHLevel2X 16" xfId="6320"/>
    <cellStyle name="SAPBEXHLevel2X 17" xfId="6321"/>
    <cellStyle name="SAPBEXHLevel2X 18" xfId="6322"/>
    <cellStyle name="SAPBEXHLevel2X 19" xfId="6323"/>
    <cellStyle name="SAPBEXHLevel2X 2" xfId="6324"/>
    <cellStyle name="SAPBEXHLevel2X 2 2" xfId="6325"/>
    <cellStyle name="SAPBEXHLevel2X 2 2 2" xfId="6326"/>
    <cellStyle name="SAPBEXHLevel2X 2 3" xfId="6327"/>
    <cellStyle name="SAPBEXHLevel2X 2 3 2" xfId="6328"/>
    <cellStyle name="SAPBEXHLevel2X 2 4" xfId="6329"/>
    <cellStyle name="SAPBEXHLevel2X 20" xfId="6330"/>
    <cellStyle name="SAPBEXHLevel2X 21" xfId="6331"/>
    <cellStyle name="SAPBEXHLevel2X 22" xfId="6332"/>
    <cellStyle name="SAPBEXHLevel2X 23" xfId="6333"/>
    <cellStyle name="SAPBEXHLevel2X 24" xfId="6334"/>
    <cellStyle name="SAPBEXHLevel2X 25" xfId="6335"/>
    <cellStyle name="SAPBEXHLevel2X 26" xfId="6336"/>
    <cellStyle name="SAPBEXHLevel2X 27" xfId="6337"/>
    <cellStyle name="SAPBEXHLevel2X 28" xfId="6338"/>
    <cellStyle name="SAPBEXHLevel2X 29" xfId="6339"/>
    <cellStyle name="SAPBEXHLevel2X 3" xfId="6340"/>
    <cellStyle name="SAPBEXHLevel2X 3 2" xfId="6341"/>
    <cellStyle name="SAPBEXHLevel2X 3 3" xfId="6342"/>
    <cellStyle name="SAPBEXHLevel2X 30" xfId="6343"/>
    <cellStyle name="SAPBEXHLevel2X 31" xfId="6344"/>
    <cellStyle name="SAPBEXHLevel2X 32" xfId="6345"/>
    <cellStyle name="SAPBEXHLevel2X 33" xfId="6346"/>
    <cellStyle name="SAPBEXHLevel2X 34" xfId="6347"/>
    <cellStyle name="SAPBEXHLevel2X 35" xfId="6348"/>
    <cellStyle name="SAPBEXHLevel2X 36" xfId="6349"/>
    <cellStyle name="SAPBEXHLevel2X 37" xfId="6350"/>
    <cellStyle name="SAPBEXHLevel2X 38" xfId="6351"/>
    <cellStyle name="SAPBEXHLevel2X 39" xfId="6352"/>
    <cellStyle name="SAPBEXHLevel2X 4" xfId="6353"/>
    <cellStyle name="SAPBEXHLevel2X 4 2" xfId="6354"/>
    <cellStyle name="SAPBEXHLevel2X 4 3" xfId="6355"/>
    <cellStyle name="SAPBEXHLevel2X 40" xfId="6356"/>
    <cellStyle name="SAPBEXHLevel2X 41" xfId="6357"/>
    <cellStyle name="SAPBEXHLevel2X 42" xfId="6358"/>
    <cellStyle name="SAPBEXHLevel2X 43" xfId="6359"/>
    <cellStyle name="SAPBEXHLevel2X 44" xfId="6360"/>
    <cellStyle name="SAPBEXHLevel2X 45" xfId="6361"/>
    <cellStyle name="SAPBEXHLevel2X 46" xfId="6362"/>
    <cellStyle name="SAPBEXHLevel2X 5" xfId="6363"/>
    <cellStyle name="SAPBEXHLevel2X 5 2" xfId="6364"/>
    <cellStyle name="SAPBEXHLevel2X 5 3" xfId="6365"/>
    <cellStyle name="SAPBEXHLevel2X 6" xfId="6366"/>
    <cellStyle name="SAPBEXHLevel2X 7" xfId="6367"/>
    <cellStyle name="SAPBEXHLevel2X 8" xfId="6368"/>
    <cellStyle name="SAPBEXHLevel2X 9" xfId="6369"/>
    <cellStyle name="SAPBEXHLevel3" xfId="6370"/>
    <cellStyle name="SAPBEXHLevel3 10" xfId="6371"/>
    <cellStyle name="SAPBEXHLevel3 11" xfId="6372"/>
    <cellStyle name="SAPBEXHLevel3 12" xfId="6373"/>
    <cellStyle name="SAPBEXHLevel3 13" xfId="6374"/>
    <cellStyle name="SAPBEXHLevel3 14" xfId="6375"/>
    <cellStyle name="SAPBEXHLevel3 15" xfId="6376"/>
    <cellStyle name="SAPBEXHLevel3 16" xfId="6377"/>
    <cellStyle name="SAPBEXHLevel3 17" xfId="6378"/>
    <cellStyle name="SAPBEXHLevel3 18" xfId="6379"/>
    <cellStyle name="SAPBEXHLevel3 19" xfId="6380"/>
    <cellStyle name="SAPBEXHLevel3 2" xfId="6381"/>
    <cellStyle name="SAPBEXHLevel3 2 2" xfId="6382"/>
    <cellStyle name="SAPBEXHLevel3 2 2 2" xfId="6383"/>
    <cellStyle name="SAPBEXHLevel3 2 3" xfId="6384"/>
    <cellStyle name="SAPBEXHLevel3 2 3 2" xfId="6385"/>
    <cellStyle name="SAPBEXHLevel3 2 4" xfId="6386"/>
    <cellStyle name="SAPBEXHLevel3 20" xfId="6387"/>
    <cellStyle name="SAPBEXHLevel3 21" xfId="6388"/>
    <cellStyle name="SAPBEXHLevel3 22" xfId="6389"/>
    <cellStyle name="SAPBEXHLevel3 23" xfId="6390"/>
    <cellStyle name="SAPBEXHLevel3 24" xfId="6391"/>
    <cellStyle name="SAPBEXHLevel3 25" xfId="6392"/>
    <cellStyle name="SAPBEXHLevel3 26" xfId="6393"/>
    <cellStyle name="SAPBEXHLevel3 27" xfId="6394"/>
    <cellStyle name="SAPBEXHLevel3 28" xfId="6395"/>
    <cellStyle name="SAPBEXHLevel3 29" xfId="6396"/>
    <cellStyle name="SAPBEXHLevel3 3" xfId="6397"/>
    <cellStyle name="SAPBEXHLevel3 3 2" xfId="6398"/>
    <cellStyle name="SAPBEXHLevel3 3 3" xfId="6399"/>
    <cellStyle name="SAPBEXHLevel3 30" xfId="6400"/>
    <cellStyle name="SAPBEXHLevel3 31" xfId="6401"/>
    <cellStyle name="SAPBEXHLevel3 32" xfId="6402"/>
    <cellStyle name="SAPBEXHLevel3 33" xfId="6403"/>
    <cellStyle name="SAPBEXHLevel3 34" xfId="6404"/>
    <cellStyle name="SAPBEXHLevel3 35" xfId="6405"/>
    <cellStyle name="SAPBEXHLevel3 36" xfId="6406"/>
    <cellStyle name="SAPBEXHLevel3 37" xfId="6407"/>
    <cellStyle name="SAPBEXHLevel3 38" xfId="6408"/>
    <cellStyle name="SAPBEXHLevel3 39" xfId="6409"/>
    <cellStyle name="SAPBEXHLevel3 4" xfId="6410"/>
    <cellStyle name="SAPBEXHLevel3 4 2" xfId="6411"/>
    <cellStyle name="SAPBEXHLevel3 4 3" xfId="6412"/>
    <cellStyle name="SAPBEXHLevel3 40" xfId="6413"/>
    <cellStyle name="SAPBEXHLevel3 41" xfId="6414"/>
    <cellStyle name="SAPBEXHLevel3 42" xfId="6415"/>
    <cellStyle name="SAPBEXHLevel3 43" xfId="6416"/>
    <cellStyle name="SAPBEXHLevel3 44" xfId="6417"/>
    <cellStyle name="SAPBEXHLevel3 45" xfId="6418"/>
    <cellStyle name="SAPBEXHLevel3 46" xfId="6419"/>
    <cellStyle name="SAPBEXHLevel3 5" xfId="6420"/>
    <cellStyle name="SAPBEXHLevel3 5 2" xfId="6421"/>
    <cellStyle name="SAPBEXHLevel3 5 3" xfId="6422"/>
    <cellStyle name="SAPBEXHLevel3 6" xfId="6423"/>
    <cellStyle name="SAPBEXHLevel3 7" xfId="6424"/>
    <cellStyle name="SAPBEXHLevel3 8" xfId="6425"/>
    <cellStyle name="SAPBEXHLevel3 9" xfId="6426"/>
    <cellStyle name="SAPBEXHLevel3X" xfId="6427"/>
    <cellStyle name="SAPBEXHLevel3X 10" xfId="6428"/>
    <cellStyle name="SAPBEXHLevel3X 11" xfId="6429"/>
    <cellStyle name="SAPBEXHLevel3X 12" xfId="6430"/>
    <cellStyle name="SAPBEXHLevel3X 13" xfId="6431"/>
    <cellStyle name="SAPBEXHLevel3X 14" xfId="6432"/>
    <cellStyle name="SAPBEXHLevel3X 15" xfId="6433"/>
    <cellStyle name="SAPBEXHLevel3X 16" xfId="6434"/>
    <cellStyle name="SAPBEXHLevel3X 17" xfId="6435"/>
    <cellStyle name="SAPBEXHLevel3X 18" xfId="6436"/>
    <cellStyle name="SAPBEXHLevel3X 19" xfId="6437"/>
    <cellStyle name="SAPBEXHLevel3X 2" xfId="6438"/>
    <cellStyle name="SAPBEXHLevel3X 2 2" xfId="6439"/>
    <cellStyle name="SAPBEXHLevel3X 2 2 2" xfId="6440"/>
    <cellStyle name="SAPBEXHLevel3X 2 3" xfId="6441"/>
    <cellStyle name="SAPBEXHLevel3X 2 3 2" xfId="6442"/>
    <cellStyle name="SAPBEXHLevel3X 2 4" xfId="6443"/>
    <cellStyle name="SAPBEXHLevel3X 20" xfId="6444"/>
    <cellStyle name="SAPBEXHLevel3X 21" xfId="6445"/>
    <cellStyle name="SAPBEXHLevel3X 22" xfId="6446"/>
    <cellStyle name="SAPBEXHLevel3X 23" xfId="6447"/>
    <cellStyle name="SAPBEXHLevel3X 24" xfId="6448"/>
    <cellStyle name="SAPBEXHLevel3X 25" xfId="6449"/>
    <cellStyle name="SAPBEXHLevel3X 26" xfId="6450"/>
    <cellStyle name="SAPBEXHLevel3X 27" xfId="6451"/>
    <cellStyle name="SAPBEXHLevel3X 28" xfId="6452"/>
    <cellStyle name="SAPBEXHLevel3X 29" xfId="6453"/>
    <cellStyle name="SAPBEXHLevel3X 3" xfId="6454"/>
    <cellStyle name="SAPBEXHLevel3X 3 2" xfId="6455"/>
    <cellStyle name="SAPBEXHLevel3X 3 3" xfId="6456"/>
    <cellStyle name="SAPBEXHLevel3X 30" xfId="6457"/>
    <cellStyle name="SAPBEXHLevel3X 31" xfId="6458"/>
    <cellStyle name="SAPBEXHLevel3X 32" xfId="6459"/>
    <cellStyle name="SAPBEXHLevel3X 33" xfId="6460"/>
    <cellStyle name="SAPBEXHLevel3X 34" xfId="6461"/>
    <cellStyle name="SAPBEXHLevel3X 35" xfId="6462"/>
    <cellStyle name="SAPBEXHLevel3X 36" xfId="6463"/>
    <cellStyle name="SAPBEXHLevel3X 37" xfId="6464"/>
    <cellStyle name="SAPBEXHLevel3X 38" xfId="6465"/>
    <cellStyle name="SAPBEXHLevel3X 39" xfId="6466"/>
    <cellStyle name="SAPBEXHLevel3X 4" xfId="6467"/>
    <cellStyle name="SAPBEXHLevel3X 4 2" xfId="6468"/>
    <cellStyle name="SAPBEXHLevel3X 4 3" xfId="6469"/>
    <cellStyle name="SAPBEXHLevel3X 40" xfId="6470"/>
    <cellStyle name="SAPBEXHLevel3X 41" xfId="6471"/>
    <cellStyle name="SAPBEXHLevel3X 42" xfId="6472"/>
    <cellStyle name="SAPBEXHLevel3X 43" xfId="6473"/>
    <cellStyle name="SAPBEXHLevel3X 44" xfId="6474"/>
    <cellStyle name="SAPBEXHLevel3X 45" xfId="6475"/>
    <cellStyle name="SAPBEXHLevel3X 46" xfId="6476"/>
    <cellStyle name="SAPBEXHLevel3X 5" xfId="6477"/>
    <cellStyle name="SAPBEXHLevel3X 5 2" xfId="6478"/>
    <cellStyle name="SAPBEXHLevel3X 5 3" xfId="6479"/>
    <cellStyle name="SAPBEXHLevel3X 6" xfId="6480"/>
    <cellStyle name="SAPBEXHLevel3X 7" xfId="6481"/>
    <cellStyle name="SAPBEXHLevel3X 8" xfId="6482"/>
    <cellStyle name="SAPBEXHLevel3X 9" xfId="6483"/>
    <cellStyle name="SAPBEXinputData" xfId="6484"/>
    <cellStyle name="SAPBEXinputData 10" xfId="6485"/>
    <cellStyle name="SAPBEXinputData 11" xfId="6486"/>
    <cellStyle name="SAPBEXinputData 12" xfId="6487"/>
    <cellStyle name="SAPBEXinputData 13" xfId="6488"/>
    <cellStyle name="SAPBEXinputData 14" xfId="6489"/>
    <cellStyle name="SAPBEXinputData 15" xfId="6490"/>
    <cellStyle name="SAPBEXinputData 16" xfId="6491"/>
    <cellStyle name="SAPBEXinputData 17" xfId="6492"/>
    <cellStyle name="SAPBEXinputData 18" xfId="6493"/>
    <cellStyle name="SAPBEXinputData 19" xfId="6494"/>
    <cellStyle name="SAPBEXinputData 2" xfId="6495"/>
    <cellStyle name="SAPBEXinputData 2 2" xfId="6496"/>
    <cellStyle name="SAPBEXinputData 2 2 2" xfId="6497"/>
    <cellStyle name="SAPBEXinputData 2 3" xfId="6498"/>
    <cellStyle name="SAPBEXinputData 2 3 2" xfId="6499"/>
    <cellStyle name="SAPBEXinputData 2 4" xfId="6500"/>
    <cellStyle name="SAPBEXinputData 20" xfId="6501"/>
    <cellStyle name="SAPBEXinputData 21" xfId="6502"/>
    <cellStyle name="SAPBEXinputData 22" xfId="6503"/>
    <cellStyle name="SAPBEXinputData 23" xfId="6504"/>
    <cellStyle name="SAPBEXinputData 24" xfId="6505"/>
    <cellStyle name="SAPBEXinputData 25" xfId="6506"/>
    <cellStyle name="SAPBEXinputData 26" xfId="6507"/>
    <cellStyle name="SAPBEXinputData 27" xfId="6508"/>
    <cellStyle name="SAPBEXinputData 28" xfId="6509"/>
    <cellStyle name="SAPBEXinputData 29" xfId="6510"/>
    <cellStyle name="SAPBEXinputData 3" xfId="6511"/>
    <cellStyle name="SAPBEXinputData 3 2" xfId="6512"/>
    <cellStyle name="SAPBEXinputData 3 3" xfId="6513"/>
    <cellStyle name="SAPBEXinputData 30" xfId="6514"/>
    <cellStyle name="SAPBEXinputData 31" xfId="6515"/>
    <cellStyle name="SAPBEXinputData 32" xfId="6516"/>
    <cellStyle name="SAPBEXinputData 33" xfId="6517"/>
    <cellStyle name="SAPBEXinputData 34" xfId="6518"/>
    <cellStyle name="SAPBEXinputData 35" xfId="6519"/>
    <cellStyle name="SAPBEXinputData 36" xfId="6520"/>
    <cellStyle name="SAPBEXinputData 37" xfId="6521"/>
    <cellStyle name="SAPBEXinputData 38" xfId="6522"/>
    <cellStyle name="SAPBEXinputData 39" xfId="6523"/>
    <cellStyle name="SAPBEXinputData 4" xfId="6524"/>
    <cellStyle name="SAPBEXinputData 4 2" xfId="6525"/>
    <cellStyle name="SAPBEXinputData 4 3" xfId="6526"/>
    <cellStyle name="SAPBEXinputData 40" xfId="6527"/>
    <cellStyle name="SAPBEXinputData 41" xfId="6528"/>
    <cellStyle name="SAPBEXinputData 42" xfId="6529"/>
    <cellStyle name="SAPBEXinputData 43" xfId="6530"/>
    <cellStyle name="SAPBEXinputData 44" xfId="6531"/>
    <cellStyle name="SAPBEXinputData 45" xfId="6532"/>
    <cellStyle name="SAPBEXinputData 46" xfId="6533"/>
    <cellStyle name="SAPBEXinputData 47" xfId="6534"/>
    <cellStyle name="SAPBEXinputData 5" xfId="6535"/>
    <cellStyle name="SAPBEXinputData 5 2" xfId="6536"/>
    <cellStyle name="SAPBEXinputData 5 3" xfId="6537"/>
    <cellStyle name="SAPBEXinputData 6" xfId="6538"/>
    <cellStyle name="SAPBEXinputData 7" xfId="6539"/>
    <cellStyle name="SAPBEXinputData 8" xfId="6540"/>
    <cellStyle name="SAPBEXinputData 9" xfId="6541"/>
    <cellStyle name="SAPBEXItemHeader" xfId="6542"/>
    <cellStyle name="SAPBEXresData" xfId="6543"/>
    <cellStyle name="SAPBEXresData 10" xfId="6544"/>
    <cellStyle name="SAPBEXresData 11" xfId="6545"/>
    <cellStyle name="SAPBEXresData 12" xfId="6546"/>
    <cellStyle name="SAPBEXresData 13" xfId="6547"/>
    <cellStyle name="SAPBEXresData 14" xfId="6548"/>
    <cellStyle name="SAPBEXresData 15" xfId="6549"/>
    <cellStyle name="SAPBEXresData 16" xfId="6550"/>
    <cellStyle name="SAPBEXresData 17" xfId="6551"/>
    <cellStyle name="SAPBEXresData 18" xfId="6552"/>
    <cellStyle name="SAPBEXresData 19" xfId="6553"/>
    <cellStyle name="SAPBEXresData 2" xfId="6554"/>
    <cellStyle name="SAPBEXresData 20" xfId="6555"/>
    <cellStyle name="SAPBEXresData 21" xfId="6556"/>
    <cellStyle name="SAPBEXresData 22" xfId="6557"/>
    <cellStyle name="SAPBEXresData 23" xfId="6558"/>
    <cellStyle name="SAPBEXresData 24" xfId="6559"/>
    <cellStyle name="SAPBEXresData 25" xfId="6560"/>
    <cellStyle name="SAPBEXresData 26" xfId="6561"/>
    <cellStyle name="SAPBEXresData 27" xfId="6562"/>
    <cellStyle name="SAPBEXresData 28" xfId="6563"/>
    <cellStyle name="SAPBEXresData 29" xfId="6564"/>
    <cellStyle name="SAPBEXresData 3" xfId="6565"/>
    <cellStyle name="SAPBEXresData 30" xfId="6566"/>
    <cellStyle name="SAPBEXresData 31" xfId="6567"/>
    <cellStyle name="SAPBEXresData 32" xfId="6568"/>
    <cellStyle name="SAPBEXresData 33" xfId="6569"/>
    <cellStyle name="SAPBEXresData 34" xfId="6570"/>
    <cellStyle name="SAPBEXresData 35" xfId="6571"/>
    <cellStyle name="SAPBEXresData 36" xfId="6572"/>
    <cellStyle name="SAPBEXresData 37" xfId="6573"/>
    <cellStyle name="SAPBEXresData 38" xfId="6574"/>
    <cellStyle name="SAPBEXresData 39" xfId="6575"/>
    <cellStyle name="SAPBEXresData 4" xfId="6576"/>
    <cellStyle name="SAPBEXresData 40" xfId="6577"/>
    <cellStyle name="SAPBEXresData 41" xfId="6578"/>
    <cellStyle name="SAPBEXresData 42" xfId="6579"/>
    <cellStyle name="SAPBEXresData 43" xfId="6580"/>
    <cellStyle name="SAPBEXresData 44" xfId="6581"/>
    <cellStyle name="SAPBEXresData 45" xfId="6582"/>
    <cellStyle name="SAPBEXresData 5" xfId="6583"/>
    <cellStyle name="SAPBEXresData 6" xfId="6584"/>
    <cellStyle name="SAPBEXresData 7" xfId="6585"/>
    <cellStyle name="SAPBEXresData 8" xfId="6586"/>
    <cellStyle name="SAPBEXresData 9" xfId="6587"/>
    <cellStyle name="SAPBEXresDataEmph" xfId="6588"/>
    <cellStyle name="SAPBEXresDataEmph 10" xfId="6589"/>
    <cellStyle name="SAPBEXresDataEmph 11" xfId="6590"/>
    <cellStyle name="SAPBEXresDataEmph 12" xfId="6591"/>
    <cellStyle name="SAPBEXresDataEmph 13" xfId="6592"/>
    <cellStyle name="SAPBEXresDataEmph 14" xfId="6593"/>
    <cellStyle name="SAPBEXresDataEmph 15" xfId="6594"/>
    <cellStyle name="SAPBEXresDataEmph 16" xfId="6595"/>
    <cellStyle name="SAPBEXresDataEmph 17" xfId="6596"/>
    <cellStyle name="SAPBEXresDataEmph 18" xfId="6597"/>
    <cellStyle name="SAPBEXresDataEmph 19" xfId="6598"/>
    <cellStyle name="SAPBEXresDataEmph 2" xfId="6599"/>
    <cellStyle name="SAPBEXresDataEmph 20" xfId="6600"/>
    <cellStyle name="SAPBEXresDataEmph 21" xfId="6601"/>
    <cellStyle name="SAPBEXresDataEmph 22" xfId="6602"/>
    <cellStyle name="SAPBEXresDataEmph 23" xfId="6603"/>
    <cellStyle name="SAPBEXresDataEmph 24" xfId="6604"/>
    <cellStyle name="SAPBEXresDataEmph 25" xfId="6605"/>
    <cellStyle name="SAPBEXresDataEmph 26" xfId="6606"/>
    <cellStyle name="SAPBEXresDataEmph 27" xfId="6607"/>
    <cellStyle name="SAPBEXresDataEmph 28" xfId="6608"/>
    <cellStyle name="SAPBEXresDataEmph 29" xfId="6609"/>
    <cellStyle name="SAPBEXresDataEmph 3" xfId="6610"/>
    <cellStyle name="SAPBEXresDataEmph 30" xfId="6611"/>
    <cellStyle name="SAPBEXresDataEmph 31" xfId="6612"/>
    <cellStyle name="SAPBEXresDataEmph 32" xfId="6613"/>
    <cellStyle name="SAPBEXresDataEmph 33" xfId="6614"/>
    <cellStyle name="SAPBEXresDataEmph 34" xfId="6615"/>
    <cellStyle name="SAPBEXresDataEmph 35" xfId="6616"/>
    <cellStyle name="SAPBEXresDataEmph 36" xfId="6617"/>
    <cellStyle name="SAPBEXresDataEmph 37" xfId="6618"/>
    <cellStyle name="SAPBEXresDataEmph 38" xfId="6619"/>
    <cellStyle name="SAPBEXresDataEmph 39" xfId="6620"/>
    <cellStyle name="SAPBEXresDataEmph 4" xfId="6621"/>
    <cellStyle name="SAPBEXresDataEmph 40" xfId="6622"/>
    <cellStyle name="SAPBEXresDataEmph 41" xfId="6623"/>
    <cellStyle name="SAPBEXresDataEmph 42" xfId="6624"/>
    <cellStyle name="SAPBEXresDataEmph 43" xfId="6625"/>
    <cellStyle name="SAPBEXresDataEmph 44" xfId="6626"/>
    <cellStyle name="SAPBEXresDataEmph 45" xfId="6627"/>
    <cellStyle name="SAPBEXresDataEmph 5" xfId="6628"/>
    <cellStyle name="SAPBEXresDataEmph 6" xfId="6629"/>
    <cellStyle name="SAPBEXresDataEmph 7" xfId="6630"/>
    <cellStyle name="SAPBEXresDataEmph 8" xfId="6631"/>
    <cellStyle name="SAPBEXresDataEmph 9" xfId="6632"/>
    <cellStyle name="SAPBEXresItem" xfId="6633"/>
    <cellStyle name="SAPBEXresItem 10" xfId="6634"/>
    <cellStyle name="SAPBEXresItem 11" xfId="6635"/>
    <cellStyle name="SAPBEXresItem 12" xfId="6636"/>
    <cellStyle name="SAPBEXresItem 13" xfId="6637"/>
    <cellStyle name="SAPBEXresItem 14" xfId="6638"/>
    <cellStyle name="SAPBEXresItem 15" xfId="6639"/>
    <cellStyle name="SAPBEXresItem 16" xfId="6640"/>
    <cellStyle name="SAPBEXresItem 17" xfId="6641"/>
    <cellStyle name="SAPBEXresItem 18" xfId="6642"/>
    <cellStyle name="SAPBEXresItem 19" xfId="6643"/>
    <cellStyle name="SAPBEXresItem 2" xfId="6644"/>
    <cellStyle name="SAPBEXresItem 20" xfId="6645"/>
    <cellStyle name="SAPBEXresItem 21" xfId="6646"/>
    <cellStyle name="SAPBEXresItem 22" xfId="6647"/>
    <cellStyle name="SAPBEXresItem 23" xfId="6648"/>
    <cellStyle name="SAPBEXresItem 24" xfId="6649"/>
    <cellStyle name="SAPBEXresItem 25" xfId="6650"/>
    <cellStyle name="SAPBEXresItem 26" xfId="6651"/>
    <cellStyle name="SAPBEXresItem 27" xfId="6652"/>
    <cellStyle name="SAPBEXresItem 28" xfId="6653"/>
    <cellStyle name="SAPBEXresItem 29" xfId="6654"/>
    <cellStyle name="SAPBEXresItem 3" xfId="6655"/>
    <cellStyle name="SAPBEXresItem 30" xfId="6656"/>
    <cellStyle name="SAPBEXresItem 31" xfId="6657"/>
    <cellStyle name="SAPBEXresItem 32" xfId="6658"/>
    <cellStyle name="SAPBEXresItem 33" xfId="6659"/>
    <cellStyle name="SAPBEXresItem 34" xfId="6660"/>
    <cellStyle name="SAPBEXresItem 35" xfId="6661"/>
    <cellStyle name="SAPBEXresItem 36" xfId="6662"/>
    <cellStyle name="SAPBEXresItem 37" xfId="6663"/>
    <cellStyle name="SAPBEXresItem 38" xfId="6664"/>
    <cellStyle name="SAPBEXresItem 39" xfId="6665"/>
    <cellStyle name="SAPBEXresItem 4" xfId="6666"/>
    <cellStyle name="SAPBEXresItem 40" xfId="6667"/>
    <cellStyle name="SAPBEXresItem 41" xfId="6668"/>
    <cellStyle name="SAPBEXresItem 42" xfId="6669"/>
    <cellStyle name="SAPBEXresItem 43" xfId="6670"/>
    <cellStyle name="SAPBEXresItem 44" xfId="6671"/>
    <cellStyle name="SAPBEXresItem 45" xfId="6672"/>
    <cellStyle name="SAPBEXresItem 5" xfId="6673"/>
    <cellStyle name="SAPBEXresItem 6" xfId="6674"/>
    <cellStyle name="SAPBEXresItem 7" xfId="6675"/>
    <cellStyle name="SAPBEXresItem 8" xfId="6676"/>
    <cellStyle name="SAPBEXresItem 9" xfId="6677"/>
    <cellStyle name="SAPBEXresItemX" xfId="6678"/>
    <cellStyle name="SAPBEXresItemX 10" xfId="6679"/>
    <cellStyle name="SAPBEXresItemX 11" xfId="6680"/>
    <cellStyle name="SAPBEXresItemX 12" xfId="6681"/>
    <cellStyle name="SAPBEXresItemX 13" xfId="6682"/>
    <cellStyle name="SAPBEXresItemX 14" xfId="6683"/>
    <cellStyle name="SAPBEXresItemX 15" xfId="6684"/>
    <cellStyle name="SAPBEXresItemX 16" xfId="6685"/>
    <cellStyle name="SAPBEXresItemX 17" xfId="6686"/>
    <cellStyle name="SAPBEXresItemX 18" xfId="6687"/>
    <cellStyle name="SAPBEXresItemX 19" xfId="6688"/>
    <cellStyle name="SAPBEXresItemX 2" xfId="6689"/>
    <cellStyle name="SAPBEXresItemX 20" xfId="6690"/>
    <cellStyle name="SAPBEXresItemX 21" xfId="6691"/>
    <cellStyle name="SAPBEXresItemX 22" xfId="6692"/>
    <cellStyle name="SAPBEXresItemX 23" xfId="6693"/>
    <cellStyle name="SAPBEXresItemX 24" xfId="6694"/>
    <cellStyle name="SAPBEXresItemX 25" xfId="6695"/>
    <cellStyle name="SAPBEXresItemX 26" xfId="6696"/>
    <cellStyle name="SAPBEXresItemX 27" xfId="6697"/>
    <cellStyle name="SAPBEXresItemX 28" xfId="6698"/>
    <cellStyle name="SAPBEXresItemX 29" xfId="6699"/>
    <cellStyle name="SAPBEXresItemX 3" xfId="6700"/>
    <cellStyle name="SAPBEXresItemX 30" xfId="6701"/>
    <cellStyle name="SAPBEXresItemX 31" xfId="6702"/>
    <cellStyle name="SAPBEXresItemX 32" xfId="6703"/>
    <cellStyle name="SAPBEXresItemX 33" xfId="6704"/>
    <cellStyle name="SAPBEXresItemX 34" xfId="6705"/>
    <cellStyle name="SAPBEXresItemX 35" xfId="6706"/>
    <cellStyle name="SAPBEXresItemX 36" xfId="6707"/>
    <cellStyle name="SAPBEXresItemX 37" xfId="6708"/>
    <cellStyle name="SAPBEXresItemX 38" xfId="6709"/>
    <cellStyle name="SAPBEXresItemX 39" xfId="6710"/>
    <cellStyle name="SAPBEXresItemX 4" xfId="6711"/>
    <cellStyle name="SAPBEXresItemX 40" xfId="6712"/>
    <cellStyle name="SAPBEXresItemX 41" xfId="6713"/>
    <cellStyle name="SAPBEXresItemX 42" xfId="6714"/>
    <cellStyle name="SAPBEXresItemX 43" xfId="6715"/>
    <cellStyle name="SAPBEXresItemX 44" xfId="6716"/>
    <cellStyle name="SAPBEXresItemX 45" xfId="6717"/>
    <cellStyle name="SAPBEXresItemX 5" xfId="6718"/>
    <cellStyle name="SAPBEXresItemX 6" xfId="6719"/>
    <cellStyle name="SAPBEXresItemX 7" xfId="6720"/>
    <cellStyle name="SAPBEXresItemX 8" xfId="6721"/>
    <cellStyle name="SAPBEXresItemX 9" xfId="6722"/>
    <cellStyle name="SAPBEXstdData" xfId="6723"/>
    <cellStyle name="SAPBEXstdData 10" xfId="6724"/>
    <cellStyle name="SAPBEXstdData 11" xfId="6725"/>
    <cellStyle name="SAPBEXstdData 12" xfId="6726"/>
    <cellStyle name="SAPBEXstdData 13" xfId="6727"/>
    <cellStyle name="SAPBEXstdData 14" xfId="6728"/>
    <cellStyle name="SAPBEXstdData 15" xfId="6729"/>
    <cellStyle name="SAPBEXstdData 16" xfId="6730"/>
    <cellStyle name="SAPBEXstdData 17" xfId="6731"/>
    <cellStyle name="SAPBEXstdData 18" xfId="6732"/>
    <cellStyle name="SAPBEXstdData 19" xfId="6733"/>
    <cellStyle name="SAPBEXstdData 2" xfId="6734"/>
    <cellStyle name="SAPBEXstdData 20" xfId="6735"/>
    <cellStyle name="SAPBEXstdData 21" xfId="6736"/>
    <cellStyle name="SAPBEXstdData 22" xfId="6737"/>
    <cellStyle name="SAPBEXstdData 23" xfId="6738"/>
    <cellStyle name="SAPBEXstdData 24" xfId="6739"/>
    <cellStyle name="SAPBEXstdData 25" xfId="6740"/>
    <cellStyle name="SAPBEXstdData 26" xfId="6741"/>
    <cellStyle name="SAPBEXstdData 27" xfId="6742"/>
    <cellStyle name="SAPBEXstdData 28" xfId="6743"/>
    <cellStyle name="SAPBEXstdData 29" xfId="6744"/>
    <cellStyle name="SAPBEXstdData 3" xfId="6745"/>
    <cellStyle name="SAPBEXstdData 30" xfId="6746"/>
    <cellStyle name="SAPBEXstdData 31" xfId="6747"/>
    <cellStyle name="SAPBEXstdData 32" xfId="6748"/>
    <cellStyle name="SAPBEXstdData 33" xfId="6749"/>
    <cellStyle name="SAPBEXstdData 34" xfId="6750"/>
    <cellStyle name="SAPBEXstdData 35" xfId="6751"/>
    <cellStyle name="SAPBEXstdData 36" xfId="6752"/>
    <cellStyle name="SAPBEXstdData 37" xfId="6753"/>
    <cellStyle name="SAPBEXstdData 38" xfId="6754"/>
    <cellStyle name="SAPBEXstdData 39" xfId="6755"/>
    <cellStyle name="SAPBEXstdData 4" xfId="6756"/>
    <cellStyle name="SAPBEXstdData 40" xfId="6757"/>
    <cellStyle name="SAPBEXstdData 41" xfId="6758"/>
    <cellStyle name="SAPBEXstdData 42" xfId="6759"/>
    <cellStyle name="SAPBEXstdData 43" xfId="6760"/>
    <cellStyle name="SAPBEXstdData 44" xfId="6761"/>
    <cellStyle name="SAPBEXstdData 45" xfId="6762"/>
    <cellStyle name="SAPBEXstdData 5" xfId="6763"/>
    <cellStyle name="SAPBEXstdData 6" xfId="6764"/>
    <cellStyle name="SAPBEXstdData 7" xfId="6765"/>
    <cellStyle name="SAPBEXstdData 8" xfId="6766"/>
    <cellStyle name="SAPBEXstdData 9" xfId="6767"/>
    <cellStyle name="SAPBEXstdDataEmph" xfId="6768"/>
    <cellStyle name="SAPBEXstdDataEmph 10" xfId="6769"/>
    <cellStyle name="SAPBEXstdDataEmph 11" xfId="6770"/>
    <cellStyle name="SAPBEXstdDataEmph 12" xfId="6771"/>
    <cellStyle name="SAPBEXstdDataEmph 13" xfId="6772"/>
    <cellStyle name="SAPBEXstdDataEmph 14" xfId="6773"/>
    <cellStyle name="SAPBEXstdDataEmph 15" xfId="6774"/>
    <cellStyle name="SAPBEXstdDataEmph 16" xfId="6775"/>
    <cellStyle name="SAPBEXstdDataEmph 17" xfId="6776"/>
    <cellStyle name="SAPBEXstdDataEmph 18" xfId="6777"/>
    <cellStyle name="SAPBEXstdDataEmph 19" xfId="6778"/>
    <cellStyle name="SAPBEXstdDataEmph 2" xfId="6779"/>
    <cellStyle name="SAPBEXstdDataEmph 20" xfId="6780"/>
    <cellStyle name="SAPBEXstdDataEmph 21" xfId="6781"/>
    <cellStyle name="SAPBEXstdDataEmph 22" xfId="6782"/>
    <cellStyle name="SAPBEXstdDataEmph 23" xfId="6783"/>
    <cellStyle name="SAPBEXstdDataEmph 24" xfId="6784"/>
    <cellStyle name="SAPBEXstdDataEmph 25" xfId="6785"/>
    <cellStyle name="SAPBEXstdDataEmph 26" xfId="6786"/>
    <cellStyle name="SAPBEXstdDataEmph 27" xfId="6787"/>
    <cellStyle name="SAPBEXstdDataEmph 28" xfId="6788"/>
    <cellStyle name="SAPBEXstdDataEmph 29" xfId="6789"/>
    <cellStyle name="SAPBEXstdDataEmph 3" xfId="6790"/>
    <cellStyle name="SAPBEXstdDataEmph 30" xfId="6791"/>
    <cellStyle name="SAPBEXstdDataEmph 31" xfId="6792"/>
    <cellStyle name="SAPBEXstdDataEmph 32" xfId="6793"/>
    <cellStyle name="SAPBEXstdDataEmph 33" xfId="6794"/>
    <cellStyle name="SAPBEXstdDataEmph 34" xfId="6795"/>
    <cellStyle name="SAPBEXstdDataEmph 35" xfId="6796"/>
    <cellStyle name="SAPBEXstdDataEmph 36" xfId="6797"/>
    <cellStyle name="SAPBEXstdDataEmph 37" xfId="6798"/>
    <cellStyle name="SAPBEXstdDataEmph 38" xfId="6799"/>
    <cellStyle name="SAPBEXstdDataEmph 39" xfId="6800"/>
    <cellStyle name="SAPBEXstdDataEmph 4" xfId="6801"/>
    <cellStyle name="SAPBEXstdDataEmph 40" xfId="6802"/>
    <cellStyle name="SAPBEXstdDataEmph 41" xfId="6803"/>
    <cellStyle name="SAPBEXstdDataEmph 42" xfId="6804"/>
    <cellStyle name="SAPBEXstdDataEmph 43" xfId="6805"/>
    <cellStyle name="SAPBEXstdDataEmph 44" xfId="6806"/>
    <cellStyle name="SAPBEXstdDataEmph 45" xfId="6807"/>
    <cellStyle name="SAPBEXstdDataEmph 5" xfId="6808"/>
    <cellStyle name="SAPBEXstdDataEmph 6" xfId="6809"/>
    <cellStyle name="SAPBEXstdDataEmph 7" xfId="6810"/>
    <cellStyle name="SAPBEXstdDataEmph 8" xfId="6811"/>
    <cellStyle name="SAPBEXstdDataEmph 9" xfId="6812"/>
    <cellStyle name="SAPBEXstdItem" xfId="6813"/>
    <cellStyle name="SAPBEXstdItem 10" xfId="6814"/>
    <cellStyle name="SAPBEXstdItem 11" xfId="6815"/>
    <cellStyle name="SAPBEXstdItem 12" xfId="6816"/>
    <cellStyle name="SAPBEXstdItem 13" xfId="6817"/>
    <cellStyle name="SAPBEXstdItem 14" xfId="6818"/>
    <cellStyle name="SAPBEXstdItem 15" xfId="6819"/>
    <cellStyle name="SAPBEXstdItem 16" xfId="6820"/>
    <cellStyle name="SAPBEXstdItem 17" xfId="6821"/>
    <cellStyle name="SAPBEXstdItem 18" xfId="6822"/>
    <cellStyle name="SAPBEXstdItem 19" xfId="6823"/>
    <cellStyle name="SAPBEXstdItem 2" xfId="6824"/>
    <cellStyle name="SAPBEXstdItem 20" xfId="6825"/>
    <cellStyle name="SAPBEXstdItem 21" xfId="6826"/>
    <cellStyle name="SAPBEXstdItem 22" xfId="6827"/>
    <cellStyle name="SAPBEXstdItem 23" xfId="6828"/>
    <cellStyle name="SAPBEXstdItem 24" xfId="6829"/>
    <cellStyle name="SAPBEXstdItem 25" xfId="6830"/>
    <cellStyle name="SAPBEXstdItem 26" xfId="6831"/>
    <cellStyle name="SAPBEXstdItem 27" xfId="6832"/>
    <cellStyle name="SAPBEXstdItem 28" xfId="6833"/>
    <cellStyle name="SAPBEXstdItem 29" xfId="6834"/>
    <cellStyle name="SAPBEXstdItem 3" xfId="6835"/>
    <cellStyle name="SAPBEXstdItem 30" xfId="6836"/>
    <cellStyle name="SAPBEXstdItem 31" xfId="6837"/>
    <cellStyle name="SAPBEXstdItem 32" xfId="6838"/>
    <cellStyle name="SAPBEXstdItem 33" xfId="6839"/>
    <cellStyle name="SAPBEXstdItem 34" xfId="6840"/>
    <cellStyle name="SAPBEXstdItem 35" xfId="6841"/>
    <cellStyle name="SAPBEXstdItem 36" xfId="6842"/>
    <cellStyle name="SAPBEXstdItem 37" xfId="6843"/>
    <cellStyle name="SAPBEXstdItem 38" xfId="6844"/>
    <cellStyle name="SAPBEXstdItem 39" xfId="6845"/>
    <cellStyle name="SAPBEXstdItem 4" xfId="6846"/>
    <cellStyle name="SAPBEXstdItem 40" xfId="6847"/>
    <cellStyle name="SAPBEXstdItem 41" xfId="6848"/>
    <cellStyle name="SAPBEXstdItem 42" xfId="6849"/>
    <cellStyle name="SAPBEXstdItem 43" xfId="6850"/>
    <cellStyle name="SAPBEXstdItem 44" xfId="6851"/>
    <cellStyle name="SAPBEXstdItem 45" xfId="6852"/>
    <cellStyle name="SAPBEXstdItem 5" xfId="6853"/>
    <cellStyle name="SAPBEXstdItem 6" xfId="6854"/>
    <cellStyle name="SAPBEXstdItem 7" xfId="6855"/>
    <cellStyle name="SAPBEXstdItem 8" xfId="6856"/>
    <cellStyle name="SAPBEXstdItem 9" xfId="6857"/>
    <cellStyle name="SAPBEXstdItemX" xfId="6858"/>
    <cellStyle name="SAPBEXstdItemX 10" xfId="6859"/>
    <cellStyle name="SAPBEXstdItemX 11" xfId="6860"/>
    <cellStyle name="SAPBEXstdItemX 12" xfId="6861"/>
    <cellStyle name="SAPBEXstdItemX 13" xfId="6862"/>
    <cellStyle name="SAPBEXstdItemX 14" xfId="6863"/>
    <cellStyle name="SAPBEXstdItemX 15" xfId="6864"/>
    <cellStyle name="SAPBEXstdItemX 16" xfId="6865"/>
    <cellStyle name="SAPBEXstdItemX 17" xfId="6866"/>
    <cellStyle name="SAPBEXstdItemX 18" xfId="6867"/>
    <cellStyle name="SAPBEXstdItemX 19" xfId="6868"/>
    <cellStyle name="SAPBEXstdItemX 2" xfId="6869"/>
    <cellStyle name="SAPBEXstdItemX 20" xfId="6870"/>
    <cellStyle name="SAPBEXstdItemX 21" xfId="6871"/>
    <cellStyle name="SAPBEXstdItemX 22" xfId="6872"/>
    <cellStyle name="SAPBEXstdItemX 23" xfId="6873"/>
    <cellStyle name="SAPBEXstdItemX 24" xfId="6874"/>
    <cellStyle name="SAPBEXstdItemX 25" xfId="6875"/>
    <cellStyle name="SAPBEXstdItemX 26" xfId="6876"/>
    <cellStyle name="SAPBEXstdItemX 27" xfId="6877"/>
    <cellStyle name="SAPBEXstdItemX 28" xfId="6878"/>
    <cellStyle name="SAPBEXstdItemX 29" xfId="6879"/>
    <cellStyle name="SAPBEXstdItemX 3" xfId="6880"/>
    <cellStyle name="SAPBEXstdItemX 30" xfId="6881"/>
    <cellStyle name="SAPBEXstdItemX 31" xfId="6882"/>
    <cellStyle name="SAPBEXstdItemX 32" xfId="6883"/>
    <cellStyle name="SAPBEXstdItemX 33" xfId="6884"/>
    <cellStyle name="SAPBEXstdItemX 34" xfId="6885"/>
    <cellStyle name="SAPBEXstdItemX 35" xfId="6886"/>
    <cellStyle name="SAPBEXstdItemX 36" xfId="6887"/>
    <cellStyle name="SAPBEXstdItemX 37" xfId="6888"/>
    <cellStyle name="SAPBEXstdItemX 38" xfId="6889"/>
    <cellStyle name="SAPBEXstdItemX 39" xfId="6890"/>
    <cellStyle name="SAPBEXstdItemX 4" xfId="6891"/>
    <cellStyle name="SAPBEXstdItemX 40" xfId="6892"/>
    <cellStyle name="SAPBEXstdItemX 41" xfId="6893"/>
    <cellStyle name="SAPBEXstdItemX 42" xfId="6894"/>
    <cellStyle name="SAPBEXstdItemX 43" xfId="6895"/>
    <cellStyle name="SAPBEXstdItemX 44" xfId="6896"/>
    <cellStyle name="SAPBEXstdItemX 45" xfId="6897"/>
    <cellStyle name="SAPBEXstdItemX 5" xfId="6898"/>
    <cellStyle name="SAPBEXstdItemX 6" xfId="6899"/>
    <cellStyle name="SAPBEXstdItemX 7" xfId="6900"/>
    <cellStyle name="SAPBEXstdItemX 8" xfId="6901"/>
    <cellStyle name="SAPBEXstdItemX 9" xfId="6902"/>
    <cellStyle name="SAPBEXtitle" xfId="6903"/>
    <cellStyle name="SAPBEXtitle 10" xfId="6904"/>
    <cellStyle name="SAPBEXtitle 11" xfId="6905"/>
    <cellStyle name="SAPBEXtitle 12" xfId="6906"/>
    <cellStyle name="SAPBEXtitle 13" xfId="6907"/>
    <cellStyle name="SAPBEXtitle 14" xfId="6908"/>
    <cellStyle name="SAPBEXtitle 15" xfId="6909"/>
    <cellStyle name="SAPBEXtitle 16" xfId="6910"/>
    <cellStyle name="SAPBEXtitle 17" xfId="6911"/>
    <cellStyle name="SAPBEXtitle 18" xfId="6912"/>
    <cellStyle name="SAPBEXtitle 19" xfId="6913"/>
    <cellStyle name="SAPBEXtitle 2" xfId="6914"/>
    <cellStyle name="SAPBEXtitle 2 2" xfId="6915"/>
    <cellStyle name="SAPBEXtitle 20" xfId="6916"/>
    <cellStyle name="SAPBEXtitle 21" xfId="6917"/>
    <cellStyle name="SAPBEXtitle 22" xfId="6918"/>
    <cellStyle name="SAPBEXtitle 23" xfId="6919"/>
    <cellStyle name="SAPBEXtitle 24" xfId="6920"/>
    <cellStyle name="SAPBEXtitle 25" xfId="6921"/>
    <cellStyle name="SAPBEXtitle 26" xfId="6922"/>
    <cellStyle name="SAPBEXtitle 27" xfId="6923"/>
    <cellStyle name="SAPBEXtitle 28" xfId="6924"/>
    <cellStyle name="SAPBEXtitle 29" xfId="6925"/>
    <cellStyle name="SAPBEXtitle 3" xfId="6926"/>
    <cellStyle name="SAPBEXtitle 3 2" xfId="6927"/>
    <cellStyle name="SAPBEXtitle 30" xfId="6928"/>
    <cellStyle name="SAPBEXtitle 31" xfId="6929"/>
    <cellStyle name="SAPBEXtitle 32" xfId="6930"/>
    <cellStyle name="SAPBEXtitle 33" xfId="6931"/>
    <cellStyle name="SAPBEXtitle 34" xfId="6932"/>
    <cellStyle name="SAPBEXtitle 35" xfId="6933"/>
    <cellStyle name="SAPBEXtitle 36" xfId="6934"/>
    <cellStyle name="SAPBEXtitle 37" xfId="6935"/>
    <cellStyle name="SAPBEXtitle 38" xfId="6936"/>
    <cellStyle name="SAPBEXtitle 39" xfId="6937"/>
    <cellStyle name="SAPBEXtitle 4" xfId="6938"/>
    <cellStyle name="SAPBEXtitle 40" xfId="6939"/>
    <cellStyle name="SAPBEXtitle 41" xfId="6940"/>
    <cellStyle name="SAPBEXtitle 42" xfId="6941"/>
    <cellStyle name="SAPBEXtitle 43" xfId="6942"/>
    <cellStyle name="SAPBEXtitle 44" xfId="6943"/>
    <cellStyle name="SAPBEXtitle 45" xfId="6944"/>
    <cellStyle name="SAPBEXtitle 5" xfId="6945"/>
    <cellStyle name="SAPBEXtitle 6" xfId="6946"/>
    <cellStyle name="SAPBEXtitle 7" xfId="6947"/>
    <cellStyle name="SAPBEXtitle 8" xfId="6948"/>
    <cellStyle name="SAPBEXtitle 9" xfId="6949"/>
    <cellStyle name="SAPBEXunassignedItem" xfId="6950"/>
    <cellStyle name="SAPBEXundefined" xfId="6951"/>
    <cellStyle name="SAPBEXundefined 10" xfId="6952"/>
    <cellStyle name="SAPBEXundefined 11" xfId="6953"/>
    <cellStyle name="SAPBEXundefined 12" xfId="6954"/>
    <cellStyle name="SAPBEXundefined 13" xfId="6955"/>
    <cellStyle name="SAPBEXundefined 14" xfId="6956"/>
    <cellStyle name="SAPBEXundefined 15" xfId="6957"/>
    <cellStyle name="SAPBEXundefined 16" xfId="6958"/>
    <cellStyle name="SAPBEXundefined 17" xfId="6959"/>
    <cellStyle name="SAPBEXundefined 18" xfId="6960"/>
    <cellStyle name="SAPBEXundefined 19" xfId="6961"/>
    <cellStyle name="SAPBEXundefined 2" xfId="6962"/>
    <cellStyle name="SAPBEXundefined 20" xfId="6963"/>
    <cellStyle name="SAPBEXundefined 21" xfId="6964"/>
    <cellStyle name="SAPBEXundefined 22" xfId="6965"/>
    <cellStyle name="SAPBEXundefined 23" xfId="6966"/>
    <cellStyle name="SAPBEXundefined 24" xfId="6967"/>
    <cellStyle name="SAPBEXundefined 25" xfId="6968"/>
    <cellStyle name="SAPBEXundefined 26" xfId="6969"/>
    <cellStyle name="SAPBEXundefined 27" xfId="6970"/>
    <cellStyle name="SAPBEXundefined 28" xfId="6971"/>
    <cellStyle name="SAPBEXundefined 29" xfId="6972"/>
    <cellStyle name="SAPBEXundefined 3" xfId="6973"/>
    <cellStyle name="SAPBEXundefined 30" xfId="6974"/>
    <cellStyle name="SAPBEXundefined 31" xfId="6975"/>
    <cellStyle name="SAPBEXundefined 32" xfId="6976"/>
    <cellStyle name="SAPBEXundefined 33" xfId="6977"/>
    <cellStyle name="SAPBEXundefined 34" xfId="6978"/>
    <cellStyle name="SAPBEXundefined 35" xfId="6979"/>
    <cellStyle name="SAPBEXundefined 36" xfId="6980"/>
    <cellStyle name="SAPBEXundefined 37" xfId="6981"/>
    <cellStyle name="SAPBEXundefined 38" xfId="6982"/>
    <cellStyle name="SAPBEXundefined 39" xfId="6983"/>
    <cellStyle name="SAPBEXundefined 4" xfId="6984"/>
    <cellStyle name="SAPBEXundefined 40" xfId="6985"/>
    <cellStyle name="SAPBEXundefined 41" xfId="6986"/>
    <cellStyle name="SAPBEXundefined 42" xfId="6987"/>
    <cellStyle name="SAPBEXundefined 43" xfId="6988"/>
    <cellStyle name="SAPBEXundefined 44" xfId="6989"/>
    <cellStyle name="SAPBEXundefined 45" xfId="6990"/>
    <cellStyle name="SAPBEXundefined 46" xfId="6991"/>
    <cellStyle name="SAPBEXundefined 5" xfId="6992"/>
    <cellStyle name="SAPBEXundefined 6" xfId="6993"/>
    <cellStyle name="SAPBEXundefined 7" xfId="6994"/>
    <cellStyle name="SAPBEXundefined 8" xfId="6995"/>
    <cellStyle name="SAPBEXundefined 9" xfId="6996"/>
    <cellStyle name="Sheet Title" xfId="6997"/>
    <cellStyle name="Sheet Title 2" xfId="6998"/>
    <cellStyle name="SubHeading" xfId="6999"/>
    <cellStyle name="SubsidTitle" xfId="7000"/>
    <cellStyle name="Table Data" xfId="7001"/>
    <cellStyle name="Table Headings Bold" xfId="7002"/>
    <cellStyle name="Title 2" xfId="7003"/>
    <cellStyle name="Title 2 2" xfId="7004"/>
    <cellStyle name="Title 3" xfId="7005"/>
    <cellStyle name="Title 4" xfId="7006"/>
    <cellStyle name="Total 2" xfId="7007"/>
    <cellStyle name="Total 2 2" xfId="7008"/>
    <cellStyle name="Total 2 3" xfId="7009"/>
    <cellStyle name="Total 2 4" xfId="7010"/>
    <cellStyle name="Total 3" xfId="7011"/>
    <cellStyle name="Total 3 2" xfId="7012"/>
    <cellStyle name="Total 3 3" xfId="7013"/>
    <cellStyle name="Total 3 4" xfId="7014"/>
    <cellStyle name="Total 4" xfId="7015"/>
    <cellStyle name="Total 4 2" xfId="7016"/>
    <cellStyle name="Total 4 3" xfId="7017"/>
    <cellStyle name="Total 5" xfId="7018"/>
    <cellStyle name="Total 6" xfId="7019"/>
    <cellStyle name="Total 7" xfId="7020"/>
    <cellStyle name="Total 7 2" xfId="7021"/>
    <cellStyle name="Total 8" xfId="7022"/>
    <cellStyle name="Total 8 2" xfId="7023"/>
    <cellStyle name="Totals" xfId="7024"/>
    <cellStyle name="Totals [0]" xfId="7025"/>
    <cellStyle name="Totals [2]" xfId="7026"/>
    <cellStyle name="Warning Text 10" xfId="7027"/>
    <cellStyle name="Warning Text 11" xfId="7028"/>
    <cellStyle name="Warning Text 12" xfId="7029"/>
    <cellStyle name="Warning Text 13" xfId="7030"/>
    <cellStyle name="Warning Text 14" xfId="7031"/>
    <cellStyle name="Warning Text 15" xfId="7032"/>
    <cellStyle name="Warning Text 16" xfId="7033"/>
    <cellStyle name="Warning Text 17" xfId="7034"/>
    <cellStyle name="Warning Text 18" xfId="7035"/>
    <cellStyle name="Warning Text 19" xfId="7036"/>
    <cellStyle name="Warning Text 2" xfId="7037"/>
    <cellStyle name="Warning Text 2 2" xfId="7038"/>
    <cellStyle name="Warning Text 2 2 2" xfId="7039"/>
    <cellStyle name="Warning Text 2 3" xfId="7040"/>
    <cellStyle name="Warning Text 2 4" xfId="7041"/>
    <cellStyle name="Warning Text 20" xfId="7042"/>
    <cellStyle name="Warning Text 21" xfId="7043"/>
    <cellStyle name="Warning Text 22" xfId="7044"/>
    <cellStyle name="Warning Text 23" xfId="7045"/>
    <cellStyle name="Warning Text 24" xfId="7046"/>
    <cellStyle name="Warning Text 24 2" xfId="7047"/>
    <cellStyle name="Warning Text 25" xfId="7048"/>
    <cellStyle name="Warning Text 3" xfId="7049"/>
    <cellStyle name="Warning Text 3 2" xfId="7050"/>
    <cellStyle name="Warning Text 3 3" xfId="7051"/>
    <cellStyle name="Warning Text 3 4" xfId="7052"/>
    <cellStyle name="Warning Text 4" xfId="7053"/>
    <cellStyle name="Warning Text 4 2" xfId="7054"/>
    <cellStyle name="Warning Text 4 3" xfId="7055"/>
    <cellStyle name="Warning Text 5" xfId="7056"/>
    <cellStyle name="Warning Text 5 2" xfId="7057"/>
    <cellStyle name="Warning Text 6" xfId="7058"/>
    <cellStyle name="Warning Text 6 2" xfId="7059"/>
    <cellStyle name="Warning Text 7" xfId="7060"/>
    <cellStyle name="Warning Text 7 2" xfId="7061"/>
    <cellStyle name="Warning Text 7 3" xfId="7062"/>
    <cellStyle name="Warning Text 8" xfId="7063"/>
    <cellStyle name="Warning Text 8 2" xfId="7064"/>
    <cellStyle name="Warning Text 8 3" xfId="7065"/>
    <cellStyle name="Warning Text 9" xfId="7066"/>
    <cellStyle name="Year" xfId="706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0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customXml" Target="../customXml/item1.xml"/><Relationship Id="rId47" Type="http://schemas.openxmlformats.org/officeDocument/2006/relationships/customXml" Target="../customXml/item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6.xml"/><Relationship Id="rId41" Type="http://schemas.openxmlformats.org/officeDocument/2006/relationships/calcChain" Target="calcChain.xml"/><Relationship Id="rId11" Type="http://schemas.openxmlformats.org/officeDocument/2006/relationships/chartsheet" Target="chartsheets/sheet2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pivotCacheDefinition" Target="pivotCache/pivotCacheDefinition1.xml"/><Relationship Id="rId40" Type="http://schemas.openxmlformats.org/officeDocument/2006/relationships/sharedStrings" Target="sharedStrings.xml"/><Relationship Id="rId6" Type="http://schemas.openxmlformats.org/officeDocument/2006/relationships/worksheet" Target="worksheets/sheet6.xml"/><Relationship Id="rId1" Type="http://schemas.openxmlformats.org/officeDocument/2006/relationships/worksheet" Target="worksheets/sheet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customXml" Target="../customXml/item8.xml"/><Relationship Id="rId10" Type="http://schemas.openxmlformats.org/officeDocument/2006/relationships/chartsheet" Target="chartsheets/sheet1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1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chartsheet" Target="chartsheets/sheet3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theme" Target="theme/them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 Payroll Analysis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Bargaining!$A$572:$A$597</c:f>
              <c:numCache>
                <c:formatCode>mmm\-yy_)</c:formatCode>
                <c:ptCount val="2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</c:numCache>
            </c:numRef>
          </c:cat>
          <c:val>
            <c:numRef>
              <c:f>Bargaining!$K$572:$K$597</c:f>
              <c:numCache>
                <c:formatCode>#,##0_);\(#,##0\)</c:formatCode>
                <c:ptCount val="26"/>
                <c:pt idx="0">
                  <c:v>41152180</c:v>
                </c:pt>
                <c:pt idx="1">
                  <c:v>41329364</c:v>
                </c:pt>
                <c:pt idx="2">
                  <c:v>41731483</c:v>
                </c:pt>
                <c:pt idx="3">
                  <c:v>41924433</c:v>
                </c:pt>
                <c:pt idx="4">
                  <c:v>42038145</c:v>
                </c:pt>
                <c:pt idx="5">
                  <c:v>42182604</c:v>
                </c:pt>
                <c:pt idx="6">
                  <c:v>42124076</c:v>
                </c:pt>
                <c:pt idx="7">
                  <c:v>42015967</c:v>
                </c:pt>
                <c:pt idx="8">
                  <c:v>41823025</c:v>
                </c:pt>
                <c:pt idx="9">
                  <c:v>41488530</c:v>
                </c:pt>
                <c:pt idx="10">
                  <c:v>41501457</c:v>
                </c:pt>
                <c:pt idx="11">
                  <c:v>41602879</c:v>
                </c:pt>
                <c:pt idx="12">
                  <c:v>41685502</c:v>
                </c:pt>
                <c:pt idx="13">
                  <c:v>41845424</c:v>
                </c:pt>
                <c:pt idx="14">
                  <c:v>41897518</c:v>
                </c:pt>
                <c:pt idx="15">
                  <c:v>41896469</c:v>
                </c:pt>
                <c:pt idx="16">
                  <c:v>42084775</c:v>
                </c:pt>
                <c:pt idx="17">
                  <c:v>42118548</c:v>
                </c:pt>
                <c:pt idx="18">
                  <c:v>41953123</c:v>
                </c:pt>
                <c:pt idx="19">
                  <c:v>42239469</c:v>
                </c:pt>
                <c:pt idx="20">
                  <c:v>42497442</c:v>
                </c:pt>
                <c:pt idx="21">
                  <c:v>42757878</c:v>
                </c:pt>
                <c:pt idx="22">
                  <c:v>43129090</c:v>
                </c:pt>
                <c:pt idx="23">
                  <c:v>42749277</c:v>
                </c:pt>
                <c:pt idx="24">
                  <c:v>43793924</c:v>
                </c:pt>
                <c:pt idx="25">
                  <c:v>44024961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3586920"/>
        <c:axId val="503247648"/>
      </c:lineChart>
      <c:dateAx>
        <c:axId val="833586920"/>
        <c:scaling>
          <c:orientation val="minMax"/>
        </c:scaling>
        <c:delete val="0"/>
        <c:axPos val="b"/>
        <c:numFmt formatCode="mmm\-yy_)" sourceLinked="1"/>
        <c:majorTickMark val="out"/>
        <c:minorTickMark val="none"/>
        <c:tickLblPos val="nextTo"/>
        <c:crossAx val="503247648"/>
        <c:crosses val="autoZero"/>
        <c:auto val="1"/>
        <c:lblOffset val="100"/>
        <c:baseTimeUnit val="months"/>
      </c:dateAx>
      <c:valAx>
        <c:axId val="503247648"/>
        <c:scaling>
          <c:orientation val="minMax"/>
        </c:scaling>
        <c:delete val="0"/>
        <c:axPos val="l"/>
        <c:majorGridlines/>
        <c:numFmt formatCode="#,##0_);\(#,##0\)" sourceLinked="1"/>
        <c:majorTickMark val="out"/>
        <c:minorTickMark val="none"/>
        <c:tickLblPos val="nextTo"/>
        <c:crossAx val="833586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 FTE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416907261592301"/>
          <c:y val="5.1400554097404488E-2"/>
          <c:w val="0.80074693788276452"/>
          <c:h val="0.74747375328083987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Statistics!$B$30:$B$55</c:f>
              <c:numCache>
                <c:formatCode>[$-409]mmm\-yy;@</c:formatCode>
                <c:ptCount val="2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</c:numCache>
            </c:numRef>
          </c:cat>
          <c:val>
            <c:numRef>
              <c:f>Statistics!$C$30:$C$55</c:f>
              <c:numCache>
                <c:formatCode>_(* #,##0.0_);_(* \(#,##0.0\);_(* "-"??_);_(@_)</c:formatCode>
                <c:ptCount val="26"/>
                <c:pt idx="0">
                  <c:v>600</c:v>
                </c:pt>
                <c:pt idx="1">
                  <c:v>621</c:v>
                </c:pt>
                <c:pt idx="2">
                  <c:v>614</c:v>
                </c:pt>
                <c:pt idx="3">
                  <c:v>621.29</c:v>
                </c:pt>
                <c:pt idx="4">
                  <c:v>616.29999999999995</c:v>
                </c:pt>
                <c:pt idx="5">
                  <c:v>613.04</c:v>
                </c:pt>
                <c:pt idx="6">
                  <c:v>610</c:v>
                </c:pt>
                <c:pt idx="7">
                  <c:v>606.1</c:v>
                </c:pt>
                <c:pt idx="8">
                  <c:v>604.04</c:v>
                </c:pt>
                <c:pt idx="9">
                  <c:v>602.03</c:v>
                </c:pt>
                <c:pt idx="10">
                  <c:v>598.25</c:v>
                </c:pt>
                <c:pt idx="11">
                  <c:v>596.70000000000005</c:v>
                </c:pt>
                <c:pt idx="12">
                  <c:v>588</c:v>
                </c:pt>
                <c:pt idx="13">
                  <c:v>610</c:v>
                </c:pt>
                <c:pt idx="14">
                  <c:v>607.4</c:v>
                </c:pt>
                <c:pt idx="15">
                  <c:v>613.4</c:v>
                </c:pt>
                <c:pt idx="16">
                  <c:v>610.92999999999995</c:v>
                </c:pt>
                <c:pt idx="17">
                  <c:v>607.9</c:v>
                </c:pt>
                <c:pt idx="18">
                  <c:v>603.9</c:v>
                </c:pt>
                <c:pt idx="19">
                  <c:v>625.9</c:v>
                </c:pt>
                <c:pt idx="20">
                  <c:v>623.9375</c:v>
                </c:pt>
                <c:pt idx="21">
                  <c:v>619.9</c:v>
                </c:pt>
                <c:pt idx="22">
                  <c:v>614.6</c:v>
                </c:pt>
                <c:pt idx="23">
                  <c:v>611.9375</c:v>
                </c:pt>
                <c:pt idx="24">
                  <c:v>607.9</c:v>
                </c:pt>
                <c:pt idx="25">
                  <c:v>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23384"/>
        <c:axId val="510108152"/>
      </c:lineChart>
      <c:dateAx>
        <c:axId val="50512338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510108152"/>
        <c:crosses val="autoZero"/>
        <c:auto val="1"/>
        <c:lblOffset val="100"/>
        <c:baseTimeUnit val="months"/>
      </c:dateAx>
      <c:valAx>
        <c:axId val="510108152"/>
        <c:scaling>
          <c:orientation val="minMax"/>
          <c:min val="500"/>
        </c:scaling>
        <c:delete val="0"/>
        <c:axPos val="l"/>
        <c:majorGridlines/>
        <c:numFmt formatCode="_(* #,##0.0_);_(* \(#,##0.0\);_(* &quot;-&quot;??_);_(@_)" sourceLinked="1"/>
        <c:majorTickMark val="out"/>
        <c:minorTickMark val="none"/>
        <c:tickLblPos val="nextTo"/>
        <c:crossAx val="505123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Statistics!$B$30:$B$54</c:f>
              <c:numCache>
                <c:formatCode>[$-409]mmm\-yy;@</c:formatCode>
                <c:ptCount val="2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</c:numCache>
            </c:numRef>
          </c:cat>
          <c:val>
            <c:numRef>
              <c:f>Statistics!$C$30:$C$54</c:f>
              <c:numCache>
                <c:formatCode>_(* #,##0.0_);_(* \(#,##0.0\);_(* "-"??_);_(@_)</c:formatCode>
                <c:ptCount val="25"/>
                <c:pt idx="0">
                  <c:v>600</c:v>
                </c:pt>
                <c:pt idx="1">
                  <c:v>621</c:v>
                </c:pt>
                <c:pt idx="2">
                  <c:v>614</c:v>
                </c:pt>
                <c:pt idx="3">
                  <c:v>621.29</c:v>
                </c:pt>
                <c:pt idx="4">
                  <c:v>616.29999999999995</c:v>
                </c:pt>
                <c:pt idx="5">
                  <c:v>613.04</c:v>
                </c:pt>
                <c:pt idx="6">
                  <c:v>610</c:v>
                </c:pt>
                <c:pt idx="7">
                  <c:v>606.1</c:v>
                </c:pt>
                <c:pt idx="8">
                  <c:v>604.04</c:v>
                </c:pt>
                <c:pt idx="9">
                  <c:v>602.03</c:v>
                </c:pt>
                <c:pt idx="10">
                  <c:v>598.25</c:v>
                </c:pt>
                <c:pt idx="11">
                  <c:v>596.70000000000005</c:v>
                </c:pt>
                <c:pt idx="12">
                  <c:v>588</c:v>
                </c:pt>
                <c:pt idx="13">
                  <c:v>610</c:v>
                </c:pt>
                <c:pt idx="14">
                  <c:v>607.4</c:v>
                </c:pt>
                <c:pt idx="15">
                  <c:v>613.4</c:v>
                </c:pt>
                <c:pt idx="16">
                  <c:v>610.92999999999995</c:v>
                </c:pt>
                <c:pt idx="17">
                  <c:v>607.9</c:v>
                </c:pt>
                <c:pt idx="18">
                  <c:v>603.9</c:v>
                </c:pt>
                <c:pt idx="19">
                  <c:v>625.9</c:v>
                </c:pt>
                <c:pt idx="20">
                  <c:v>623.9375</c:v>
                </c:pt>
                <c:pt idx="21">
                  <c:v>619.9</c:v>
                </c:pt>
                <c:pt idx="22">
                  <c:v>614.6</c:v>
                </c:pt>
                <c:pt idx="23">
                  <c:v>611.9375</c:v>
                </c:pt>
                <c:pt idx="24">
                  <c:v>607.9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171472"/>
        <c:axId val="509106160"/>
      </c:lineChart>
      <c:dateAx>
        <c:axId val="233171472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509106160"/>
        <c:crosses val="autoZero"/>
        <c:auto val="1"/>
        <c:lblOffset val="100"/>
        <c:baseTimeUnit val="months"/>
      </c:dateAx>
      <c:valAx>
        <c:axId val="509106160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out"/>
        <c:minorTickMark val="none"/>
        <c:tickLblPos val="nextTo"/>
        <c:crossAx val="233171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cat>
            <c:numRef>
              <c:f>'FTE Statistics'!$B$30:$B$54</c:f>
              <c:numCache>
                <c:formatCode>[$-409]mmm\-yy;@</c:formatCode>
                <c:ptCount val="25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</c:numCache>
            </c:numRef>
          </c:cat>
          <c:val>
            <c:numRef>
              <c:f>'FTE Statistics'!$C$30:$C$54</c:f>
              <c:numCache>
                <c:formatCode>_(* #,##0.0_);_(* \(#,##0.0\);_(* "-"??_);_(@_)</c:formatCode>
                <c:ptCount val="25"/>
                <c:pt idx="0">
                  <c:v>600</c:v>
                </c:pt>
                <c:pt idx="1">
                  <c:v>621</c:v>
                </c:pt>
                <c:pt idx="2">
                  <c:v>614</c:v>
                </c:pt>
                <c:pt idx="3">
                  <c:v>621.29</c:v>
                </c:pt>
                <c:pt idx="4">
                  <c:v>616.29999999999995</c:v>
                </c:pt>
                <c:pt idx="5">
                  <c:v>613.04</c:v>
                </c:pt>
                <c:pt idx="6">
                  <c:v>610</c:v>
                </c:pt>
                <c:pt idx="7">
                  <c:v>606.1</c:v>
                </c:pt>
                <c:pt idx="8">
                  <c:v>604.04</c:v>
                </c:pt>
                <c:pt idx="9">
                  <c:v>602.03</c:v>
                </c:pt>
                <c:pt idx="10">
                  <c:v>598.25</c:v>
                </c:pt>
                <c:pt idx="11">
                  <c:v>596.70000000000005</c:v>
                </c:pt>
                <c:pt idx="12">
                  <c:v>588</c:v>
                </c:pt>
                <c:pt idx="13">
                  <c:v>610</c:v>
                </c:pt>
                <c:pt idx="14">
                  <c:v>607.4</c:v>
                </c:pt>
                <c:pt idx="15">
                  <c:v>613.4</c:v>
                </c:pt>
                <c:pt idx="16">
                  <c:v>610.92999999999995</c:v>
                </c:pt>
                <c:pt idx="17">
                  <c:v>607.9</c:v>
                </c:pt>
                <c:pt idx="18">
                  <c:v>603.9</c:v>
                </c:pt>
                <c:pt idx="19">
                  <c:v>625.9</c:v>
                </c:pt>
                <c:pt idx="20">
                  <c:v>623.9375</c:v>
                </c:pt>
                <c:pt idx="21">
                  <c:v>619.9</c:v>
                </c:pt>
                <c:pt idx="22">
                  <c:v>614.6</c:v>
                </c:pt>
                <c:pt idx="23">
                  <c:v>611.9375</c:v>
                </c:pt>
                <c:pt idx="24">
                  <c:v>607.9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755664"/>
        <c:axId val="701756056"/>
      </c:lineChart>
      <c:dateAx>
        <c:axId val="70175566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701756056"/>
        <c:crosses val="autoZero"/>
        <c:auto val="1"/>
        <c:lblOffset val="100"/>
        <c:baseTimeUnit val="months"/>
      </c:dateAx>
      <c:valAx>
        <c:axId val="701756056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out"/>
        <c:minorTickMark val="none"/>
        <c:tickLblPos val="nextTo"/>
        <c:crossAx val="701755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Payroll Analysis - O&amp;M% of Total Payroll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rgbClr val="0070C0"/>
            </a:solidFill>
          </c:spPr>
          <c:invertIfNegative val="0"/>
          <c:val>
            <c:numRef>
              <c:f>Total!#REF!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Total!#REF!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Total!#REF!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axId val="701757232"/>
        <c:axId val="701757624"/>
      </c:barChart>
      <c:catAx>
        <c:axId val="70175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701757624"/>
        <c:crosses val="autoZero"/>
        <c:auto val="1"/>
        <c:lblAlgn val="ctr"/>
        <c:lblOffset val="100"/>
        <c:noMultiLvlLbl val="0"/>
      </c:catAx>
      <c:valAx>
        <c:axId val="701757624"/>
        <c:scaling>
          <c:orientation val="minMax"/>
          <c:min val="0.5"/>
        </c:scaling>
        <c:delete val="0"/>
        <c:axPos val="l"/>
        <c:majorGridlines>
          <c:spPr>
            <a:ln>
              <a:solidFill>
                <a:schemeClr val="bg2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0175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Payroll Analysis</a:t>
            </a:r>
            <a:r>
              <a:rPr lang="en-US" baseline="0"/>
              <a:t> - </a:t>
            </a:r>
            <a:r>
              <a:rPr lang="en-US"/>
              <a:t>O&amp;M%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Total!$D$65</c:f>
              <c:strCache>
                <c:ptCount val="1"/>
                <c:pt idx="0">
                  <c:v>O&amp;M%</c:v>
                </c:pt>
              </c:strCache>
            </c:strRef>
          </c:tx>
          <c:marker>
            <c:symbol val="none"/>
          </c:marker>
          <c:trendline>
            <c:spPr>
              <a:ln cmpd="dbl"/>
            </c:spPr>
            <c:trendlineType val="linear"/>
            <c:dispRSqr val="1"/>
            <c:dispEq val="1"/>
            <c:trendlineLbl>
              <c:layout>
                <c:manualLayout>
                  <c:x val="-8.8946878037382687E-2"/>
                  <c:y val="-7.1353481003579661E-2"/>
                </c:manualLayout>
              </c:layout>
              <c:numFmt formatCode="General" sourceLinked="0"/>
            </c:trendlineLbl>
          </c:trendline>
          <c:cat>
            <c:numRef>
              <c:f>Total!$A$66:$A$197</c:f>
              <c:numCache>
                <c:formatCode>mmm\-yy_)</c:formatCode>
                <c:ptCount val="7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</c:numCache>
            </c:numRef>
          </c:cat>
          <c:val>
            <c:numRef>
              <c:f>Total!$D$66:$D$197</c:f>
              <c:numCache>
                <c:formatCode>0.0%</c:formatCode>
                <c:ptCount val="72"/>
                <c:pt idx="0">
                  <c:v>0.64476975270080827</c:v>
                </c:pt>
                <c:pt idx="1">
                  <c:v>0.61247360467140888</c:v>
                </c:pt>
                <c:pt idx="2">
                  <c:v>0.683049363334717</c:v>
                </c:pt>
                <c:pt idx="3">
                  <c:v>0.64538202958654489</c:v>
                </c:pt>
                <c:pt idx="4">
                  <c:v>0.67016181065275593</c:v>
                </c:pt>
                <c:pt idx="5">
                  <c:v>0.63068947215387972</c:v>
                </c:pt>
                <c:pt idx="6">
                  <c:v>0.65405127803901908</c:v>
                </c:pt>
                <c:pt idx="7">
                  <c:v>0.64808922062837349</c:v>
                </c:pt>
                <c:pt idx="8">
                  <c:v>0.64397744176784188</c:v>
                </c:pt>
                <c:pt idx="9">
                  <c:v>0.68079508794700594</c:v>
                </c:pt>
                <c:pt idx="10">
                  <c:v>0.70149268416029309</c:v>
                </c:pt>
                <c:pt idx="11">
                  <c:v>0.5719933687972153</c:v>
                </c:pt>
                <c:pt idx="12">
                  <c:v>0.6538041075535076</c:v>
                </c:pt>
                <c:pt idx="13">
                  <c:v>0.63548601161522411</c:v>
                </c:pt>
                <c:pt idx="14">
                  <c:v>0.64764659946659109</c:v>
                </c:pt>
                <c:pt idx="15">
                  <c:v>0.58808551520446373</c:v>
                </c:pt>
                <c:pt idx="16">
                  <c:v>0.62823999359593485</c:v>
                </c:pt>
                <c:pt idx="17">
                  <c:v>0.62336105203393444</c:v>
                </c:pt>
                <c:pt idx="18">
                  <c:v>0.61276243495432958</c:v>
                </c:pt>
                <c:pt idx="19">
                  <c:v>0.62165472484337536</c:v>
                </c:pt>
                <c:pt idx="20">
                  <c:v>0.57490124119231012</c:v>
                </c:pt>
                <c:pt idx="21">
                  <c:v>0.60274342199441455</c:v>
                </c:pt>
                <c:pt idx="22">
                  <c:v>0.63778087396741834</c:v>
                </c:pt>
                <c:pt idx="23">
                  <c:v>0.62405504901331277</c:v>
                </c:pt>
                <c:pt idx="24">
                  <c:v>0.67444083364775664</c:v>
                </c:pt>
                <c:pt idx="25">
                  <c:v>0.65723240269915895</c:v>
                </c:pt>
                <c:pt idx="26">
                  <c:v>0.66539585709773785</c:v>
                </c:pt>
                <c:pt idx="27">
                  <c:v>0.65560903475136434</c:v>
                </c:pt>
                <c:pt idx="28">
                  <c:v>0.66525361537495942</c:v>
                </c:pt>
                <c:pt idx="29">
                  <c:v>0.63618439120263903</c:v>
                </c:pt>
                <c:pt idx="30">
                  <c:v>0.67219199635774229</c:v>
                </c:pt>
                <c:pt idx="31">
                  <c:v>0.66336153826221644</c:v>
                </c:pt>
                <c:pt idx="32">
                  <c:v>0.73264482011937848</c:v>
                </c:pt>
                <c:pt idx="33">
                  <c:v>0.69084036049848641</c:v>
                </c:pt>
                <c:pt idx="34">
                  <c:v>0.66484910359336091</c:v>
                </c:pt>
                <c:pt idx="35">
                  <c:v>0.68494505822506302</c:v>
                </c:pt>
                <c:pt idx="36">
                  <c:v>0.70263407223585628</c:v>
                </c:pt>
                <c:pt idx="37">
                  <c:v>0.67493854083043292</c:v>
                </c:pt>
                <c:pt idx="38">
                  <c:v>0.68139444616323197</c:v>
                </c:pt>
                <c:pt idx="39">
                  <c:v>0.69388162961824751</c:v>
                </c:pt>
                <c:pt idx="40">
                  <c:v>0.6861331640017162</c:v>
                </c:pt>
                <c:pt idx="41">
                  <c:v>0.65253563308506468</c:v>
                </c:pt>
                <c:pt idx="42">
                  <c:v>0.64328429769640172</c:v>
                </c:pt>
                <c:pt idx="43">
                  <c:v>0.64237160402629478</c:v>
                </c:pt>
                <c:pt idx="44">
                  <c:v>0.61802800818320547</c:v>
                </c:pt>
                <c:pt idx="45">
                  <c:v>0.64190292062651377</c:v>
                </c:pt>
                <c:pt idx="46">
                  <c:v>0.69113143200872473</c:v>
                </c:pt>
                <c:pt idx="47">
                  <c:v>0.72147560074360861</c:v>
                </c:pt>
                <c:pt idx="48">
                  <c:v>0.6522658252171295</c:v>
                </c:pt>
                <c:pt idx="49">
                  <c:v>0.66022209040098567</c:v>
                </c:pt>
                <c:pt idx="50">
                  <c:v>0.68214575131863997</c:v>
                </c:pt>
                <c:pt idx="51">
                  <c:v>0.66263064195635535</c:v>
                </c:pt>
                <c:pt idx="52">
                  <c:v>0.65273337409261645</c:v>
                </c:pt>
                <c:pt idx="53">
                  <c:v>0.65243123923806345</c:v>
                </c:pt>
                <c:pt idx="54">
                  <c:v>0.65435294080558781</c:v>
                </c:pt>
                <c:pt idx="55">
                  <c:v>0.64436449818975949</c:v>
                </c:pt>
                <c:pt idx="56">
                  <c:v>0.66004538278757774</c:v>
                </c:pt>
                <c:pt idx="57">
                  <c:v>0.64297159587627695</c:v>
                </c:pt>
                <c:pt idx="58">
                  <c:v>0.69115463023605483</c:v>
                </c:pt>
                <c:pt idx="59">
                  <c:v>0.71093188193107282</c:v>
                </c:pt>
                <c:pt idx="60">
                  <c:v>0.65342127599387789</c:v>
                </c:pt>
                <c:pt idx="61">
                  <c:v>0.66600934941107992</c:v>
                </c:pt>
                <c:pt idx="62">
                  <c:v>0.66984996173229938</c:v>
                </c:pt>
                <c:pt idx="63">
                  <c:v>0.67234665739815302</c:v>
                </c:pt>
                <c:pt idx="64">
                  <c:v>0.66360576511118685</c:v>
                </c:pt>
                <c:pt idx="65">
                  <c:v>0.63540308582654248</c:v>
                </c:pt>
                <c:pt idx="66">
                  <c:v>0.64311372620886453</c:v>
                </c:pt>
                <c:pt idx="67">
                  <c:v>0.63698079413893649</c:v>
                </c:pt>
                <c:pt idx="68">
                  <c:v>0.63354385791614276</c:v>
                </c:pt>
                <c:pt idx="69">
                  <c:v>0.60304996398635125</c:v>
                </c:pt>
                <c:pt idx="70">
                  <c:v>0.68538387132081391</c:v>
                </c:pt>
                <c:pt idx="71">
                  <c:v>0.62412066923875498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1755272"/>
        <c:axId val="701758408"/>
      </c:lineChart>
      <c:dateAx>
        <c:axId val="701755272"/>
        <c:scaling>
          <c:orientation val="minMax"/>
        </c:scaling>
        <c:delete val="0"/>
        <c:axPos val="b"/>
        <c:numFmt formatCode="mmm\-yy_)" sourceLinked="1"/>
        <c:majorTickMark val="out"/>
        <c:minorTickMark val="none"/>
        <c:tickLblPos val="nextTo"/>
        <c:crossAx val="701758408"/>
        <c:crosses val="autoZero"/>
        <c:auto val="1"/>
        <c:lblOffset val="100"/>
        <c:baseTimeUnit val="months"/>
      </c:dateAx>
      <c:valAx>
        <c:axId val="701758408"/>
        <c:scaling>
          <c:orientation val="minMax"/>
          <c:min val="0.55000000000000004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701755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Payroll Analysis - Y/Y O&amp;M_%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Y/Y O&amp;M_%</c:v>
          </c:tx>
          <c:marker>
            <c:symbol val="none"/>
          </c:marker>
          <c:val>
            <c:numRef>
              <c:f>Total!#REF!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Total!#REF!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1759192"/>
        <c:axId val="701759584"/>
      </c:lineChart>
      <c:catAx>
        <c:axId val="701759192"/>
        <c:scaling>
          <c:orientation val="minMax"/>
        </c:scaling>
        <c:delete val="0"/>
        <c:axPos val="b"/>
        <c:majorTickMark val="none"/>
        <c:minorTickMark val="none"/>
        <c:tickLblPos val="nextTo"/>
        <c:crossAx val="701759584"/>
        <c:crosses val="autoZero"/>
        <c:auto val="1"/>
        <c:lblAlgn val="ctr"/>
        <c:lblOffset val="100"/>
        <c:noMultiLvlLbl val="0"/>
      </c:catAx>
      <c:valAx>
        <c:axId val="70175958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701759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 anchor="t" anchorCtr="1"/>
          <a:lstStyle/>
          <a:p>
            <a:pPr>
              <a:defRPr/>
            </a:pPr>
            <a:r>
              <a:rPr lang="en-US"/>
              <a:t>NWN Monthly Payroll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/>
              <a:t>including</a:t>
            </a:r>
            <a:r>
              <a:rPr lang="en-US" baseline="0"/>
              <a:t> O/T and </a:t>
            </a:r>
            <a:r>
              <a:rPr lang="en-US"/>
              <a:t>unloaded (or</a:t>
            </a:r>
            <a:r>
              <a:rPr lang="en-US" baseline="0"/>
              <a:t> without Benefits)</a:t>
            </a:r>
            <a:endParaRPr lang="en-US"/>
          </a:p>
        </c:rich>
      </c:tx>
      <c:layout>
        <c:manualLayout>
          <c:xMode val="edge"/>
          <c:yMode val="edge"/>
          <c:x val="0.2165161371696275"/>
          <c:y val="6.7464474429683374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0"/>
                  <c:y val="-1.9047619047619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Trend Line</c:nam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0"/>
          </c:trendline>
          <c:cat>
            <c:numRef>
              <c:f>Total!$A$66:$A$149</c:f>
              <c:numCache>
                <c:formatCode>mmm\-yy_)</c:formatCode>
                <c:ptCount val="2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</c:numCache>
            </c:numRef>
          </c:cat>
          <c:val>
            <c:numRef>
              <c:f>Total!$K$66:$K$149</c:f>
              <c:numCache>
                <c:formatCode>#,##0_);\(#,##0\)</c:formatCode>
                <c:ptCount val="24"/>
                <c:pt idx="0">
                  <c:v>6512840.1300000008</c:v>
                </c:pt>
                <c:pt idx="1">
                  <c:v>5682705.3500000006</c:v>
                </c:pt>
                <c:pt idx="2">
                  <c:v>6444804.0600000005</c:v>
                </c:pt>
                <c:pt idx="3">
                  <c:v>6089758.0500000007</c:v>
                </c:pt>
                <c:pt idx="4">
                  <c:v>6293940.9900000002</c:v>
                </c:pt>
                <c:pt idx="5">
                  <c:v>6017894.3800000008</c:v>
                </c:pt>
                <c:pt idx="6">
                  <c:v>6509019.1899999995</c:v>
                </c:pt>
                <c:pt idx="7">
                  <c:v>6443870.3300000001</c:v>
                </c:pt>
                <c:pt idx="8">
                  <c:v>6265716.1699999999</c:v>
                </c:pt>
                <c:pt idx="9">
                  <c:v>7001681.79</c:v>
                </c:pt>
                <c:pt idx="10">
                  <c:v>6236571.1699999999</c:v>
                </c:pt>
                <c:pt idx="11">
                  <c:v>5938005.71</c:v>
                </c:pt>
                <c:pt idx="12">
                  <c:v>5847593.209999999</c:v>
                </c:pt>
                <c:pt idx="13">
                  <c:v>5554801.0899999999</c:v>
                </c:pt>
                <c:pt idx="14">
                  <c:v>5989383.1500000004</c:v>
                </c:pt>
                <c:pt idx="15">
                  <c:v>5760054.5199999996</c:v>
                </c:pt>
                <c:pt idx="16">
                  <c:v>6034417.0199999996</c:v>
                </c:pt>
                <c:pt idx="17">
                  <c:v>5898489.5800000001</c:v>
                </c:pt>
                <c:pt idx="18">
                  <c:v>6020362.2800000012</c:v>
                </c:pt>
                <c:pt idx="19">
                  <c:v>5992451.7599999998</c:v>
                </c:pt>
                <c:pt idx="20">
                  <c:v>5951651.4399999995</c:v>
                </c:pt>
                <c:pt idx="21">
                  <c:v>6481407.5399999991</c:v>
                </c:pt>
                <c:pt idx="22">
                  <c:v>5875322</c:v>
                </c:pt>
                <c:pt idx="23">
                  <c:v>6073860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761152"/>
        <c:axId val="701761544"/>
      </c:barChart>
      <c:catAx>
        <c:axId val="701761152"/>
        <c:scaling>
          <c:orientation val="minMax"/>
        </c:scaling>
        <c:delete val="0"/>
        <c:axPos val="b"/>
        <c:numFmt formatCode="mmm\-yy_)" sourceLinked="1"/>
        <c:majorTickMark val="none"/>
        <c:minorTickMark val="none"/>
        <c:tickLblPos val="nextTo"/>
        <c:txPr>
          <a:bodyPr rot="-1260000"/>
          <a:lstStyle/>
          <a:p>
            <a:pPr>
              <a:defRPr/>
            </a:pPr>
            <a:endParaRPr lang="en-US"/>
          </a:p>
        </c:txPr>
        <c:crossAx val="70176154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701761544"/>
        <c:scaling>
          <c:orientation val="minMax"/>
          <c:min val="4500000"/>
        </c:scaling>
        <c:delete val="0"/>
        <c:axPos val="l"/>
        <c:majorGridlines/>
        <c:numFmt formatCode="#,##0_);\(#,##0\)" sourceLinked="1"/>
        <c:majorTickMark val="none"/>
        <c:minorTickMark val="none"/>
        <c:tickLblPos val="nextTo"/>
        <c:crossAx val="701761152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3.0555555555555582E-2"/>
                <c:y val="0.37535906969962268"/>
              </c:manualLayout>
            </c:layout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94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1"/>
  <sheetViews>
    <sheetView zoomScale="94" workbookViewId="0" zoomToFit="1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2"/>
  <sheetViews>
    <sheetView zoomScale="89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148</xdr:row>
      <xdr:rowOff>144780</xdr:rowOff>
    </xdr:from>
    <xdr:to>
      <xdr:col>11</xdr:col>
      <xdr:colOff>0</xdr:colOff>
      <xdr:row>149</xdr:row>
      <xdr:rowOff>11431</xdr:rowOff>
    </xdr:to>
    <xdr:cxnSp macro="">
      <xdr:nvCxnSpPr>
        <xdr:cNvPr id="3" name="Straight Connector 2"/>
        <xdr:cNvCxnSpPr/>
      </xdr:nvCxnSpPr>
      <xdr:spPr>
        <a:xfrm flipV="1">
          <a:off x="144780" y="24513540"/>
          <a:ext cx="8145780" cy="2667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576262</xdr:colOff>
      <xdr:row>556</xdr:row>
      <xdr:rowOff>66675</xdr:rowOff>
    </xdr:from>
    <xdr:to>
      <xdr:col>20</xdr:col>
      <xdr:colOff>42862</xdr:colOff>
      <xdr:row>576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578</xdr:row>
      <xdr:rowOff>0</xdr:rowOff>
    </xdr:from>
    <xdr:to>
      <xdr:col>20</xdr:col>
      <xdr:colOff>104775</xdr:colOff>
      <xdr:row>594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30480</xdr:colOff>
      <xdr:row>207</xdr:row>
      <xdr:rowOff>137160</xdr:rowOff>
    </xdr:from>
    <xdr:to>
      <xdr:col>11</xdr:col>
      <xdr:colOff>289560</xdr:colOff>
      <xdr:row>210</xdr:row>
      <xdr:rowOff>91440</xdr:rowOff>
    </xdr:to>
    <xdr:sp macro="" textlink="">
      <xdr:nvSpPr>
        <xdr:cNvPr id="2" name="Right Brace 1"/>
        <xdr:cNvSpPr/>
      </xdr:nvSpPr>
      <xdr:spPr>
        <a:xfrm>
          <a:off x="7589520" y="33649920"/>
          <a:ext cx="259080" cy="434340"/>
        </a:xfrm>
        <a:prstGeom prst="rightBrace">
          <a:avLst/>
        </a:prstGeom>
        <a:ln w="22225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219</xdr:row>
      <xdr:rowOff>45720</xdr:rowOff>
    </xdr:from>
    <xdr:to>
      <xdr:col>11</xdr:col>
      <xdr:colOff>266700</xdr:colOff>
      <xdr:row>222</xdr:row>
      <xdr:rowOff>0</xdr:rowOff>
    </xdr:to>
    <xdr:sp macro="" textlink="">
      <xdr:nvSpPr>
        <xdr:cNvPr id="7" name="Right Brace 6"/>
        <xdr:cNvSpPr/>
      </xdr:nvSpPr>
      <xdr:spPr>
        <a:xfrm>
          <a:off x="7566660" y="35478720"/>
          <a:ext cx="259080" cy="434340"/>
        </a:xfrm>
        <a:prstGeom prst="rightBrace">
          <a:avLst/>
        </a:prstGeom>
        <a:ln w="22225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11</xdr:col>
      <xdr:colOff>373380</xdr:colOff>
      <xdr:row>208</xdr:row>
      <xdr:rowOff>38100</xdr:rowOff>
    </xdr:from>
    <xdr:ext cx="923010" cy="264560"/>
    <xdr:sp macro="" textlink="">
      <xdr:nvSpPr>
        <xdr:cNvPr id="5" name="TextBox 4"/>
        <xdr:cNvSpPr txBox="1"/>
      </xdr:nvSpPr>
      <xdr:spPr>
        <a:xfrm>
          <a:off x="7932420" y="33710880"/>
          <a:ext cx="92301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less volatility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617226</xdr:colOff>
      <xdr:row>15</xdr:row>
      <xdr:rowOff>45720</xdr:rowOff>
    </xdr:from>
    <xdr:to>
      <xdr:col>18</xdr:col>
      <xdr:colOff>173361</xdr:colOff>
      <xdr:row>32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617226</xdr:colOff>
      <xdr:row>15</xdr:row>
      <xdr:rowOff>45720</xdr:rowOff>
    </xdr:from>
    <xdr:to>
      <xdr:col>60</xdr:col>
      <xdr:colOff>173361</xdr:colOff>
      <xdr:row>32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49511" cy="627434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0.33271</cdr:x>
      <cdr:y>0.08527</cdr:y>
    </cdr:from>
    <cdr:to>
      <cdr:x>0.33458</cdr:x>
      <cdr:y>0.91731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2877766" y="535021"/>
          <a:ext cx="16213" cy="522051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0.60637</cdr:x>
      <cdr:y>0.08527</cdr:y>
    </cdr:from>
    <cdr:to>
      <cdr:x>0.60825</cdr:x>
      <cdr:y>0.91602</cdr:y>
    </cdr:to>
    <cdr:cxnSp macro="">
      <cdr:nvCxnSpPr>
        <cdr:cNvPr id="5" name="Straight Connector 4"/>
        <cdr:cNvCxnSpPr/>
      </cdr:nvCxnSpPr>
      <cdr:spPr>
        <a:xfrm xmlns:a="http://schemas.openxmlformats.org/drawingml/2006/main" flipH="1" flipV="1">
          <a:off x="5244830" y="535021"/>
          <a:ext cx="16213" cy="521240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0.64667</cdr:x>
      <cdr:y>0.14083</cdr:y>
    </cdr:from>
    <cdr:to>
      <cdr:x>0.79475</cdr:x>
      <cdr:y>0.22093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593405" y="883595"/>
          <a:ext cx="1280808" cy="5025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Special Transfer</a:t>
          </a:r>
          <a:r>
            <a:rPr lang="en-US" sz="1100" baseline="0"/>
            <a:t> </a:t>
          </a:r>
        </a:p>
        <a:p xmlns:a="http://schemas.openxmlformats.org/drawingml/2006/main">
          <a:r>
            <a:rPr lang="en-US" sz="1100" baseline="0"/>
            <a:t>- Accounting</a:t>
          </a:r>
          <a:endParaRPr lang="en-US" sz="1100"/>
        </a:p>
      </cdr:txBody>
    </cdr:sp>
  </cdr:relSizeAnchor>
  <cdr:relSizeAnchor xmlns:cdr="http://schemas.openxmlformats.org/drawingml/2006/chartDrawing">
    <cdr:from>
      <cdr:x>0.74883</cdr:x>
      <cdr:y>0.19897</cdr:y>
    </cdr:from>
    <cdr:to>
      <cdr:x>0.78913</cdr:x>
      <cdr:y>0.20026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V="1">
          <a:off x="6477000" y="1248383"/>
          <a:ext cx="348574" cy="810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0.41425</cdr:x>
      <cdr:y>0.43023</cdr:y>
    </cdr:from>
    <cdr:to>
      <cdr:x>0.58201</cdr:x>
      <cdr:y>0.50904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3583022" y="2699425"/>
          <a:ext cx="1451043" cy="4944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/>
            <a:t>Sept'10 - Other_% at 8.3%</a:t>
          </a:r>
        </a:p>
      </cdr:txBody>
    </cdr:sp>
  </cdr:relSizeAnchor>
  <cdr:relSizeAnchor xmlns:cdr="http://schemas.openxmlformats.org/drawingml/2006/chartDrawing">
    <cdr:from>
      <cdr:x>0.53233</cdr:x>
      <cdr:y>0.47933</cdr:y>
    </cdr:from>
    <cdr:to>
      <cdr:x>0.53233</cdr:x>
      <cdr:y>0.65762</cdr:y>
    </cdr:to>
    <cdr:cxnSp macro="">
      <cdr:nvCxnSpPr>
        <cdr:cNvPr id="12" name="Straight Arrow Connector 11"/>
        <cdr:cNvCxnSpPr/>
      </cdr:nvCxnSpPr>
      <cdr:spPr>
        <a:xfrm xmlns:a="http://schemas.openxmlformats.org/drawingml/2006/main">
          <a:off x="4604426" y="3007468"/>
          <a:ext cx="0" cy="111868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0.06654</cdr:x>
      <cdr:y>0.42636</cdr:y>
    </cdr:from>
    <cdr:to>
      <cdr:x>0.33177</cdr:x>
      <cdr:y>0.42894</cdr:y>
    </cdr:to>
    <cdr:cxnSp macro="">
      <cdr:nvCxnSpPr>
        <cdr:cNvPr id="15" name="Straight Connector 14"/>
        <cdr:cNvCxnSpPr/>
      </cdr:nvCxnSpPr>
      <cdr:spPr>
        <a:xfrm xmlns:a="http://schemas.openxmlformats.org/drawingml/2006/main" flipV="1">
          <a:off x="575553" y="2675106"/>
          <a:ext cx="2294107" cy="16213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0.33646</cdr:x>
      <cdr:y>0.54264</cdr:y>
    </cdr:from>
    <cdr:to>
      <cdr:x>0.60544</cdr:x>
      <cdr:y>0.54522</cdr:y>
    </cdr:to>
    <cdr:cxnSp macro="">
      <cdr:nvCxnSpPr>
        <cdr:cNvPr id="17" name="Straight Connector 16"/>
        <cdr:cNvCxnSpPr/>
      </cdr:nvCxnSpPr>
      <cdr:spPr>
        <a:xfrm xmlns:a="http://schemas.openxmlformats.org/drawingml/2006/main" flipV="1">
          <a:off x="2910192" y="3404681"/>
          <a:ext cx="2326532" cy="16213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0.60825</cdr:x>
      <cdr:y>0.33463</cdr:y>
    </cdr:from>
    <cdr:to>
      <cdr:x>0.86973</cdr:x>
      <cdr:y>0.33592</cdr:y>
    </cdr:to>
    <cdr:cxnSp macro="">
      <cdr:nvCxnSpPr>
        <cdr:cNvPr id="21" name="Straight Connector 20"/>
        <cdr:cNvCxnSpPr/>
      </cdr:nvCxnSpPr>
      <cdr:spPr>
        <a:xfrm xmlns:a="http://schemas.openxmlformats.org/drawingml/2006/main">
          <a:off x="5261042" y="2099553"/>
          <a:ext cx="2261681" cy="8106"/>
        </a:xfrm>
        <a:prstGeom xmlns:a="http://schemas.openxmlformats.org/drawingml/2006/main" prst="line">
          <a:avLst/>
        </a:prstGeom>
        <a:ln xmlns:a="http://schemas.openxmlformats.org/drawingml/2006/main" w="1270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0.07685</cdr:x>
      <cdr:y>0.24548</cdr:y>
    </cdr:from>
    <cdr:to>
      <cdr:x>0.2896</cdr:x>
      <cdr:y>0.30362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664722" y="1540213"/>
          <a:ext cx="1840149" cy="364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FY 2009 Average:</a:t>
          </a:r>
          <a:r>
            <a:rPr lang="en-US" sz="1100" baseline="0"/>
            <a:t> 64.9%</a:t>
          </a:r>
          <a:endParaRPr lang="en-US" sz="1100"/>
        </a:p>
      </cdr:txBody>
    </cdr:sp>
  </cdr:relSizeAnchor>
  <cdr:relSizeAnchor xmlns:cdr="http://schemas.openxmlformats.org/drawingml/2006/chartDrawing">
    <cdr:from>
      <cdr:x>0.34983</cdr:x>
      <cdr:y>0.29879</cdr:y>
    </cdr:from>
    <cdr:to>
      <cdr:x>0.56257</cdr:x>
      <cdr:y>0.35693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025842" y="1874736"/>
          <a:ext cx="1840149" cy="364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FY 2010 Average:</a:t>
          </a:r>
          <a:r>
            <a:rPr lang="en-US" sz="1100" baseline="0"/>
            <a:t> 62.1%</a:t>
          </a:r>
          <a:endParaRPr lang="en-US" sz="1100"/>
        </a:p>
      </cdr:txBody>
    </cdr:sp>
  </cdr:relSizeAnchor>
  <cdr:relSizeAnchor xmlns:cdr="http://schemas.openxmlformats.org/drawingml/2006/chartDrawing">
    <cdr:from>
      <cdr:x>0.61037</cdr:x>
      <cdr:y>0.25357</cdr:y>
    </cdr:from>
    <cdr:to>
      <cdr:x>0.82312</cdr:x>
      <cdr:y>0.31171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5279417" y="1591012"/>
          <a:ext cx="1840149" cy="364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FY 2011 Average:</a:t>
          </a:r>
          <a:r>
            <a:rPr lang="en-US" sz="1100" baseline="0"/>
            <a:t> 67.4%</a:t>
          </a:r>
          <a:endParaRPr lang="en-US" sz="1100"/>
        </a:p>
      </cdr:txBody>
    </cdr:sp>
  </cdr:relSizeAnchor>
  <cdr:relSizeAnchor xmlns:cdr="http://schemas.openxmlformats.org/drawingml/2006/chartDrawing">
    <cdr:from>
      <cdr:x>0.87816</cdr:x>
      <cdr:y>0.08398</cdr:y>
    </cdr:from>
    <cdr:to>
      <cdr:x>0.87816</cdr:x>
      <cdr:y>0.91344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 flipV="1">
          <a:off x="7595681" y="526915"/>
          <a:ext cx="1" cy="520429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49511" cy="627434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4539" cy="628436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0.12371</cdr:x>
      <cdr:y>0.80103</cdr:y>
    </cdr:from>
    <cdr:to>
      <cdr:x>0.34583</cdr:x>
      <cdr:y>0.84496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70041" y="5025957"/>
          <a:ext cx="1921213" cy="2756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FY 2010 Y/Y% Change : -8.9%</a:t>
          </a:r>
        </a:p>
      </cdr:txBody>
    </cdr:sp>
  </cdr:relSizeAnchor>
  <cdr:relSizeAnchor xmlns:cdr="http://schemas.openxmlformats.org/drawingml/2006/chartDrawing">
    <cdr:from>
      <cdr:x>0.48947</cdr:x>
      <cdr:y>0.3466</cdr:y>
    </cdr:from>
    <cdr:to>
      <cdr:x>0.70222</cdr:x>
      <cdr:y>0.40474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233694" y="2174672"/>
          <a:ext cx="1840149" cy="364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FY 2011 Y/Y</a:t>
          </a:r>
          <a:r>
            <a:rPr lang="en-US" sz="1100" baseline="0"/>
            <a:t> % Change</a:t>
          </a:r>
          <a:r>
            <a:rPr lang="en-US" sz="1100"/>
            <a:t>:</a:t>
          </a:r>
          <a:r>
            <a:rPr lang="en-US" sz="1100" baseline="0"/>
            <a:t> +10.5%</a:t>
          </a:r>
          <a:endParaRPr 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1</xdr:row>
      <xdr:rowOff>0</xdr:rowOff>
    </xdr:from>
    <xdr:to>
      <xdr:col>14</xdr:col>
      <xdr:colOff>381000</xdr:colOff>
      <xdr:row>27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Apr%2020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s\Local%20Settings\Temporary%20Internet%20Files\OLK17C\Income%20Statement%20Budget%20-%20Version%20053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Feb%20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Payroll%20Analysis%20by%20CC%20-%20YTD\Data\Payroll%20O&amp;M%20by%20Cost%20Center%20-%20Dec%2020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Payroll%20Analysis%20by%20CC%20-%20YTD\Data\Payroll%20O&amp;M%20by%20Cost%20Center%20-%20Jan%20201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uly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une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Mar%20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May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fd\Local%20Settings\Temporary%20Internet%20Files\OLK176\Margin%20Analysis%20Report%20Form%20200803%20(3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Data\Payroll%20O&amp;M%20by%20Cost%20Center%20-%20Dec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08%20Aug%202016\Payroll%20Analysis%20by%20Cost%20Center\Payroll%20O&amp;M%20by%20Cost%20Center%20-%20Aug%202016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Margin\2008\Margin%20Analysis%202008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09%20Sep%202016\Payroll%20Analysis%20by%20Cost%20Center\Payroll%20O&amp;M%20by%20Cost%20Center%20-%20Sep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ocuments%20and%20Settings\blv\Desktop\in%20progress\2006PurLo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6\Payroll%20Analysis%20by%20CC%20-%20YTD\Payroll%20O&amp;M%20by%20Cost%20Center%20-%20Jan-Dec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5\Working%20Statements\Revised%20FTE%20Budget,%20Actual,%20Variance%20and%20Foreca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4\Working%20Statements\FTE%20Count%20with%202014B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5\Working%20Statements\2015%20FTE's%20%20Budget,%20Actual,%20Variance%20and%20Footprin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Monthly%20Board%20Reports\2016\01%20January\FTEs\FTE%20Budget%20Actual%20Variance%20by%20Hierarch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Forecast%20-%20Quarterly\2013\Working%20Statements\FTE%20Count%20with%202013B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Planning%20and%20Analysis\Payroll\Payroll%20Analysis\Automated\2015\01%20January%202015\PAR%20data%20Jan%202015%20with%20Manual%20Adjustm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pr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3265.2363700000001</v>
          </cell>
        </row>
        <row r="6">
          <cell r="F6">
            <v>-2.7879999999999999E-2</v>
          </cell>
        </row>
        <row r="7">
          <cell r="F7">
            <v>-23.774999999999999</v>
          </cell>
        </row>
        <row r="8">
          <cell r="F8">
            <v>48.901580000000003</v>
          </cell>
        </row>
        <row r="9">
          <cell r="F9">
            <v>2820.8843499999998</v>
          </cell>
        </row>
        <row r="10">
          <cell r="F10">
            <v>243.05651</v>
          </cell>
        </row>
        <row r="11">
          <cell r="F11">
            <v>6.4303999999999997</v>
          </cell>
        </row>
        <row r="12">
          <cell r="F12">
            <v>27.97475</v>
          </cell>
        </row>
        <row r="13">
          <cell r="F13">
            <v>1.95289</v>
          </cell>
        </row>
        <row r="14">
          <cell r="F14">
            <v>8.5506399999999996</v>
          </cell>
        </row>
        <row r="15">
          <cell r="F15">
            <v>879.56753000000003</v>
          </cell>
        </row>
        <row r="16">
          <cell r="F16">
            <v>4107.8515699999998</v>
          </cell>
        </row>
        <row r="17">
          <cell r="F17">
            <v>196.78747999999999</v>
          </cell>
        </row>
        <row r="19">
          <cell r="F19">
            <v>407.20947999999999</v>
          </cell>
        </row>
        <row r="20">
          <cell r="F20">
            <v>39.029150000000001</v>
          </cell>
        </row>
        <row r="21">
          <cell r="F21">
            <v>2480.0162700000001</v>
          </cell>
        </row>
        <row r="22">
          <cell r="F22">
            <v>121.6588</v>
          </cell>
        </row>
        <row r="23">
          <cell r="F23">
            <v>-2040.93193</v>
          </cell>
        </row>
        <row r="24">
          <cell r="F24">
            <v>-58.211129999999997</v>
          </cell>
        </row>
        <row r="25">
          <cell r="F25">
            <v>-4230.98452</v>
          </cell>
        </row>
        <row r="26">
          <cell r="F26">
            <v>-238.89174</v>
          </cell>
        </row>
        <row r="29">
          <cell r="F29">
            <v>8062.28557</v>
          </cell>
        </row>
        <row r="30">
          <cell r="F30">
            <v>3265.2363700000001</v>
          </cell>
        </row>
        <row r="31">
          <cell r="F31">
            <v>-2.7879999999999999E-2</v>
          </cell>
        </row>
        <row r="32">
          <cell r="F32">
            <v>-23.774999999999999</v>
          </cell>
        </row>
        <row r="33">
          <cell r="F33">
            <v>48.901580000000003</v>
          </cell>
        </row>
        <row r="34">
          <cell r="F34">
            <v>2820.8843499999998</v>
          </cell>
        </row>
        <row r="35">
          <cell r="F35">
            <v>243.05651</v>
          </cell>
        </row>
        <row r="36">
          <cell r="F36">
            <v>6.4303999999999997</v>
          </cell>
        </row>
        <row r="37">
          <cell r="F37">
            <v>27.97475</v>
          </cell>
        </row>
        <row r="38">
          <cell r="F38">
            <v>1.95289</v>
          </cell>
        </row>
        <row r="39">
          <cell r="F39">
            <v>8.5506399999999996</v>
          </cell>
        </row>
        <row r="40">
          <cell r="F40">
            <v>879.56753000000003</v>
          </cell>
        </row>
        <row r="41">
          <cell r="F41">
            <v>4107.8515699999998</v>
          </cell>
        </row>
        <row r="42">
          <cell r="F42">
            <v>196.78747999999999</v>
          </cell>
        </row>
        <row r="44">
          <cell r="F44">
            <v>407.20947999999999</v>
          </cell>
        </row>
        <row r="45">
          <cell r="F45">
            <v>39.029150000000001</v>
          </cell>
        </row>
        <row r="46">
          <cell r="F46">
            <v>2480.0162700000001</v>
          </cell>
        </row>
        <row r="47">
          <cell r="F47">
            <v>121.6588</v>
          </cell>
        </row>
        <row r="48">
          <cell r="F48">
            <v>-2040.93193</v>
          </cell>
        </row>
        <row r="49">
          <cell r="F49">
            <v>-58.211129999999997</v>
          </cell>
        </row>
        <row r="50">
          <cell r="F50">
            <v>-4230.98452</v>
          </cell>
        </row>
        <row r="51">
          <cell r="F51">
            <v>-238.89174</v>
          </cell>
        </row>
        <row r="54">
          <cell r="F54">
            <v>8062.28557</v>
          </cell>
        </row>
        <row r="55">
          <cell r="F55">
            <v>-234.52</v>
          </cell>
        </row>
        <row r="56">
          <cell r="F56">
            <v>-23.774999999999999</v>
          </cell>
        </row>
        <row r="60">
          <cell r="F60">
            <v>-12.122999999999999</v>
          </cell>
        </row>
        <row r="62">
          <cell r="F62">
            <v>-1.375</v>
          </cell>
        </row>
        <row r="63">
          <cell r="F63">
            <v>-47.970999999999997</v>
          </cell>
        </row>
        <row r="64">
          <cell r="F64">
            <v>-237.91800000000001</v>
          </cell>
        </row>
        <row r="73">
          <cell r="F73">
            <v>-557.68200000000002</v>
          </cell>
        </row>
        <row r="74">
          <cell r="F74">
            <v>-234.52</v>
          </cell>
        </row>
        <row r="75">
          <cell r="F75">
            <v>-23.774999999999999</v>
          </cell>
        </row>
        <row r="79">
          <cell r="F79">
            <v>-12.122999999999999</v>
          </cell>
        </row>
        <row r="80">
          <cell r="F80">
            <v>-1.375</v>
          </cell>
        </row>
        <row r="81">
          <cell r="F81">
            <v>-47.970999999999997</v>
          </cell>
        </row>
        <row r="82">
          <cell r="F82">
            <v>-237.91800000000001</v>
          </cell>
        </row>
        <row r="91">
          <cell r="F91">
            <v>-557.68200000000002</v>
          </cell>
        </row>
        <row r="92">
          <cell r="F92">
            <v>-234.52</v>
          </cell>
        </row>
        <row r="93">
          <cell r="F93">
            <v>-23.774999999999999</v>
          </cell>
        </row>
        <row r="97">
          <cell r="F97">
            <v>-12.122999999999999</v>
          </cell>
        </row>
        <row r="98">
          <cell r="F98">
            <v>-1.375</v>
          </cell>
        </row>
        <row r="99">
          <cell r="F99">
            <v>-47.970999999999997</v>
          </cell>
        </row>
        <row r="100">
          <cell r="F100">
            <v>-237.91800000000001</v>
          </cell>
        </row>
        <row r="109">
          <cell r="F109">
            <v>-557.68200000000002</v>
          </cell>
        </row>
        <row r="137">
          <cell r="F137">
            <v>3499.7563700000001</v>
          </cell>
        </row>
        <row r="138">
          <cell r="F138">
            <v>-2.7879999999999999E-2</v>
          </cell>
        </row>
        <row r="139">
          <cell r="F139">
            <v>48.901580000000003</v>
          </cell>
        </row>
        <row r="140">
          <cell r="F140">
            <v>2820.8843499999998</v>
          </cell>
        </row>
        <row r="141">
          <cell r="F141">
            <v>243.05651</v>
          </cell>
        </row>
        <row r="142">
          <cell r="F142">
            <v>6.4303999999999997</v>
          </cell>
        </row>
        <row r="143">
          <cell r="F143">
            <v>40.097749999999998</v>
          </cell>
        </row>
        <row r="144">
          <cell r="F144">
            <v>1.95289</v>
          </cell>
        </row>
        <row r="145">
          <cell r="F145">
            <v>9.9256399999999996</v>
          </cell>
        </row>
        <row r="146">
          <cell r="F146">
            <v>927.53853000000004</v>
          </cell>
        </row>
        <row r="147">
          <cell r="F147">
            <v>4345.7695700000004</v>
          </cell>
        </row>
        <row r="148">
          <cell r="F148">
            <v>196.78747999999999</v>
          </cell>
        </row>
        <row r="150">
          <cell r="F150">
            <v>407.20947999999999</v>
          </cell>
        </row>
        <row r="151">
          <cell r="F151">
            <v>39.029150000000001</v>
          </cell>
        </row>
        <row r="152">
          <cell r="F152">
            <v>2480.0162700000001</v>
          </cell>
        </row>
        <row r="153">
          <cell r="F153">
            <v>121.6588</v>
          </cell>
        </row>
        <row r="154">
          <cell r="F154">
            <v>-2040.93193</v>
          </cell>
        </row>
        <row r="155">
          <cell r="F155">
            <v>-58.211129999999997</v>
          </cell>
        </row>
        <row r="156">
          <cell r="F156">
            <v>-4230.98452</v>
          </cell>
        </row>
        <row r="157">
          <cell r="F157">
            <v>-238.89174</v>
          </cell>
        </row>
        <row r="160">
          <cell r="F160">
            <v>8619.9675700000007</v>
          </cell>
        </row>
        <row r="161">
          <cell r="F161">
            <v>303.10127</v>
          </cell>
        </row>
        <row r="163">
          <cell r="F163">
            <v>60.427849999999999</v>
          </cell>
        </row>
        <row r="164">
          <cell r="F164">
            <v>0.53415999999999997</v>
          </cell>
        </row>
        <row r="166">
          <cell r="F166">
            <v>0.28552</v>
          </cell>
        </row>
        <row r="167">
          <cell r="F167">
            <v>52.070099999999996</v>
          </cell>
        </row>
        <row r="168">
          <cell r="F168">
            <v>250.34323000000001</v>
          </cell>
        </row>
        <row r="170">
          <cell r="F170">
            <v>24.843250000000001</v>
          </cell>
        </row>
        <row r="171">
          <cell r="F171">
            <v>20.36045</v>
          </cell>
        </row>
        <row r="172">
          <cell r="F172">
            <v>0.26199</v>
          </cell>
        </row>
        <row r="173">
          <cell r="F173">
            <v>-112.5744</v>
          </cell>
        </row>
        <row r="175">
          <cell r="F175">
            <v>-85.774950000000004</v>
          </cell>
        </row>
        <row r="176">
          <cell r="F176">
            <v>-0.71087999999999996</v>
          </cell>
        </row>
        <row r="177">
          <cell r="F177">
            <v>513.16759000000002</v>
          </cell>
        </row>
        <row r="180">
          <cell r="F180">
            <v>6.3684399999999997</v>
          </cell>
        </row>
        <row r="182">
          <cell r="F182">
            <v>39.108280000000001</v>
          </cell>
        </row>
        <row r="183">
          <cell r="F183">
            <v>0.48463000000000001</v>
          </cell>
        </row>
        <row r="184">
          <cell r="F184">
            <v>7.0324299999999997</v>
          </cell>
        </row>
        <row r="185">
          <cell r="F185">
            <v>33.875360000000001</v>
          </cell>
        </row>
        <row r="186">
          <cell r="F186">
            <v>2.4425400000000002</v>
          </cell>
        </row>
        <row r="187">
          <cell r="F187">
            <v>10.73114</v>
          </cell>
        </row>
        <row r="188">
          <cell r="F188">
            <v>0.26199</v>
          </cell>
        </row>
        <row r="189">
          <cell r="F189">
            <v>-11.731680000000001</v>
          </cell>
        </row>
        <row r="191">
          <cell r="F191">
            <v>-75.559950000000001</v>
          </cell>
        </row>
        <row r="192">
          <cell r="F192">
            <v>-0.71087999999999996</v>
          </cell>
        </row>
        <row r="193">
          <cell r="F193">
            <v>12.302300000000001</v>
          </cell>
        </row>
        <row r="194">
          <cell r="F194">
            <v>50.117699999999999</v>
          </cell>
        </row>
        <row r="195">
          <cell r="F195">
            <v>7.0005199999999999</v>
          </cell>
        </row>
        <row r="196">
          <cell r="F196">
            <v>33.645980000000002</v>
          </cell>
        </row>
        <row r="197">
          <cell r="F197">
            <v>22.40071</v>
          </cell>
        </row>
        <row r="198">
          <cell r="F198">
            <v>-68.021280000000004</v>
          </cell>
        </row>
        <row r="199">
          <cell r="F199">
            <v>45.143630000000002</v>
          </cell>
        </row>
        <row r="200">
          <cell r="F200">
            <v>24.830960000000001</v>
          </cell>
        </row>
        <row r="201">
          <cell r="F201">
            <v>3.4272800000000001</v>
          </cell>
        </row>
        <row r="202">
          <cell r="F202">
            <v>16.472380000000001</v>
          </cell>
        </row>
        <row r="204">
          <cell r="F204">
            <v>44.730620000000002</v>
          </cell>
        </row>
        <row r="205">
          <cell r="F205">
            <v>19.834779999999999</v>
          </cell>
        </row>
        <row r="206">
          <cell r="F206">
            <v>2.7502399999999998</v>
          </cell>
        </row>
        <row r="207">
          <cell r="F207">
            <v>13.21828</v>
          </cell>
        </row>
        <row r="208">
          <cell r="F208">
            <v>35.8033</v>
          </cell>
        </row>
        <row r="209">
          <cell r="F209">
            <v>201.94938999999999</v>
          </cell>
        </row>
        <row r="210">
          <cell r="F210">
            <v>21.319569999999999</v>
          </cell>
        </row>
        <row r="211">
          <cell r="F211">
            <v>4.9529999999999998E-2</v>
          </cell>
        </row>
        <row r="213">
          <cell r="F213">
            <v>0.28552</v>
          </cell>
        </row>
        <row r="214">
          <cell r="F214">
            <v>31.859629999999999</v>
          </cell>
        </row>
        <row r="215">
          <cell r="F215">
            <v>153.13122999999999</v>
          </cell>
        </row>
        <row r="216">
          <cell r="F216">
            <v>9.6293100000000003</v>
          </cell>
        </row>
        <row r="218">
          <cell r="F218">
            <v>-32.821440000000003</v>
          </cell>
        </row>
        <row r="219">
          <cell r="F219">
            <v>-10.215</v>
          </cell>
        </row>
        <row r="221">
          <cell r="F221">
            <v>375.18774000000002</v>
          </cell>
        </row>
        <row r="222">
          <cell r="F222">
            <v>42.690559999999998</v>
          </cell>
        </row>
        <row r="223">
          <cell r="F223">
            <v>6.7403399999999998</v>
          </cell>
        </row>
        <row r="224">
          <cell r="F224">
            <v>32.39573</v>
          </cell>
        </row>
        <row r="226">
          <cell r="F226">
            <v>81.826629999999994</v>
          </cell>
        </row>
        <row r="227">
          <cell r="F227">
            <v>9.7850000000000001</v>
          </cell>
        </row>
        <row r="228">
          <cell r="F228">
            <v>1.3180400000000001</v>
          </cell>
        </row>
        <row r="229">
          <cell r="F229">
            <v>6.3348000000000004</v>
          </cell>
        </row>
        <row r="231">
          <cell r="F231">
            <v>17.437840000000001</v>
          </cell>
        </row>
        <row r="232">
          <cell r="F232">
            <v>149.47382999999999</v>
          </cell>
        </row>
        <row r="233">
          <cell r="F233">
            <v>21.319569999999999</v>
          </cell>
        </row>
        <row r="234">
          <cell r="F234">
            <v>4.9529999999999998E-2</v>
          </cell>
        </row>
        <row r="236">
          <cell r="F236">
            <v>0.28552</v>
          </cell>
        </row>
        <row r="237">
          <cell r="F237">
            <v>23.80125</v>
          </cell>
        </row>
        <row r="238">
          <cell r="F238">
            <v>114.4007</v>
          </cell>
        </row>
        <row r="239">
          <cell r="F239">
            <v>9.6293100000000003</v>
          </cell>
        </row>
        <row r="241">
          <cell r="F241">
            <v>-32.821440000000003</v>
          </cell>
        </row>
        <row r="242">
          <cell r="F242">
            <v>-10.215</v>
          </cell>
        </row>
        <row r="244">
          <cell r="F244">
            <v>275.92327</v>
          </cell>
        </row>
        <row r="245">
          <cell r="F245">
            <v>19.36666</v>
          </cell>
        </row>
        <row r="246">
          <cell r="F246">
            <v>2.6086999999999998</v>
          </cell>
        </row>
        <row r="247">
          <cell r="F247">
            <v>12.537979999999999</v>
          </cell>
        </row>
        <row r="249">
          <cell r="F249">
            <v>34.513339999999999</v>
          </cell>
        </row>
        <row r="250">
          <cell r="F250">
            <v>130.10717</v>
          </cell>
        </row>
        <row r="251">
          <cell r="F251">
            <v>21.319569999999999</v>
          </cell>
        </row>
        <row r="252">
          <cell r="F252">
            <v>4.9529999999999998E-2</v>
          </cell>
        </row>
        <row r="254">
          <cell r="F254">
            <v>0.28552</v>
          </cell>
        </row>
        <row r="255">
          <cell r="F255">
            <v>21.192550000000001</v>
          </cell>
        </row>
        <row r="256">
          <cell r="F256">
            <v>101.86272</v>
          </cell>
        </row>
        <row r="257">
          <cell r="F257">
            <v>9.6293100000000003</v>
          </cell>
        </row>
        <row r="259">
          <cell r="F259">
            <v>-32.821440000000003</v>
          </cell>
        </row>
        <row r="260">
          <cell r="F260">
            <v>-10.215</v>
          </cell>
        </row>
        <row r="262">
          <cell r="F262">
            <v>241.40993</v>
          </cell>
        </row>
        <row r="263">
          <cell r="F263">
            <v>33.414279999999998</v>
          </cell>
        </row>
        <row r="264">
          <cell r="F264">
            <v>4.7050200000000002</v>
          </cell>
        </row>
        <row r="265">
          <cell r="F265">
            <v>22.613489999999999</v>
          </cell>
        </row>
        <row r="266">
          <cell r="F266">
            <v>-20.538779999999999</v>
          </cell>
        </row>
        <row r="267">
          <cell r="F267">
            <v>40.194009999999999</v>
          </cell>
        </row>
        <row r="268">
          <cell r="F268">
            <v>26.818819999999999</v>
          </cell>
        </row>
        <row r="270">
          <cell r="F270">
            <v>0.28552</v>
          </cell>
        </row>
        <row r="271">
          <cell r="F271">
            <v>3.6615000000000002</v>
          </cell>
        </row>
        <row r="272">
          <cell r="F272">
            <v>17.598020000000002</v>
          </cell>
        </row>
        <row r="273">
          <cell r="F273">
            <v>-4.4249999999999998E-2</v>
          </cell>
        </row>
        <row r="275">
          <cell r="F275">
            <v>48.319609999999997</v>
          </cell>
        </row>
        <row r="281">
          <cell r="F281">
            <v>69.874070000000003</v>
          </cell>
        </row>
        <row r="282">
          <cell r="F282">
            <v>21.319569999999999</v>
          </cell>
        </row>
        <row r="283">
          <cell r="F283">
            <v>4.9529999999999998E-2</v>
          </cell>
        </row>
        <row r="286">
          <cell r="F286">
            <v>12.826029999999999</v>
          </cell>
        </row>
        <row r="287">
          <cell r="F287">
            <v>61.651209999999999</v>
          </cell>
        </row>
        <row r="288">
          <cell r="F288">
            <v>9.6293100000000003</v>
          </cell>
        </row>
        <row r="290">
          <cell r="F290">
            <v>-12.23841</v>
          </cell>
        </row>
        <row r="291">
          <cell r="F291">
            <v>-10.215</v>
          </cell>
        </row>
        <row r="293">
          <cell r="F293">
            <v>152.89631</v>
          </cell>
        </row>
        <row r="294">
          <cell r="F294">
            <v>40.672170000000001</v>
          </cell>
        </row>
        <row r="295">
          <cell r="F295">
            <v>4.5381200000000002</v>
          </cell>
        </row>
        <row r="297">
          <cell r="F297">
            <v>6.2654899999999998</v>
          </cell>
        </row>
        <row r="298">
          <cell r="F298">
            <v>30.112939999999998</v>
          </cell>
        </row>
        <row r="299">
          <cell r="F299">
            <v>3.63761</v>
          </cell>
        </row>
        <row r="301">
          <cell r="F301">
            <v>-0.44280000000000003</v>
          </cell>
        </row>
        <row r="302">
          <cell r="F302">
            <v>-0.3327</v>
          </cell>
        </row>
        <row r="303">
          <cell r="F303">
            <v>84.450829999999996</v>
          </cell>
        </row>
        <row r="304">
          <cell r="F304">
            <v>22.86093</v>
          </cell>
        </row>
        <row r="305">
          <cell r="F305">
            <v>3.1461800000000002</v>
          </cell>
        </row>
        <row r="306">
          <cell r="F306">
            <v>15.121259999999999</v>
          </cell>
        </row>
        <row r="307">
          <cell r="F307">
            <v>-11.05761</v>
          </cell>
        </row>
        <row r="308">
          <cell r="F308">
            <v>30.07076</v>
          </cell>
        </row>
        <row r="309">
          <cell r="F309">
            <v>6.3409700000000004</v>
          </cell>
        </row>
        <row r="310">
          <cell r="F310">
            <v>16.78145</v>
          </cell>
        </row>
        <row r="311">
          <cell r="F311">
            <v>4.9529999999999998E-2</v>
          </cell>
        </row>
        <row r="313">
          <cell r="F313">
            <v>3.4143599999999998</v>
          </cell>
        </row>
        <row r="314">
          <cell r="F314">
            <v>16.417010000000001</v>
          </cell>
        </row>
        <row r="315">
          <cell r="F315">
            <v>5.9916999999999998</v>
          </cell>
        </row>
        <row r="316">
          <cell r="F316">
            <v>-0.73799999999999999</v>
          </cell>
        </row>
        <row r="317">
          <cell r="F317">
            <v>-9.8823000000000008</v>
          </cell>
        </row>
        <row r="319">
          <cell r="F319">
            <v>38.374720000000003</v>
          </cell>
        </row>
        <row r="320">
          <cell r="F320">
            <v>875.91702999999995</v>
          </cell>
        </row>
        <row r="321">
          <cell r="F321">
            <v>-2.7879999999999999E-2</v>
          </cell>
        </row>
        <row r="322">
          <cell r="F322">
            <v>2.2998699999999999</v>
          </cell>
        </row>
        <row r="323">
          <cell r="F323">
            <v>98.535449999999997</v>
          </cell>
        </row>
        <row r="324">
          <cell r="F324">
            <v>12.65283</v>
          </cell>
        </row>
        <row r="326">
          <cell r="F326">
            <v>4.0710699999999997</v>
          </cell>
        </row>
        <row r="327">
          <cell r="F327">
            <v>0.14276</v>
          </cell>
        </row>
        <row r="328">
          <cell r="F328">
            <v>4.2434799999999999</v>
          </cell>
        </row>
        <row r="329">
          <cell r="F329">
            <v>144.02593999999999</v>
          </cell>
        </row>
        <row r="330">
          <cell r="F330">
            <v>695.06706999999994</v>
          </cell>
        </row>
        <row r="332">
          <cell r="F332">
            <v>22.541070000000001</v>
          </cell>
        </row>
        <row r="333">
          <cell r="F333">
            <v>1.4059699999999999</v>
          </cell>
        </row>
        <row r="334">
          <cell r="F334">
            <v>55.705759999999998</v>
          </cell>
        </row>
        <row r="335">
          <cell r="F335">
            <v>7.0780700000000003</v>
          </cell>
        </row>
        <row r="336">
          <cell r="F336">
            <v>-244.36572000000001</v>
          </cell>
        </row>
        <row r="337">
          <cell r="F337">
            <v>-1.5976900000000001</v>
          </cell>
        </row>
        <row r="338">
          <cell r="F338">
            <v>-75.060509999999994</v>
          </cell>
        </row>
        <row r="339">
          <cell r="F339">
            <v>-10.11382</v>
          </cell>
        </row>
        <row r="340">
          <cell r="F340">
            <v>1592.5207499999999</v>
          </cell>
        </row>
        <row r="343">
          <cell r="F343">
            <v>40.899340000000002</v>
          </cell>
        </row>
        <row r="344">
          <cell r="F344">
            <v>5.8304299999999998</v>
          </cell>
        </row>
        <row r="345">
          <cell r="F345">
            <v>28.022469999999998</v>
          </cell>
        </row>
        <row r="347">
          <cell r="F347">
            <v>74.75224</v>
          </cell>
        </row>
        <row r="348">
          <cell r="F348">
            <v>7.8333399999999997</v>
          </cell>
        </row>
        <row r="349">
          <cell r="F349">
            <v>1.0551600000000001</v>
          </cell>
        </row>
        <row r="350">
          <cell r="F350">
            <v>5.0712999999999999</v>
          </cell>
        </row>
        <row r="351">
          <cell r="F351">
            <v>13.9598</v>
          </cell>
        </row>
        <row r="352">
          <cell r="F352">
            <v>16.011369999999999</v>
          </cell>
        </row>
        <row r="353">
          <cell r="F353">
            <v>1.25</v>
          </cell>
        </row>
        <row r="354">
          <cell r="F354">
            <v>2.2989299999999999</v>
          </cell>
        </row>
        <row r="355">
          <cell r="F355">
            <v>11.174200000000001</v>
          </cell>
        </row>
        <row r="356">
          <cell r="F356">
            <v>30.734500000000001</v>
          </cell>
        </row>
        <row r="357">
          <cell r="F357">
            <v>625.15986999999996</v>
          </cell>
        </row>
        <row r="358">
          <cell r="F358">
            <v>4.4720000000000003E-2</v>
          </cell>
        </row>
        <row r="359">
          <cell r="F359">
            <v>2.2998699999999999</v>
          </cell>
        </row>
        <row r="360">
          <cell r="F360">
            <v>79.336690000000004</v>
          </cell>
        </row>
        <row r="361">
          <cell r="F361">
            <v>11.29494</v>
          </cell>
        </row>
        <row r="363">
          <cell r="F363">
            <v>1.39279</v>
          </cell>
        </row>
        <row r="364">
          <cell r="F364">
            <v>0.14276</v>
          </cell>
        </row>
        <row r="365">
          <cell r="F365">
            <v>1.49288</v>
          </cell>
        </row>
        <row r="366">
          <cell r="F366">
            <v>103.90506999999999</v>
          </cell>
        </row>
        <row r="367">
          <cell r="F367">
            <v>501.80842999999999</v>
          </cell>
        </row>
        <row r="368">
          <cell r="F368">
            <v>16.84395</v>
          </cell>
        </row>
        <row r="369">
          <cell r="F369">
            <v>1.4059699999999999</v>
          </cell>
        </row>
        <row r="370">
          <cell r="F370">
            <v>55.705759999999998</v>
          </cell>
        </row>
        <row r="371">
          <cell r="F371">
            <v>7.0780700000000003</v>
          </cell>
        </row>
        <row r="372">
          <cell r="F372">
            <v>-243.97728000000001</v>
          </cell>
        </row>
        <row r="373">
          <cell r="F373">
            <v>-1.5976900000000001</v>
          </cell>
        </row>
        <row r="374">
          <cell r="F374">
            <v>-74.949610000000007</v>
          </cell>
        </row>
        <row r="375">
          <cell r="F375">
            <v>-10.11382</v>
          </cell>
        </row>
        <row r="376">
          <cell r="F376">
            <v>1077.2733700000001</v>
          </cell>
        </row>
        <row r="377">
          <cell r="F377">
            <v>57.031289999999998</v>
          </cell>
        </row>
        <row r="378">
          <cell r="F378">
            <v>0.41666999999999998</v>
          </cell>
        </row>
        <row r="379">
          <cell r="F379">
            <v>7.8534199999999998</v>
          </cell>
        </row>
        <row r="380">
          <cell r="F380">
            <v>37.78716</v>
          </cell>
        </row>
        <row r="381">
          <cell r="F381">
            <v>4.6899699999999998</v>
          </cell>
        </row>
        <row r="382">
          <cell r="F382">
            <v>-37.659370000000003</v>
          </cell>
        </row>
        <row r="383">
          <cell r="F383">
            <v>70.119140000000002</v>
          </cell>
        </row>
        <row r="384">
          <cell r="F384">
            <v>568.12858000000006</v>
          </cell>
        </row>
        <row r="385">
          <cell r="F385">
            <v>4.4720000000000003E-2</v>
          </cell>
        </row>
        <row r="386">
          <cell r="F386">
            <v>2.2998699999999999</v>
          </cell>
        </row>
        <row r="387">
          <cell r="F387">
            <v>79.336690000000004</v>
          </cell>
        </row>
        <row r="388">
          <cell r="F388">
            <v>11.29494</v>
          </cell>
        </row>
        <row r="390">
          <cell r="F390">
            <v>0.97611999999999999</v>
          </cell>
        </row>
        <row r="391">
          <cell r="F391">
            <v>0.14276</v>
          </cell>
        </row>
        <row r="392">
          <cell r="F392">
            <v>1.49288</v>
          </cell>
        </row>
        <row r="393">
          <cell r="F393">
            <v>96.051649999999995</v>
          </cell>
        </row>
        <row r="394">
          <cell r="F394">
            <v>464.02127000000002</v>
          </cell>
        </row>
        <row r="395">
          <cell r="F395">
            <v>12.153980000000001</v>
          </cell>
        </row>
        <row r="396">
          <cell r="F396">
            <v>1.4059699999999999</v>
          </cell>
        </row>
        <row r="397">
          <cell r="F397">
            <v>55.705759999999998</v>
          </cell>
        </row>
        <row r="398">
          <cell r="F398">
            <v>7.0780700000000003</v>
          </cell>
        </row>
        <row r="399">
          <cell r="F399">
            <v>-206.31791000000001</v>
          </cell>
        </row>
        <row r="400">
          <cell r="F400">
            <v>-1.5976900000000001</v>
          </cell>
        </row>
        <row r="401">
          <cell r="F401">
            <v>-74.949610000000007</v>
          </cell>
        </row>
        <row r="402">
          <cell r="F402">
            <v>-10.11382</v>
          </cell>
        </row>
        <row r="403">
          <cell r="F403">
            <v>1007.15423</v>
          </cell>
        </row>
        <row r="404">
          <cell r="F404">
            <v>42.65842</v>
          </cell>
        </row>
        <row r="405">
          <cell r="F405">
            <v>2.2998699999999999</v>
          </cell>
        </row>
        <row r="406">
          <cell r="F406">
            <v>40.445540000000001</v>
          </cell>
        </row>
        <row r="407">
          <cell r="F407">
            <v>10.34545</v>
          </cell>
        </row>
        <row r="408">
          <cell r="F408">
            <v>12.65174</v>
          </cell>
        </row>
        <row r="409">
          <cell r="F409">
            <v>62.783540000000002</v>
          </cell>
        </row>
        <row r="411">
          <cell r="F411">
            <v>1.4059699999999999</v>
          </cell>
        </row>
        <row r="412">
          <cell r="F412">
            <v>54.257759999999998</v>
          </cell>
        </row>
        <row r="413">
          <cell r="F413">
            <v>7.0780700000000003</v>
          </cell>
        </row>
        <row r="414">
          <cell r="F414">
            <v>-25.99343</v>
          </cell>
        </row>
        <row r="415">
          <cell r="F415">
            <v>-1.5976900000000001</v>
          </cell>
        </row>
        <row r="416">
          <cell r="F416">
            <v>-74.700680000000006</v>
          </cell>
        </row>
        <row r="417">
          <cell r="F417">
            <v>-10.11382</v>
          </cell>
        </row>
        <row r="418">
          <cell r="F418">
            <v>121.52074</v>
          </cell>
        </row>
        <row r="419">
          <cell r="F419">
            <v>5.8712</v>
          </cell>
        </row>
        <row r="421">
          <cell r="F421">
            <v>38.891150000000003</v>
          </cell>
        </row>
        <row r="422">
          <cell r="F422">
            <v>0.94948999999999995</v>
          </cell>
        </row>
        <row r="424">
          <cell r="F424">
            <v>0.14276</v>
          </cell>
        </row>
        <row r="425">
          <cell r="F425">
            <v>7.2620300000000002</v>
          </cell>
        </row>
        <row r="426">
          <cell r="F426">
            <v>35.252330000000001</v>
          </cell>
        </row>
        <row r="427">
          <cell r="F427">
            <v>1.448</v>
          </cell>
        </row>
        <row r="428">
          <cell r="F428">
            <v>-0.24893000000000001</v>
          </cell>
        </row>
        <row r="429">
          <cell r="F429">
            <v>89.568029999999993</v>
          </cell>
        </row>
        <row r="430">
          <cell r="F430">
            <v>25.864239999999999</v>
          </cell>
        </row>
        <row r="431">
          <cell r="F431">
            <v>3.6626500000000002</v>
          </cell>
        </row>
        <row r="432">
          <cell r="F432">
            <v>17.60361</v>
          </cell>
        </row>
        <row r="433">
          <cell r="F433">
            <v>-5.2317400000000003</v>
          </cell>
        </row>
        <row r="434">
          <cell r="F434">
            <v>41.898760000000003</v>
          </cell>
        </row>
        <row r="435">
          <cell r="F435">
            <v>141.06025</v>
          </cell>
        </row>
        <row r="436">
          <cell r="F436">
            <v>4.4720000000000003E-2</v>
          </cell>
        </row>
        <row r="437">
          <cell r="F437">
            <v>0.14277999999999999</v>
          </cell>
        </row>
        <row r="438">
          <cell r="F438">
            <v>1.49288</v>
          </cell>
        </row>
        <row r="439">
          <cell r="F439">
            <v>21.510760000000001</v>
          </cell>
        </row>
        <row r="440">
          <cell r="F440">
            <v>103.39332</v>
          </cell>
        </row>
        <row r="441">
          <cell r="F441">
            <v>11.09487</v>
          </cell>
        </row>
        <row r="442">
          <cell r="F442">
            <v>-46.917619999999999</v>
          </cell>
        </row>
        <row r="443">
          <cell r="F443">
            <v>231.82195999999999</v>
          </cell>
        </row>
        <row r="444">
          <cell r="F444">
            <v>253.28561999999999</v>
          </cell>
        </row>
        <row r="445">
          <cell r="F445">
            <v>0.83333999999999997</v>
          </cell>
        </row>
        <row r="446">
          <cell r="F446">
            <v>36.287439999999997</v>
          </cell>
        </row>
        <row r="447">
          <cell r="F447">
            <v>174.4479</v>
          </cell>
        </row>
        <row r="448">
          <cell r="F448">
            <v>1.05911</v>
          </cell>
        </row>
        <row r="449">
          <cell r="F449">
            <v>-109.85769999999999</v>
          </cell>
        </row>
        <row r="450">
          <cell r="F450">
            <v>356.05570999999998</v>
          </cell>
        </row>
        <row r="451">
          <cell r="F451">
            <v>54.561900000000001</v>
          </cell>
        </row>
        <row r="452">
          <cell r="F452">
            <v>7.4907199999999996</v>
          </cell>
        </row>
        <row r="453">
          <cell r="F453">
            <v>36.002079999999999</v>
          </cell>
        </row>
        <row r="454">
          <cell r="F454">
            <v>-1.55064</v>
          </cell>
        </row>
        <row r="455">
          <cell r="F455">
            <v>96.504059999999996</v>
          </cell>
        </row>
        <row r="456">
          <cell r="F456">
            <v>44.826949999999997</v>
          </cell>
        </row>
        <row r="457">
          <cell r="F457">
            <v>7.1863099999999998</v>
          </cell>
        </row>
        <row r="458">
          <cell r="F458">
            <v>34.538490000000003</v>
          </cell>
        </row>
        <row r="459">
          <cell r="F459">
            <v>-16.766780000000001</v>
          </cell>
        </row>
        <row r="460">
          <cell r="F460">
            <v>69.784970000000001</v>
          </cell>
        </row>
        <row r="461">
          <cell r="F461">
            <v>19.699590000000001</v>
          </cell>
        </row>
        <row r="462">
          <cell r="F462">
            <v>14.83362</v>
          </cell>
        </row>
        <row r="463">
          <cell r="F463">
            <v>0.87392999999999998</v>
          </cell>
        </row>
        <row r="464">
          <cell r="F464">
            <v>1</v>
          </cell>
        </row>
        <row r="465">
          <cell r="F465">
            <v>4.7775999999999996</v>
          </cell>
        </row>
        <row r="466">
          <cell r="F466">
            <v>23.20073</v>
          </cell>
        </row>
        <row r="468">
          <cell r="F468">
            <v>64.385469999999998</v>
          </cell>
        </row>
        <row r="469">
          <cell r="F469">
            <v>19.699590000000001</v>
          </cell>
        </row>
        <row r="470">
          <cell r="F470">
            <v>14.83362</v>
          </cell>
        </row>
        <row r="471">
          <cell r="F471">
            <v>0.87392999999999998</v>
          </cell>
        </row>
        <row r="472">
          <cell r="F472">
            <v>1</v>
          </cell>
        </row>
        <row r="473">
          <cell r="F473">
            <v>4.7775999999999996</v>
          </cell>
        </row>
        <row r="474">
          <cell r="F474">
            <v>23.20073</v>
          </cell>
        </row>
        <row r="476">
          <cell r="F476">
            <v>64.385469999999998</v>
          </cell>
        </row>
        <row r="477">
          <cell r="F477">
            <v>166.31352000000001</v>
          </cell>
        </row>
        <row r="478">
          <cell r="F478">
            <v>-7.2599999999999998E-2</v>
          </cell>
        </row>
        <row r="479">
          <cell r="F479">
            <v>4.3651400000000002</v>
          </cell>
        </row>
        <row r="480">
          <cell r="F480">
            <v>0.48396</v>
          </cell>
        </row>
        <row r="481">
          <cell r="F481">
            <v>0.42827999999999999</v>
          </cell>
        </row>
        <row r="482">
          <cell r="F482">
            <v>2.7505999999999999</v>
          </cell>
        </row>
        <row r="483">
          <cell r="F483">
            <v>26.158750000000001</v>
          </cell>
        </row>
        <row r="484">
          <cell r="F484">
            <v>125.78994</v>
          </cell>
        </row>
        <row r="485">
          <cell r="F485">
            <v>5.69712</v>
          </cell>
        </row>
        <row r="486">
          <cell r="F486">
            <v>-0.38844000000000001</v>
          </cell>
        </row>
        <row r="488">
          <cell r="F488">
            <v>-0.1109</v>
          </cell>
        </row>
        <row r="489">
          <cell r="F489">
            <v>331.41537</v>
          </cell>
        </row>
        <row r="490">
          <cell r="F490">
            <v>60.750010000000003</v>
          </cell>
        </row>
        <row r="491">
          <cell r="F491">
            <v>0.28552</v>
          </cell>
        </row>
        <row r="492">
          <cell r="F492">
            <v>2.7505999999999999</v>
          </cell>
        </row>
        <row r="493">
          <cell r="F493">
            <v>10.30936</v>
          </cell>
        </row>
        <row r="494">
          <cell r="F494">
            <v>49.549250000000001</v>
          </cell>
        </row>
        <row r="496">
          <cell r="F496">
            <v>123.64474</v>
          </cell>
        </row>
        <row r="497">
          <cell r="F497">
            <v>23.535139999999998</v>
          </cell>
        </row>
        <row r="498">
          <cell r="F498">
            <v>4.3651400000000002</v>
          </cell>
        </row>
        <row r="499">
          <cell r="F499">
            <v>0.48396</v>
          </cell>
        </row>
        <row r="500">
          <cell r="F500">
            <v>3.9279600000000001</v>
          </cell>
        </row>
        <row r="501">
          <cell r="F501">
            <v>18.955410000000001</v>
          </cell>
        </row>
        <row r="502">
          <cell r="F502">
            <v>-0.38844000000000001</v>
          </cell>
        </row>
        <row r="504">
          <cell r="F504">
            <v>-0.1109</v>
          </cell>
        </row>
        <row r="505">
          <cell r="F505">
            <v>50.768270000000001</v>
          </cell>
        </row>
        <row r="506">
          <cell r="F506">
            <v>21.680980000000002</v>
          </cell>
        </row>
        <row r="507">
          <cell r="F507">
            <v>0.14276</v>
          </cell>
        </row>
        <row r="508">
          <cell r="F508">
            <v>3.1373000000000002</v>
          </cell>
        </row>
        <row r="509">
          <cell r="F509">
            <v>15.07873</v>
          </cell>
        </row>
        <row r="511">
          <cell r="F511">
            <v>40.039769999999997</v>
          </cell>
        </row>
        <row r="512">
          <cell r="F512">
            <v>4.3981599999999998</v>
          </cell>
        </row>
        <row r="513">
          <cell r="F513">
            <v>-7.2599999999999998E-2</v>
          </cell>
        </row>
        <row r="515">
          <cell r="F515">
            <v>0.60877000000000003</v>
          </cell>
        </row>
        <row r="516">
          <cell r="F516">
            <v>2.9142299999999999</v>
          </cell>
        </row>
        <row r="517">
          <cell r="F517">
            <v>7.84856</v>
          </cell>
        </row>
        <row r="518">
          <cell r="F518">
            <v>55.94923</v>
          </cell>
        </row>
        <row r="520">
          <cell r="F520">
            <v>8.1753599999999995</v>
          </cell>
        </row>
        <row r="521">
          <cell r="F521">
            <v>39.292319999999997</v>
          </cell>
        </row>
        <row r="522">
          <cell r="F522">
            <v>5.69712</v>
          </cell>
        </row>
        <row r="524">
          <cell r="F524">
            <v>109.11403</v>
          </cell>
        </row>
        <row r="525">
          <cell r="F525">
            <v>33.378810000000001</v>
          </cell>
        </row>
        <row r="527">
          <cell r="F527">
            <v>4.7221000000000002</v>
          </cell>
        </row>
        <row r="528">
          <cell r="F528">
            <v>22.695340000000002</v>
          </cell>
        </row>
        <row r="529">
          <cell r="F529">
            <v>5.69712</v>
          </cell>
        </row>
        <row r="531">
          <cell r="F531">
            <v>66.493369999999999</v>
          </cell>
        </row>
        <row r="532">
          <cell r="F532">
            <v>22.570419999999999</v>
          </cell>
        </row>
        <row r="533">
          <cell r="F533">
            <v>3.4532600000000002</v>
          </cell>
        </row>
        <row r="534">
          <cell r="F534">
            <v>16.596979999999999</v>
          </cell>
        </row>
        <row r="536">
          <cell r="F536">
            <v>42.620660000000001</v>
          </cell>
        </row>
        <row r="537">
          <cell r="F537">
            <v>177.18780000000001</v>
          </cell>
        </row>
        <row r="538">
          <cell r="F538">
            <v>1.875</v>
          </cell>
        </row>
        <row r="539">
          <cell r="F539">
            <v>26.033149999999999</v>
          </cell>
        </row>
        <row r="540">
          <cell r="F540">
            <v>125.30889000000001</v>
          </cell>
        </row>
        <row r="542">
          <cell r="F542">
            <v>4.6612799999999996</v>
          </cell>
        </row>
        <row r="543">
          <cell r="F543">
            <v>-9.7650799999999993</v>
          </cell>
        </row>
        <row r="544">
          <cell r="F544">
            <v>325.30104</v>
          </cell>
        </row>
        <row r="547">
          <cell r="F547">
            <v>70.716740000000001</v>
          </cell>
        </row>
        <row r="548">
          <cell r="F548">
            <v>9.8681099999999997</v>
          </cell>
        </row>
        <row r="549">
          <cell r="F549">
            <v>47.428429999999999</v>
          </cell>
        </row>
        <row r="550">
          <cell r="F550">
            <v>128.01328000000001</v>
          </cell>
        </row>
        <row r="551">
          <cell r="F551">
            <v>7.4932600000000003</v>
          </cell>
        </row>
        <row r="552">
          <cell r="F552">
            <v>1.12147</v>
          </cell>
        </row>
        <row r="553">
          <cell r="F553">
            <v>5.3901500000000002</v>
          </cell>
        </row>
        <row r="554">
          <cell r="F554">
            <v>4.6612799999999996</v>
          </cell>
        </row>
        <row r="556">
          <cell r="F556">
            <v>18.666160000000001</v>
          </cell>
        </row>
        <row r="557">
          <cell r="F557">
            <v>7.4932600000000003</v>
          </cell>
        </row>
        <row r="558">
          <cell r="F558">
            <v>1.12147</v>
          </cell>
        </row>
        <row r="559">
          <cell r="F559">
            <v>5.3901500000000002</v>
          </cell>
        </row>
        <row r="561">
          <cell r="F561">
            <v>14.00488</v>
          </cell>
        </row>
        <row r="562">
          <cell r="F562">
            <v>4.6612799999999996</v>
          </cell>
        </row>
        <row r="563">
          <cell r="F563">
            <v>4.6612799999999996</v>
          </cell>
        </row>
        <row r="564">
          <cell r="F564">
            <v>28.719360000000002</v>
          </cell>
        </row>
        <row r="565">
          <cell r="F565">
            <v>4.9501299999999997</v>
          </cell>
        </row>
        <row r="566">
          <cell r="F566">
            <v>23.791350000000001</v>
          </cell>
        </row>
        <row r="567">
          <cell r="F567">
            <v>-4.3793199999999999</v>
          </cell>
        </row>
        <row r="568">
          <cell r="F568">
            <v>53.081519999999998</v>
          </cell>
        </row>
        <row r="569">
          <cell r="F569">
            <v>28.719360000000002</v>
          </cell>
        </row>
        <row r="570">
          <cell r="F570">
            <v>4.9501299999999997</v>
          </cell>
        </row>
        <row r="571">
          <cell r="F571">
            <v>23.791350000000001</v>
          </cell>
        </row>
        <row r="572">
          <cell r="F572">
            <v>-4.3793199999999999</v>
          </cell>
        </row>
        <row r="573">
          <cell r="F573">
            <v>53.081519999999998</v>
          </cell>
        </row>
        <row r="574">
          <cell r="F574">
            <v>70.258439999999993</v>
          </cell>
        </row>
        <row r="575">
          <cell r="F575">
            <v>1.875</v>
          </cell>
        </row>
        <row r="576">
          <cell r="F576">
            <v>10.093439999999999</v>
          </cell>
        </row>
        <row r="577">
          <cell r="F577">
            <v>48.69896</v>
          </cell>
        </row>
        <row r="578">
          <cell r="F578">
            <v>-5.3857600000000003</v>
          </cell>
        </row>
        <row r="579">
          <cell r="F579">
            <v>125.54008</v>
          </cell>
        </row>
        <row r="580">
          <cell r="F580">
            <v>70.258439999999993</v>
          </cell>
        </row>
        <row r="581">
          <cell r="F581">
            <v>1.875</v>
          </cell>
        </row>
        <row r="582">
          <cell r="F582">
            <v>10.093439999999999</v>
          </cell>
        </row>
        <row r="583">
          <cell r="F583">
            <v>48.69896</v>
          </cell>
        </row>
        <row r="584">
          <cell r="F584">
            <v>-5.3857600000000003</v>
          </cell>
        </row>
        <row r="585">
          <cell r="F585">
            <v>125.54008</v>
          </cell>
        </row>
        <row r="586">
          <cell r="F586">
            <v>1772.87105</v>
          </cell>
        </row>
        <row r="587">
          <cell r="F587">
            <v>46.601709999999997</v>
          </cell>
        </row>
        <row r="588">
          <cell r="F588">
            <v>2661.9210499999999</v>
          </cell>
        </row>
        <row r="589">
          <cell r="F589">
            <v>229.86951999999999</v>
          </cell>
        </row>
        <row r="590">
          <cell r="F590">
            <v>6.4303999999999997</v>
          </cell>
        </row>
        <row r="591">
          <cell r="F591">
            <v>15.020009999999999</v>
          </cell>
        </row>
        <row r="592">
          <cell r="F592">
            <v>1.81013</v>
          </cell>
        </row>
        <row r="594">
          <cell r="F594">
            <v>651.37710000000004</v>
          </cell>
        </row>
        <row r="595">
          <cell r="F595">
            <v>3173.4291699999999</v>
          </cell>
        </row>
        <row r="597">
          <cell r="F597">
            <v>350.03523999999999</v>
          </cell>
        </row>
        <row r="598">
          <cell r="F598">
            <v>37.623179999999998</v>
          </cell>
        </row>
        <row r="599">
          <cell r="F599">
            <v>2403.9500600000001</v>
          </cell>
        </row>
        <row r="600">
          <cell r="F600">
            <v>114.31874000000001</v>
          </cell>
        </row>
        <row r="601">
          <cell r="F601">
            <v>-1584.22387</v>
          </cell>
        </row>
        <row r="602">
          <cell r="F602">
            <v>-56.613439999999997</v>
          </cell>
        </row>
        <row r="603">
          <cell r="F603">
            <v>-4070.1490600000002</v>
          </cell>
        </row>
        <row r="604">
          <cell r="F604">
            <v>-228.06703999999999</v>
          </cell>
        </row>
        <row r="607">
          <cell r="F607">
            <v>5526.2039500000001</v>
          </cell>
        </row>
        <row r="610">
          <cell r="F610">
            <v>77.845280000000002</v>
          </cell>
        </row>
        <row r="611">
          <cell r="F611">
            <v>1.92624</v>
          </cell>
        </row>
        <row r="612">
          <cell r="F612">
            <v>12.314690000000001</v>
          </cell>
        </row>
        <row r="613">
          <cell r="F613">
            <v>59.379739999999998</v>
          </cell>
        </row>
        <row r="616">
          <cell r="F616">
            <v>-1.34758</v>
          </cell>
        </row>
        <row r="617">
          <cell r="F617">
            <v>150.11837</v>
          </cell>
        </row>
        <row r="618">
          <cell r="F618">
            <v>40.07282</v>
          </cell>
        </row>
        <row r="619">
          <cell r="F619">
            <v>1.92624</v>
          </cell>
        </row>
        <row r="620">
          <cell r="F620">
            <v>6.2449000000000003</v>
          </cell>
        </row>
        <row r="621">
          <cell r="F621">
            <v>30.20701</v>
          </cell>
        </row>
        <row r="622">
          <cell r="F622">
            <v>-1.34758</v>
          </cell>
        </row>
        <row r="623">
          <cell r="F623">
            <v>77.103390000000005</v>
          </cell>
        </row>
        <row r="626">
          <cell r="F626">
            <v>37.772460000000002</v>
          </cell>
        </row>
        <row r="627">
          <cell r="F627">
            <v>6.0697900000000002</v>
          </cell>
        </row>
        <row r="628">
          <cell r="F628">
            <v>29.172730000000001</v>
          </cell>
        </row>
        <row r="631">
          <cell r="F631">
            <v>73.014979999999994</v>
          </cell>
        </row>
        <row r="632">
          <cell r="F632">
            <v>22.361499999999999</v>
          </cell>
        </row>
        <row r="633">
          <cell r="F633">
            <v>3.28037</v>
          </cell>
        </row>
        <row r="634">
          <cell r="F634">
            <v>15.76613</v>
          </cell>
        </row>
        <row r="636">
          <cell r="F636">
            <v>41.408000000000001</v>
          </cell>
        </row>
        <row r="637">
          <cell r="F637">
            <v>15.410959999999999</v>
          </cell>
        </row>
        <row r="638">
          <cell r="F638">
            <v>2.7894199999999998</v>
          </cell>
        </row>
        <row r="639">
          <cell r="F639">
            <v>13.406599999999999</v>
          </cell>
        </row>
        <row r="641">
          <cell r="F641">
            <v>31.60698</v>
          </cell>
        </row>
        <row r="642">
          <cell r="F642">
            <v>490.12146000000001</v>
          </cell>
        </row>
        <row r="643">
          <cell r="F643">
            <v>5.7056699999999996</v>
          </cell>
        </row>
        <row r="644">
          <cell r="F644">
            <v>1188.4310700000001</v>
          </cell>
        </row>
        <row r="645">
          <cell r="F645">
            <v>47.955480000000001</v>
          </cell>
        </row>
        <row r="646">
          <cell r="F646">
            <v>2.6554099999999998</v>
          </cell>
        </row>
        <row r="647">
          <cell r="F647">
            <v>3.2282799999999998</v>
          </cell>
        </row>
        <row r="648">
          <cell r="F648">
            <v>0.57103999999999999</v>
          </cell>
        </row>
        <row r="649">
          <cell r="F649">
            <v>249.69016999999999</v>
          </cell>
        </row>
        <row r="650">
          <cell r="F650">
            <v>1207.5847000000001</v>
          </cell>
        </row>
        <row r="652">
          <cell r="F652">
            <v>140.20107999999999</v>
          </cell>
        </row>
        <row r="653">
          <cell r="F653">
            <v>9.3929100000000005</v>
          </cell>
        </row>
        <row r="654">
          <cell r="F654">
            <v>1367.4783299999999</v>
          </cell>
        </row>
        <row r="655">
          <cell r="F655">
            <v>23.623349999999999</v>
          </cell>
        </row>
        <row r="656">
          <cell r="F656">
            <v>-438.14803999999998</v>
          </cell>
        </row>
        <row r="657">
          <cell r="F657">
            <v>-5.1964699999999997</v>
          </cell>
        </row>
        <row r="658">
          <cell r="F658">
            <v>-1471.83287</v>
          </cell>
        </row>
        <row r="659">
          <cell r="F659">
            <v>-22.386700000000001</v>
          </cell>
        </row>
        <row r="660">
          <cell r="F660">
            <v>2799.0748699999999</v>
          </cell>
        </row>
        <row r="661">
          <cell r="F661">
            <v>66.426320000000004</v>
          </cell>
        </row>
        <row r="662">
          <cell r="F662">
            <v>0.10717</v>
          </cell>
        </row>
        <row r="663">
          <cell r="F663">
            <v>368.30086</v>
          </cell>
        </row>
        <row r="664">
          <cell r="F664">
            <v>23.936779999999999</v>
          </cell>
        </row>
        <row r="665">
          <cell r="F665">
            <v>2.6554099999999998</v>
          </cell>
        </row>
        <row r="667">
          <cell r="F667">
            <v>65.598219999999998</v>
          </cell>
        </row>
        <row r="668">
          <cell r="F668">
            <v>318.73253999999997</v>
          </cell>
        </row>
        <row r="671">
          <cell r="F671">
            <v>845.75729999999999</v>
          </cell>
        </row>
        <row r="672">
          <cell r="F672">
            <v>22.352119999999999</v>
          </cell>
        </row>
        <row r="673">
          <cell r="F673">
            <v>49.354819999999997</v>
          </cell>
        </row>
        <row r="674">
          <cell r="F674">
            <v>0.13531000000000001</v>
          </cell>
        </row>
        <row r="675">
          <cell r="F675">
            <v>10.20754</v>
          </cell>
        </row>
        <row r="676">
          <cell r="F676">
            <v>49.079909999999998</v>
          </cell>
        </row>
        <row r="677">
          <cell r="F677">
            <v>-6.4157599999999997</v>
          </cell>
        </row>
        <row r="679">
          <cell r="F679">
            <v>124.71393999999999</v>
          </cell>
        </row>
        <row r="687">
          <cell r="F687">
            <v>15.950089999999999</v>
          </cell>
        </row>
        <row r="688">
          <cell r="F688">
            <v>1.6872799999999999</v>
          </cell>
        </row>
        <row r="689">
          <cell r="F689">
            <v>15.163029999999999</v>
          </cell>
        </row>
        <row r="690">
          <cell r="F690">
            <v>0.30132999999999999</v>
          </cell>
        </row>
        <row r="691">
          <cell r="F691">
            <v>0.14276</v>
          </cell>
        </row>
        <row r="692">
          <cell r="F692">
            <v>0.42827999999999999</v>
          </cell>
        </row>
        <row r="693">
          <cell r="F693">
            <v>5.0997300000000001</v>
          </cell>
        </row>
        <row r="694">
          <cell r="F694">
            <v>24.825469999999999</v>
          </cell>
        </row>
        <row r="695">
          <cell r="F695">
            <v>2.5895999999999999</v>
          </cell>
        </row>
        <row r="696">
          <cell r="F696">
            <v>1.1122399999999999</v>
          </cell>
        </row>
        <row r="697">
          <cell r="F697">
            <v>22.24062</v>
          </cell>
        </row>
        <row r="698">
          <cell r="F698">
            <v>0.64805999999999997</v>
          </cell>
        </row>
        <row r="699">
          <cell r="F699">
            <v>-17.13823</v>
          </cell>
        </row>
        <row r="700">
          <cell r="F700">
            <v>-1.1122399999999999</v>
          </cell>
        </row>
        <row r="701">
          <cell r="F701">
            <v>-31.032959999999999</v>
          </cell>
        </row>
        <row r="702">
          <cell r="F702">
            <v>-0.40495999999999999</v>
          </cell>
        </row>
        <row r="703">
          <cell r="F703">
            <v>40.500100000000003</v>
          </cell>
        </row>
        <row r="704">
          <cell r="F704">
            <v>15.950089999999999</v>
          </cell>
        </row>
        <row r="705">
          <cell r="F705">
            <v>1.6872799999999999</v>
          </cell>
        </row>
        <row r="706">
          <cell r="F706">
            <v>15.163029999999999</v>
          </cell>
        </row>
        <row r="707">
          <cell r="F707">
            <v>0.30132999999999999</v>
          </cell>
        </row>
        <row r="708">
          <cell r="F708">
            <v>0.14276</v>
          </cell>
        </row>
        <row r="709">
          <cell r="F709">
            <v>0.42827999999999999</v>
          </cell>
        </row>
        <row r="710">
          <cell r="F710">
            <v>5.0997300000000001</v>
          </cell>
        </row>
        <row r="711">
          <cell r="F711">
            <v>24.825469999999999</v>
          </cell>
        </row>
        <row r="712">
          <cell r="F712">
            <v>2.5895999999999999</v>
          </cell>
        </row>
        <row r="713">
          <cell r="F713">
            <v>1.1122399999999999</v>
          </cell>
        </row>
        <row r="714">
          <cell r="F714">
            <v>22.24062</v>
          </cell>
        </row>
        <row r="715">
          <cell r="F715">
            <v>0.64805999999999997</v>
          </cell>
        </row>
        <row r="716">
          <cell r="F716">
            <v>-17.13823</v>
          </cell>
        </row>
        <row r="717">
          <cell r="F717">
            <v>-1.1122399999999999</v>
          </cell>
        </row>
        <row r="718">
          <cell r="F718">
            <v>-31.032959999999999</v>
          </cell>
        </row>
        <row r="719">
          <cell r="F719">
            <v>-0.40495999999999999</v>
          </cell>
        </row>
        <row r="720">
          <cell r="F720">
            <v>40.500100000000003</v>
          </cell>
        </row>
        <row r="736">
          <cell r="F736">
            <v>385.39292999999998</v>
          </cell>
        </row>
        <row r="737">
          <cell r="F737">
            <v>3.9112200000000001</v>
          </cell>
        </row>
        <row r="738">
          <cell r="F738">
            <v>755.61235999999997</v>
          </cell>
        </row>
        <row r="739">
          <cell r="F739">
            <v>23.582059999999998</v>
          </cell>
        </row>
        <row r="740">
          <cell r="F740">
            <v>3.0855199999999998</v>
          </cell>
        </row>
        <row r="741">
          <cell r="F741">
            <v>0.14276</v>
          </cell>
        </row>
        <row r="742">
          <cell r="F742">
            <v>168.78468000000001</v>
          </cell>
        </row>
        <row r="743">
          <cell r="F743">
            <v>814.94677999999999</v>
          </cell>
        </row>
        <row r="744">
          <cell r="F744">
            <v>137.61148</v>
          </cell>
        </row>
        <row r="745">
          <cell r="F745">
            <v>8.2806700000000006</v>
          </cell>
        </row>
        <row r="746">
          <cell r="F746">
            <v>1345.2377100000001</v>
          </cell>
        </row>
        <row r="747">
          <cell r="F747">
            <v>22.975290000000001</v>
          </cell>
        </row>
        <row r="748">
          <cell r="F748">
            <v>-414.59404999999998</v>
          </cell>
        </row>
        <row r="749">
          <cell r="F749">
            <v>-4.0842299999999998</v>
          </cell>
        </row>
        <row r="750">
          <cell r="F750">
            <v>-1440.79991</v>
          </cell>
        </row>
        <row r="751">
          <cell r="F751">
            <v>-21.981739999999999</v>
          </cell>
        </row>
        <row r="752">
          <cell r="F752">
            <v>1788.1035300000001</v>
          </cell>
        </row>
        <row r="753">
          <cell r="F753">
            <v>148.67206999999999</v>
          </cell>
        </row>
        <row r="754">
          <cell r="F754">
            <v>3.5392600000000001</v>
          </cell>
        </row>
        <row r="755">
          <cell r="F755">
            <v>632.35267999999996</v>
          </cell>
        </row>
        <row r="756">
          <cell r="F756">
            <v>18.480650000000001</v>
          </cell>
        </row>
        <row r="757">
          <cell r="F757">
            <v>2.6855199999999999</v>
          </cell>
        </row>
        <row r="758">
          <cell r="F758">
            <v>0.14276</v>
          </cell>
        </row>
        <row r="759">
          <cell r="F759">
            <v>114.98645999999999</v>
          </cell>
        </row>
        <row r="760">
          <cell r="F760">
            <v>555.54768999999999</v>
          </cell>
        </row>
        <row r="762">
          <cell r="F762">
            <v>3.49661</v>
          </cell>
        </row>
        <row r="763">
          <cell r="F763">
            <v>1113.34681</v>
          </cell>
        </row>
        <row r="764">
          <cell r="F764">
            <v>13.75736</v>
          </cell>
        </row>
        <row r="765">
          <cell r="F765">
            <v>-14.422180000000001</v>
          </cell>
        </row>
        <row r="766">
          <cell r="F766">
            <v>-3.6372900000000001</v>
          </cell>
        </row>
        <row r="767">
          <cell r="F767">
            <v>-1211.16786</v>
          </cell>
        </row>
        <row r="768">
          <cell r="F768">
            <v>-15.46823</v>
          </cell>
        </row>
        <row r="769">
          <cell r="F769">
            <v>1362.31231</v>
          </cell>
        </row>
        <row r="770">
          <cell r="F770">
            <v>159.59431000000001</v>
          </cell>
        </row>
        <row r="771">
          <cell r="F771">
            <v>17.285979999999999</v>
          </cell>
        </row>
        <row r="773">
          <cell r="F773">
            <v>0.4</v>
          </cell>
        </row>
        <row r="774">
          <cell r="F774">
            <v>26.741499999999998</v>
          </cell>
        </row>
        <row r="775">
          <cell r="F775">
            <v>128.52718999999999</v>
          </cell>
        </row>
        <row r="776">
          <cell r="F776">
            <v>137.61148</v>
          </cell>
        </row>
        <row r="777">
          <cell r="F777">
            <v>21.376760000000001</v>
          </cell>
        </row>
        <row r="778">
          <cell r="F778">
            <v>-302.98442999999997</v>
          </cell>
        </row>
        <row r="779">
          <cell r="F779">
            <v>-30.970839999999999</v>
          </cell>
        </row>
        <row r="780">
          <cell r="F780">
            <v>157.58195000000001</v>
          </cell>
        </row>
        <row r="781">
          <cell r="F781">
            <v>63.016069999999999</v>
          </cell>
        </row>
        <row r="782">
          <cell r="F782">
            <v>8.8875799999999998</v>
          </cell>
        </row>
        <row r="783">
          <cell r="F783">
            <v>42.715679999999999</v>
          </cell>
        </row>
        <row r="785">
          <cell r="F785">
            <v>-97.187439999999995</v>
          </cell>
        </row>
        <row r="786">
          <cell r="F786">
            <v>17.431889999999999</v>
          </cell>
        </row>
        <row r="787">
          <cell r="F787">
            <v>14.110480000000001</v>
          </cell>
        </row>
        <row r="788">
          <cell r="F788">
            <v>0.37196000000000001</v>
          </cell>
        </row>
        <row r="789">
          <cell r="F789">
            <v>105.97369999999999</v>
          </cell>
        </row>
        <row r="790">
          <cell r="F790">
            <v>5.1014099999999996</v>
          </cell>
        </row>
        <row r="791">
          <cell r="F791">
            <v>18.169139999999999</v>
          </cell>
        </row>
        <row r="792">
          <cell r="F792">
            <v>88.156220000000005</v>
          </cell>
        </row>
        <row r="794">
          <cell r="F794">
            <v>4.7840600000000002</v>
          </cell>
        </row>
        <row r="795">
          <cell r="F795">
            <v>210.51414</v>
          </cell>
        </row>
        <row r="796">
          <cell r="F796">
            <v>9.2179300000000008</v>
          </cell>
        </row>
        <row r="797">
          <cell r="F797">
            <v>-0.44694</v>
          </cell>
        </row>
        <row r="798">
          <cell r="F798">
            <v>-198.66121000000001</v>
          </cell>
        </row>
        <row r="799">
          <cell r="F799">
            <v>-6.5135100000000001</v>
          </cell>
        </row>
        <row r="800">
          <cell r="F800">
            <v>250.77737999999999</v>
          </cell>
        </row>
        <row r="801">
          <cell r="F801">
            <v>737.95168999999999</v>
          </cell>
        </row>
        <row r="802">
          <cell r="F802">
            <v>40.421579999999999</v>
          </cell>
        </row>
        <row r="803">
          <cell r="F803">
            <v>1397.7702200000001</v>
          </cell>
        </row>
        <row r="804">
          <cell r="F804">
            <v>177.63740000000001</v>
          </cell>
        </row>
        <row r="805">
          <cell r="F805">
            <v>3.7749899999999998</v>
          </cell>
        </row>
        <row r="806">
          <cell r="F806">
            <v>1.4276199999999999</v>
          </cell>
        </row>
        <row r="807">
          <cell r="F807">
            <v>1.23909</v>
          </cell>
        </row>
        <row r="808">
          <cell r="F808">
            <v>310.35494999999997</v>
          </cell>
        </row>
        <row r="809">
          <cell r="F809">
            <v>1525.53268</v>
          </cell>
        </row>
        <row r="811">
          <cell r="F811">
            <v>43.088810000000002</v>
          </cell>
        </row>
        <row r="812">
          <cell r="F812">
            <v>27.846820000000001</v>
          </cell>
        </row>
        <row r="813">
          <cell r="F813">
            <v>979.52090999999996</v>
          </cell>
        </row>
        <row r="814">
          <cell r="F814">
            <v>86.687669999999997</v>
          </cell>
        </row>
        <row r="815">
          <cell r="F815">
            <v>-821.87791000000004</v>
          </cell>
        </row>
        <row r="816">
          <cell r="F816">
            <v>-50.820489999999999</v>
          </cell>
        </row>
        <row r="817">
          <cell r="F817">
            <v>-2496.33617</v>
          </cell>
        </row>
        <row r="818">
          <cell r="F818">
            <v>-201.14536000000001</v>
          </cell>
        </row>
        <row r="819">
          <cell r="F819">
            <v>1763.0744999999999</v>
          </cell>
        </row>
        <row r="822">
          <cell r="F822">
            <v>40.410240000000002</v>
          </cell>
        </row>
        <row r="823">
          <cell r="F823">
            <v>5.4051900000000002</v>
          </cell>
        </row>
        <row r="824">
          <cell r="F824">
            <v>25.978490000000001</v>
          </cell>
        </row>
        <row r="825">
          <cell r="F825">
            <v>-4.3657599999999999</v>
          </cell>
        </row>
        <row r="826">
          <cell r="F826">
            <v>67.428160000000005</v>
          </cell>
        </row>
        <row r="827">
          <cell r="F827">
            <v>13.98</v>
          </cell>
        </row>
        <row r="828">
          <cell r="F828">
            <v>1.8831</v>
          </cell>
        </row>
        <row r="829">
          <cell r="F829">
            <v>9.0506600000000006</v>
          </cell>
        </row>
        <row r="830">
          <cell r="F830">
            <v>0.72770999999999997</v>
          </cell>
        </row>
        <row r="831">
          <cell r="F831">
            <v>0.24156</v>
          </cell>
        </row>
        <row r="832">
          <cell r="F832">
            <v>-11.03424</v>
          </cell>
        </row>
        <row r="833">
          <cell r="F833">
            <v>14.848789999999999</v>
          </cell>
        </row>
        <row r="834">
          <cell r="F834">
            <v>119.17628000000001</v>
          </cell>
        </row>
        <row r="835">
          <cell r="F835">
            <v>3.3719399999999999</v>
          </cell>
        </row>
        <row r="837">
          <cell r="F837">
            <v>0.28552</v>
          </cell>
        </row>
        <row r="838">
          <cell r="F838">
            <v>17.849509999999999</v>
          </cell>
        </row>
        <row r="839">
          <cell r="F839">
            <v>85.78895</v>
          </cell>
        </row>
        <row r="840">
          <cell r="F840">
            <v>-167.48441</v>
          </cell>
        </row>
        <row r="841">
          <cell r="F841">
            <v>-2.2458399999999998</v>
          </cell>
        </row>
        <row r="842">
          <cell r="F842">
            <v>56.741950000000003</v>
          </cell>
        </row>
        <row r="843">
          <cell r="F843">
            <v>286.24184000000002</v>
          </cell>
        </row>
        <row r="844">
          <cell r="F844">
            <v>0.55520000000000003</v>
          </cell>
        </row>
        <row r="845">
          <cell r="F845">
            <v>217.15324000000001</v>
          </cell>
        </row>
        <row r="846">
          <cell r="F846">
            <v>10.93601</v>
          </cell>
        </row>
        <row r="847">
          <cell r="F847">
            <v>1.1420999999999999</v>
          </cell>
        </row>
        <row r="848">
          <cell r="F848">
            <v>0.28554000000000002</v>
          </cell>
        </row>
        <row r="849">
          <cell r="F849">
            <v>74.571650000000005</v>
          </cell>
        </row>
        <row r="850">
          <cell r="F850">
            <v>360.22460999999998</v>
          </cell>
        </row>
        <row r="852">
          <cell r="F852">
            <v>24.73704</v>
          </cell>
        </row>
        <row r="853">
          <cell r="F853">
            <v>0.48233999999999999</v>
          </cell>
        </row>
        <row r="854">
          <cell r="F854">
            <v>165.38401999999999</v>
          </cell>
        </row>
        <row r="855">
          <cell r="F855">
            <v>8.4471299999999996</v>
          </cell>
        </row>
        <row r="856">
          <cell r="F856">
            <v>-359.88979</v>
          </cell>
        </row>
        <row r="857">
          <cell r="F857">
            <v>-0.48233999999999999</v>
          </cell>
        </row>
        <row r="858">
          <cell r="F858">
            <v>-355.27474000000001</v>
          </cell>
        </row>
        <row r="859">
          <cell r="F859">
            <v>-12.65225</v>
          </cell>
        </row>
        <row r="860">
          <cell r="F860">
            <v>421.86160000000001</v>
          </cell>
        </row>
        <row r="861">
          <cell r="F861">
            <v>4.7980900000000002</v>
          </cell>
        </row>
        <row r="862">
          <cell r="F862">
            <v>5.8296000000000001</v>
          </cell>
        </row>
        <row r="864">
          <cell r="F864">
            <v>1.8790100000000001</v>
          </cell>
        </row>
        <row r="865">
          <cell r="F865">
            <v>9.0308399999999995</v>
          </cell>
        </row>
        <row r="866">
          <cell r="F866">
            <v>0.79623999999999995</v>
          </cell>
        </row>
        <row r="867">
          <cell r="F867">
            <v>6.6049999999999998E-2</v>
          </cell>
        </row>
        <row r="869">
          <cell r="F869">
            <v>-9.3558199999999996</v>
          </cell>
        </row>
        <row r="870">
          <cell r="F870">
            <v>-11.096399999999999</v>
          </cell>
        </row>
        <row r="872">
          <cell r="F872">
            <v>1.9476100000000001</v>
          </cell>
        </row>
        <row r="873">
          <cell r="F873">
            <v>211.20106999999999</v>
          </cell>
        </row>
        <row r="874">
          <cell r="F874">
            <v>0.55520000000000003</v>
          </cell>
        </row>
        <row r="875">
          <cell r="F875">
            <v>211.32364000000001</v>
          </cell>
        </row>
        <row r="876">
          <cell r="F876">
            <v>10.93601</v>
          </cell>
        </row>
        <row r="877">
          <cell r="F877">
            <v>0.71382000000000001</v>
          </cell>
        </row>
        <row r="878">
          <cell r="F878">
            <v>0.28554000000000002</v>
          </cell>
        </row>
        <row r="879">
          <cell r="F879">
            <v>62.992109999999997</v>
          </cell>
        </row>
        <row r="880">
          <cell r="F880">
            <v>304.57089000000002</v>
          </cell>
        </row>
        <row r="882">
          <cell r="F882">
            <v>0.48233999999999999</v>
          </cell>
        </row>
        <row r="883">
          <cell r="F883">
            <v>77.95872</v>
          </cell>
        </row>
        <row r="884">
          <cell r="F884">
            <v>0.29632999999999998</v>
          </cell>
        </row>
        <row r="885">
          <cell r="F885">
            <v>-286.1207</v>
          </cell>
        </row>
        <row r="886">
          <cell r="F886">
            <v>-0.48233999999999999</v>
          </cell>
        </row>
        <row r="887">
          <cell r="F887">
            <v>-344.17833999999999</v>
          </cell>
        </row>
        <row r="888">
          <cell r="F888">
            <v>-12.65225</v>
          </cell>
        </row>
        <row r="889">
          <cell r="F889">
            <v>237.88203999999999</v>
          </cell>
        </row>
        <row r="890">
          <cell r="F890">
            <v>70.242679999999993</v>
          </cell>
        </row>
        <row r="891">
          <cell r="F891">
            <v>0.42827999999999999</v>
          </cell>
        </row>
        <row r="892">
          <cell r="F892">
            <v>9.7005300000000005</v>
          </cell>
        </row>
        <row r="893">
          <cell r="F893">
            <v>46.622880000000002</v>
          </cell>
        </row>
        <row r="895">
          <cell r="F895">
            <v>23.940799999999999</v>
          </cell>
        </row>
        <row r="897">
          <cell r="F897">
            <v>87.359250000000003</v>
          </cell>
        </row>
        <row r="898">
          <cell r="F898">
            <v>8.1508000000000003</v>
          </cell>
        </row>
        <row r="899">
          <cell r="F899">
            <v>-64.413269999999997</v>
          </cell>
        </row>
        <row r="900">
          <cell r="F900">
            <v>182.03194999999999</v>
          </cell>
        </row>
        <row r="901">
          <cell r="F901">
            <v>278.14332999999999</v>
          </cell>
        </row>
        <row r="902">
          <cell r="F902">
            <v>39.866379999999999</v>
          </cell>
        </row>
        <row r="903">
          <cell r="F903">
            <v>1177.24504</v>
          </cell>
        </row>
        <row r="904">
          <cell r="F904">
            <v>166.70139</v>
          </cell>
        </row>
        <row r="905">
          <cell r="F905">
            <v>3.7749899999999998</v>
          </cell>
        </row>
        <row r="907">
          <cell r="F907">
            <v>0.95355000000000001</v>
          </cell>
        </row>
        <row r="908">
          <cell r="F908">
            <v>210.6455</v>
          </cell>
        </row>
        <row r="909">
          <cell r="F909">
            <v>1044.4899700000001</v>
          </cell>
        </row>
        <row r="910">
          <cell r="F910">
            <v>18.351769999999998</v>
          </cell>
        </row>
        <row r="911">
          <cell r="F911">
            <v>27.36448</v>
          </cell>
        </row>
        <row r="912">
          <cell r="F912">
            <v>813.40917999999999</v>
          </cell>
        </row>
        <row r="913">
          <cell r="F913">
            <v>77.998980000000003</v>
          </cell>
        </row>
        <row r="914">
          <cell r="F914">
            <v>-279.10370999999998</v>
          </cell>
        </row>
        <row r="915">
          <cell r="F915">
            <v>-50.338149999999999</v>
          </cell>
        </row>
        <row r="916">
          <cell r="F916">
            <v>-2138.8155900000002</v>
          </cell>
        </row>
        <row r="917">
          <cell r="F917">
            <v>-188.49311</v>
          </cell>
        </row>
        <row r="918">
          <cell r="F918">
            <v>1202.194</v>
          </cell>
        </row>
        <row r="919">
          <cell r="F919">
            <v>7.7762200000000004</v>
          </cell>
        </row>
        <row r="920">
          <cell r="F920">
            <v>6.3930100000000003</v>
          </cell>
        </row>
        <row r="921">
          <cell r="F921">
            <v>140.00426999999999</v>
          </cell>
        </row>
        <row r="922">
          <cell r="F922">
            <v>23.356829999999999</v>
          </cell>
        </row>
        <row r="923">
          <cell r="F923">
            <v>21.493559999999999</v>
          </cell>
        </row>
        <row r="924">
          <cell r="F924">
            <v>107.99955</v>
          </cell>
        </row>
        <row r="925">
          <cell r="F925">
            <v>6.2422599999999999</v>
          </cell>
        </row>
        <row r="926">
          <cell r="F926">
            <v>199.66107</v>
          </cell>
        </row>
        <row r="927">
          <cell r="F927">
            <v>20.001639999999998</v>
          </cell>
        </row>
        <row r="928">
          <cell r="F928">
            <v>-2.0176099999999999</v>
          </cell>
        </row>
        <row r="929">
          <cell r="F929">
            <v>-6.4032999999999998</v>
          </cell>
        </row>
        <row r="930">
          <cell r="F930">
            <v>-242.31424000000001</v>
          </cell>
        </row>
        <row r="931">
          <cell r="F931">
            <v>-24.297360000000001</v>
          </cell>
        </row>
        <row r="932">
          <cell r="F932">
            <v>257.89589999999998</v>
          </cell>
        </row>
        <row r="933">
          <cell r="F933">
            <v>99.887479999999996</v>
          </cell>
        </row>
        <row r="934">
          <cell r="F934">
            <v>1.2296800000000001</v>
          </cell>
        </row>
        <row r="935">
          <cell r="F935">
            <v>102.78686999999999</v>
          </cell>
        </row>
        <row r="936">
          <cell r="F936">
            <v>33.153210000000001</v>
          </cell>
        </row>
        <row r="937">
          <cell r="F937">
            <v>3.7749899999999998</v>
          </cell>
        </row>
        <row r="939">
          <cell r="F939">
            <v>28.273199999999999</v>
          </cell>
        </row>
        <row r="940">
          <cell r="F940">
            <v>140.86793</v>
          </cell>
        </row>
        <row r="941">
          <cell r="F941">
            <v>5.3165699999999996</v>
          </cell>
        </row>
        <row r="942">
          <cell r="F942">
            <v>0.93432999999999999</v>
          </cell>
        </row>
        <row r="943">
          <cell r="F943">
            <v>168.96248</v>
          </cell>
        </row>
        <row r="944">
          <cell r="F944">
            <v>32.899799999999999</v>
          </cell>
        </row>
        <row r="945">
          <cell r="F945">
            <v>-0.93432999999999999</v>
          </cell>
        </row>
        <row r="946">
          <cell r="F946">
            <v>-185.53863999999999</v>
          </cell>
        </row>
        <row r="947">
          <cell r="F947">
            <v>-33.965429999999998</v>
          </cell>
        </row>
        <row r="948">
          <cell r="F948">
            <v>397.64814000000001</v>
          </cell>
        </row>
        <row r="949">
          <cell r="F949">
            <v>54.307870000000001</v>
          </cell>
        </row>
        <row r="950">
          <cell r="F950">
            <v>7.7947899999999999</v>
          </cell>
        </row>
        <row r="951">
          <cell r="F951">
            <v>37.463549999999998</v>
          </cell>
        </row>
        <row r="952">
          <cell r="F952">
            <v>13.0352</v>
          </cell>
        </row>
        <row r="953">
          <cell r="F953">
            <v>-100.41208</v>
          </cell>
        </row>
        <row r="954">
          <cell r="F954">
            <v>12.18933</v>
          </cell>
        </row>
        <row r="955">
          <cell r="F955">
            <v>116.17176000000001</v>
          </cell>
        </row>
        <row r="956">
          <cell r="F956">
            <v>32.243690000000001</v>
          </cell>
        </row>
        <row r="957">
          <cell r="F957">
            <v>934.45389999999998</v>
          </cell>
        </row>
        <row r="958">
          <cell r="F958">
            <v>110.19135</v>
          </cell>
        </row>
        <row r="959">
          <cell r="F959">
            <v>0.95355000000000001</v>
          </cell>
        </row>
        <row r="960">
          <cell r="F960">
            <v>153.08394999999999</v>
          </cell>
        </row>
        <row r="961">
          <cell r="F961">
            <v>758.15894000000003</v>
          </cell>
        </row>
        <row r="963">
          <cell r="F963">
            <v>20.187889999999999</v>
          </cell>
        </row>
        <row r="964">
          <cell r="F964">
            <v>444.78563000000003</v>
          </cell>
        </row>
        <row r="965">
          <cell r="F965">
            <v>25.097539999999999</v>
          </cell>
        </row>
        <row r="966">
          <cell r="F966">
            <v>-176.67402000000001</v>
          </cell>
        </row>
        <row r="967">
          <cell r="F967">
            <v>-43.000520000000002</v>
          </cell>
        </row>
        <row r="968">
          <cell r="F968">
            <v>-1710.96271</v>
          </cell>
        </row>
        <row r="969">
          <cell r="F969">
            <v>-130.23032000000001</v>
          </cell>
        </row>
        <row r="970">
          <cell r="F970">
            <v>534.46063000000004</v>
          </cell>
        </row>
        <row r="971">
          <cell r="F971">
            <v>25.16058</v>
          </cell>
        </row>
        <row r="972">
          <cell r="F972">
            <v>0.51683000000000001</v>
          </cell>
        </row>
        <row r="973">
          <cell r="F973">
            <v>183.91238999999999</v>
          </cell>
        </row>
        <row r="974">
          <cell r="F974">
            <v>28.085349999999998</v>
          </cell>
        </row>
        <row r="975">
          <cell r="F975">
            <v>0.85660000000000003</v>
          </cell>
        </row>
        <row r="976">
          <cell r="F976">
            <v>30.607240000000001</v>
          </cell>
        </row>
        <row r="977">
          <cell r="F977">
            <v>151.62129999999999</v>
          </cell>
        </row>
        <row r="978">
          <cell r="F978">
            <v>3.89716</v>
          </cell>
        </row>
        <row r="979">
          <cell r="F979">
            <v>200.60003</v>
          </cell>
        </row>
        <row r="980">
          <cell r="F980">
            <v>12.386710000000001</v>
          </cell>
        </row>
        <row r="981">
          <cell r="F981">
            <v>-32.55988</v>
          </cell>
        </row>
        <row r="982">
          <cell r="F982">
            <v>-0.65505999999999998</v>
          </cell>
        </row>
        <row r="983">
          <cell r="F983">
            <v>-341.45442000000003</v>
          </cell>
        </row>
        <row r="984">
          <cell r="F984">
            <v>-32.74615</v>
          </cell>
        </row>
        <row r="985">
          <cell r="F985">
            <v>230.22868</v>
          </cell>
        </row>
        <row r="986">
          <cell r="F986">
            <v>6.6602499999999996</v>
          </cell>
        </row>
        <row r="987">
          <cell r="F987">
            <v>1.8444199999999999</v>
          </cell>
        </row>
        <row r="988">
          <cell r="F988">
            <v>75.876109999999997</v>
          </cell>
        </row>
        <row r="989">
          <cell r="F989">
            <v>9.6019400000000008</v>
          </cell>
        </row>
        <row r="990">
          <cell r="F990">
            <v>9.6949999999999995E-2</v>
          </cell>
        </row>
        <row r="991">
          <cell r="F991">
            <v>12.34549</v>
          </cell>
        </row>
        <row r="992">
          <cell r="F992">
            <v>61.122860000000003</v>
          </cell>
        </row>
        <row r="994">
          <cell r="F994">
            <v>1.55983</v>
          </cell>
        </row>
        <row r="995">
          <cell r="F995">
            <v>15.794499999999999</v>
          </cell>
        </row>
        <row r="996">
          <cell r="F996">
            <v>0.70498000000000005</v>
          </cell>
        </row>
        <row r="997">
          <cell r="F997">
            <v>-11.893140000000001</v>
          </cell>
        </row>
        <row r="998">
          <cell r="F998">
            <v>-2.9200699999999999</v>
          </cell>
        </row>
        <row r="999">
          <cell r="F999">
            <v>-141.0609</v>
          </cell>
        </row>
        <row r="1000">
          <cell r="F1000">
            <v>-14.004860000000001</v>
          </cell>
        </row>
        <row r="1001">
          <cell r="F1001">
            <v>15.72836</v>
          </cell>
        </row>
        <row r="1002">
          <cell r="F1002">
            <v>55.877839999999999</v>
          </cell>
        </row>
        <row r="1003">
          <cell r="F1003">
            <v>23.442070000000001</v>
          </cell>
        </row>
        <row r="1004">
          <cell r="F1004">
            <v>571.80363999999997</v>
          </cell>
        </row>
        <row r="1005">
          <cell r="F1005">
            <v>63.208190000000002</v>
          </cell>
        </row>
        <row r="1006">
          <cell r="F1006">
            <v>90.702089999999998</v>
          </cell>
        </row>
        <row r="1007">
          <cell r="F1007">
            <v>449.54275999999999</v>
          </cell>
        </row>
        <row r="1009">
          <cell r="F1009">
            <v>8.3879900000000003</v>
          </cell>
        </row>
        <row r="1010">
          <cell r="F1010">
            <v>176.6525</v>
          </cell>
        </row>
        <row r="1011">
          <cell r="F1011">
            <v>7.4764600000000003</v>
          </cell>
        </row>
        <row r="1012">
          <cell r="F1012">
            <v>-89.3917</v>
          </cell>
        </row>
        <row r="1013">
          <cell r="F1013">
            <v>-31.001629999999999</v>
          </cell>
        </row>
        <row r="1014">
          <cell r="F1014">
            <v>-1039.58258</v>
          </cell>
        </row>
        <row r="1015">
          <cell r="F1015">
            <v>-72.952550000000002</v>
          </cell>
        </row>
        <row r="1016">
          <cell r="F1016">
            <v>214.16507999999999</v>
          </cell>
        </row>
        <row r="1017">
          <cell r="F1017">
            <v>28.473089999999999</v>
          </cell>
        </row>
        <row r="1018">
          <cell r="F1018">
            <v>6.4403699999999997</v>
          </cell>
        </row>
        <row r="1019">
          <cell r="F1019">
            <v>102.86176</v>
          </cell>
        </row>
        <row r="1020">
          <cell r="F1020">
            <v>9.2958700000000007</v>
          </cell>
        </row>
        <row r="1021">
          <cell r="F1021">
            <v>19.429130000000001</v>
          </cell>
        </row>
        <row r="1022">
          <cell r="F1022">
            <v>95.872020000000006</v>
          </cell>
        </row>
        <row r="1023">
          <cell r="F1023">
            <v>6.3429099999999998</v>
          </cell>
        </row>
        <row r="1024">
          <cell r="F1024">
            <v>51.738599999999998</v>
          </cell>
        </row>
        <row r="1025">
          <cell r="F1025">
            <v>4.5293900000000002</v>
          </cell>
        </row>
        <row r="1026">
          <cell r="F1026">
            <v>-42.829300000000003</v>
          </cell>
        </row>
        <row r="1027">
          <cell r="F1027">
            <v>-8.4237599999999997</v>
          </cell>
        </row>
        <row r="1028">
          <cell r="F1028">
            <v>-188.86481000000001</v>
          </cell>
        </row>
        <row r="1029">
          <cell r="F1029">
            <v>-10.526759999999999</v>
          </cell>
        </row>
        <row r="1030">
          <cell r="F1030">
            <v>74.338509999999999</v>
          </cell>
        </row>
        <row r="1031">
          <cell r="F1031">
            <v>344.00389000000001</v>
          </cell>
        </row>
        <row r="1032">
          <cell r="F1032">
            <v>0.47445999999999999</v>
          </cell>
        </row>
        <row r="1033">
          <cell r="F1033">
            <v>75.719759999999994</v>
          </cell>
        </row>
        <row r="1034">
          <cell r="F1034">
            <v>4.2766400000000004</v>
          </cell>
        </row>
        <row r="1036">
          <cell r="F1036">
            <v>4.6523500000000002</v>
          </cell>
        </row>
        <row r="1038">
          <cell r="F1038">
            <v>61.478140000000003</v>
          </cell>
        </row>
        <row r="1039">
          <cell r="F1039">
            <v>296.28507999999999</v>
          </cell>
        </row>
        <row r="1041">
          <cell r="F1041">
            <v>135.59174999999999</v>
          </cell>
        </row>
        <row r="1042">
          <cell r="F1042">
            <v>0.38345000000000001</v>
          </cell>
        </row>
        <row r="1043">
          <cell r="F1043">
            <v>56.95082</v>
          </cell>
        </row>
        <row r="1044">
          <cell r="F1044">
            <v>4.0077199999999999</v>
          </cell>
        </row>
        <row r="1045">
          <cell r="F1045">
            <v>-310.90215000000001</v>
          </cell>
        </row>
        <row r="1046">
          <cell r="F1046">
            <v>-0.59648000000000001</v>
          </cell>
        </row>
        <row r="1047">
          <cell r="F1047">
            <v>-101.98002</v>
          </cell>
        </row>
        <row r="1048">
          <cell r="F1048">
            <v>-4.53498</v>
          </cell>
        </row>
        <row r="1051">
          <cell r="F1051">
            <v>565.81043</v>
          </cell>
        </row>
        <row r="1054">
          <cell r="F1054">
            <v>35.954009999999997</v>
          </cell>
        </row>
        <row r="1055">
          <cell r="F1055">
            <v>2.8551899999999999</v>
          </cell>
        </row>
        <row r="1056">
          <cell r="F1056">
            <v>5.1695900000000004</v>
          </cell>
        </row>
        <row r="1057">
          <cell r="F1057">
            <v>24.846129999999999</v>
          </cell>
        </row>
        <row r="1058">
          <cell r="F1058">
            <v>68.824920000000006</v>
          </cell>
        </row>
        <row r="1064">
          <cell r="F1064">
            <v>70.135980000000004</v>
          </cell>
        </row>
        <row r="1065">
          <cell r="F1065">
            <v>0.55942999999999998</v>
          </cell>
        </row>
        <row r="1066">
          <cell r="F1066">
            <v>10.78997</v>
          </cell>
        </row>
        <row r="1067">
          <cell r="F1067">
            <v>51.85895</v>
          </cell>
        </row>
        <row r="1068">
          <cell r="F1068">
            <v>-41.898980000000002</v>
          </cell>
        </row>
        <row r="1069">
          <cell r="F1069">
            <v>91.445350000000005</v>
          </cell>
        </row>
        <row r="1070">
          <cell r="F1070">
            <v>21.564350000000001</v>
          </cell>
        </row>
        <row r="1071">
          <cell r="F1071">
            <v>3.2188599999999998</v>
          </cell>
        </row>
        <row r="1072">
          <cell r="F1072">
            <v>15.470599999999999</v>
          </cell>
        </row>
        <row r="1073">
          <cell r="F1073">
            <v>40.253810000000001</v>
          </cell>
        </row>
        <row r="1074">
          <cell r="F1074">
            <v>47.202869999999997</v>
          </cell>
        </row>
        <row r="1075">
          <cell r="F1075">
            <v>0.47445999999999999</v>
          </cell>
        </row>
        <row r="1076">
          <cell r="F1076">
            <v>40.337130000000002</v>
          </cell>
        </row>
        <row r="1077">
          <cell r="F1077">
            <v>3.4384100000000002</v>
          </cell>
        </row>
        <row r="1078">
          <cell r="F1078">
            <v>12.452970000000001</v>
          </cell>
        </row>
        <row r="1079">
          <cell r="F1079">
            <v>60.470419999999997</v>
          </cell>
        </row>
        <row r="1080">
          <cell r="F1080">
            <v>6.4157599999999997</v>
          </cell>
        </row>
        <row r="1081">
          <cell r="F1081">
            <v>0.38345000000000001</v>
          </cell>
        </row>
        <row r="1082">
          <cell r="F1082">
            <v>41.77872</v>
          </cell>
        </row>
        <row r="1083">
          <cell r="F1083">
            <v>2.9079899999999999</v>
          </cell>
        </row>
        <row r="1084">
          <cell r="F1084">
            <v>-0.59648000000000001</v>
          </cell>
        </row>
        <row r="1085">
          <cell r="F1085">
            <v>-42.566330000000001</v>
          </cell>
        </row>
        <row r="1086">
          <cell r="F1086">
            <v>-3.4352499999999999</v>
          </cell>
        </row>
        <row r="1087">
          <cell r="F1087">
            <v>169.26411999999999</v>
          </cell>
        </row>
        <row r="1088">
          <cell r="F1088">
            <v>8.1187799999999992</v>
          </cell>
        </row>
        <row r="1089">
          <cell r="F1089">
            <v>0.47445999999999999</v>
          </cell>
        </row>
        <row r="1090">
          <cell r="F1090">
            <v>24.157599999999999</v>
          </cell>
        </row>
        <row r="1091">
          <cell r="F1091">
            <v>3.1627700000000001</v>
          </cell>
        </row>
        <row r="1092">
          <cell r="F1092">
            <v>4.4806900000000001</v>
          </cell>
        </row>
        <row r="1093">
          <cell r="F1093">
            <v>22.110569999999999</v>
          </cell>
        </row>
        <row r="1094">
          <cell r="F1094">
            <v>0.38345000000000001</v>
          </cell>
        </row>
        <row r="1095">
          <cell r="F1095">
            <v>41.77872</v>
          </cell>
        </row>
        <row r="1096">
          <cell r="F1096">
            <v>2.9079899999999999</v>
          </cell>
        </row>
        <row r="1097">
          <cell r="F1097">
            <v>-0.59648000000000001</v>
          </cell>
        </row>
        <row r="1098">
          <cell r="F1098">
            <v>-42.566330000000001</v>
          </cell>
        </row>
        <row r="1099">
          <cell r="F1099">
            <v>-3.4352499999999999</v>
          </cell>
        </row>
        <row r="1100">
          <cell r="F1100">
            <v>60.976970000000001</v>
          </cell>
        </row>
        <row r="1101">
          <cell r="F1101">
            <v>39.084090000000003</v>
          </cell>
        </row>
        <row r="1102">
          <cell r="F1102">
            <v>5.4965099999999998</v>
          </cell>
        </row>
        <row r="1103">
          <cell r="F1103">
            <v>26.41742</v>
          </cell>
        </row>
        <row r="1104">
          <cell r="F1104">
            <v>70.998019999999997</v>
          </cell>
        </row>
        <row r="1105">
          <cell r="F1105">
            <v>16.17953</v>
          </cell>
        </row>
        <row r="1106">
          <cell r="F1106">
            <v>0.27564</v>
          </cell>
        </row>
        <row r="1107">
          <cell r="F1107">
            <v>2.4757699999999998</v>
          </cell>
        </row>
        <row r="1108">
          <cell r="F1108">
            <v>11.94243</v>
          </cell>
        </row>
        <row r="1109">
          <cell r="F1109">
            <v>6.4157599999999997</v>
          </cell>
        </row>
        <row r="1110">
          <cell r="F1110">
            <v>37.28913</v>
          </cell>
        </row>
        <row r="1111">
          <cell r="F1111">
            <v>169.14668</v>
          </cell>
        </row>
        <row r="1112">
          <cell r="F1112">
            <v>35.382629999999999</v>
          </cell>
        </row>
        <row r="1113">
          <cell r="F1113">
            <v>0.83823000000000003</v>
          </cell>
        </row>
        <row r="1115">
          <cell r="F1115">
            <v>1.23773</v>
          </cell>
        </row>
        <row r="1117">
          <cell r="F1117">
            <v>29.84675</v>
          </cell>
        </row>
        <row r="1118">
          <cell r="F1118">
            <v>143.63898</v>
          </cell>
        </row>
        <row r="1119">
          <cell r="F1119">
            <v>129.17599000000001</v>
          </cell>
        </row>
        <row r="1120">
          <cell r="F1120">
            <v>15.1721</v>
          </cell>
        </row>
        <row r="1121">
          <cell r="F1121">
            <v>1.0997300000000001</v>
          </cell>
        </row>
        <row r="1122">
          <cell r="F1122">
            <v>-269.00317000000001</v>
          </cell>
        </row>
        <row r="1123">
          <cell r="F1123">
            <v>-59.413690000000003</v>
          </cell>
        </row>
        <row r="1124">
          <cell r="F1124">
            <v>-1.0997300000000001</v>
          </cell>
        </row>
        <row r="1127">
          <cell r="F1127">
            <v>196.02223000000001</v>
          </cell>
        </row>
        <row r="1128">
          <cell r="F1128">
            <v>29.729289999999999</v>
          </cell>
        </row>
        <row r="1129">
          <cell r="F1129">
            <v>6.3202400000000001</v>
          </cell>
        </row>
        <row r="1130">
          <cell r="F1130">
            <v>0.15021999999999999</v>
          </cell>
        </row>
        <row r="1131">
          <cell r="F1131">
            <v>0.66666999999999998</v>
          </cell>
        </row>
        <row r="1132">
          <cell r="F1132">
            <v>5.2481400000000002</v>
          </cell>
        </row>
        <row r="1133">
          <cell r="F1133">
            <v>25.313980000000001</v>
          </cell>
        </row>
        <row r="1134">
          <cell r="F1134">
            <v>12.224259999999999</v>
          </cell>
        </row>
        <row r="1135">
          <cell r="F1135">
            <v>-54.765839999999997</v>
          </cell>
        </row>
        <row r="1136">
          <cell r="F1136">
            <v>24.886959999999998</v>
          </cell>
        </row>
        <row r="1153">
          <cell r="F1153">
            <v>37.404380000000003</v>
          </cell>
        </row>
        <row r="1154">
          <cell r="F1154">
            <v>29.062390000000001</v>
          </cell>
        </row>
        <row r="1155">
          <cell r="F1155">
            <v>0.68801000000000001</v>
          </cell>
        </row>
        <row r="1156">
          <cell r="F1156">
            <v>10.567970000000001</v>
          </cell>
        </row>
        <row r="1157">
          <cell r="F1157">
            <v>50.890410000000003</v>
          </cell>
        </row>
        <row r="1158">
          <cell r="F1158">
            <v>16.430040000000002</v>
          </cell>
        </row>
        <row r="1159">
          <cell r="F1159">
            <v>15.1721</v>
          </cell>
        </row>
        <row r="1160">
          <cell r="F1160">
            <v>1.0997300000000001</v>
          </cell>
        </row>
        <row r="1161">
          <cell r="F1161">
            <v>-72.634240000000005</v>
          </cell>
        </row>
        <row r="1162">
          <cell r="F1162">
            <v>-59.413690000000003</v>
          </cell>
        </row>
        <row r="1163">
          <cell r="F1163">
            <v>-1.0997300000000001</v>
          </cell>
        </row>
        <row r="1164">
          <cell r="F1164">
            <v>28.167369999999998</v>
          </cell>
        </row>
        <row r="1165">
          <cell r="F1165">
            <v>37.404380000000003</v>
          </cell>
        </row>
        <row r="1166">
          <cell r="F1166">
            <v>5.4016500000000001</v>
          </cell>
        </row>
        <row r="1167">
          <cell r="F1167">
            <v>25.961590000000001</v>
          </cell>
        </row>
        <row r="1168">
          <cell r="F1168">
            <v>12.887639999999999</v>
          </cell>
        </row>
        <row r="1169">
          <cell r="F1169">
            <v>-72.634240000000005</v>
          </cell>
        </row>
        <row r="1170">
          <cell r="F1170">
            <v>9.02102</v>
          </cell>
        </row>
        <row r="1171">
          <cell r="F1171">
            <v>29.062390000000001</v>
          </cell>
        </row>
        <row r="1172">
          <cell r="F1172">
            <v>0.68801000000000001</v>
          </cell>
        </row>
        <row r="1173">
          <cell r="F1173">
            <v>5.1663199999999998</v>
          </cell>
        </row>
        <row r="1174">
          <cell r="F1174">
            <v>24.928820000000002</v>
          </cell>
        </row>
        <row r="1175">
          <cell r="F1175">
            <v>3.5424000000000002</v>
          </cell>
        </row>
        <row r="1176">
          <cell r="F1176">
            <v>15.1721</v>
          </cell>
        </row>
        <row r="1177">
          <cell r="F1177">
            <v>1.0997300000000001</v>
          </cell>
        </row>
        <row r="1178">
          <cell r="F1178">
            <v>-59.413690000000003</v>
          </cell>
        </row>
        <row r="1179">
          <cell r="F1179">
            <v>-1.0997300000000001</v>
          </cell>
        </row>
        <row r="1180">
          <cell r="F1180">
            <v>19.146350000000002</v>
          </cell>
        </row>
        <row r="1181">
          <cell r="F1181">
            <v>102.01300999999999</v>
          </cell>
        </row>
        <row r="1182">
          <cell r="F1182">
            <v>0.57106000000000001</v>
          </cell>
        </row>
        <row r="1183">
          <cell r="F1183">
            <v>14.03064</v>
          </cell>
        </row>
        <row r="1184">
          <cell r="F1184">
            <v>67.43459</v>
          </cell>
        </row>
        <row r="1185">
          <cell r="F1185">
            <v>100.52169000000001</v>
          </cell>
        </row>
        <row r="1186">
          <cell r="F1186">
            <v>-141.60309000000001</v>
          </cell>
        </row>
        <row r="1187">
          <cell r="F1187">
            <v>142.96789999999999</v>
          </cell>
        </row>
        <row r="1188">
          <cell r="F1188">
            <v>49.312640000000002</v>
          </cell>
        </row>
        <row r="1189">
          <cell r="F1189">
            <v>0.42830000000000001</v>
          </cell>
        </row>
        <row r="1190">
          <cell r="F1190">
            <v>6.7600300000000004</v>
          </cell>
        </row>
        <row r="1191">
          <cell r="F1191">
            <v>32.490209999999998</v>
          </cell>
        </row>
        <row r="1192">
          <cell r="F1192">
            <v>22.966560000000001</v>
          </cell>
        </row>
        <row r="1193">
          <cell r="F1193">
            <v>-53.856290000000001</v>
          </cell>
        </row>
        <row r="1194">
          <cell r="F1194">
            <v>58.10145</v>
          </cell>
        </row>
        <row r="1195">
          <cell r="F1195">
            <v>52.700369999999999</v>
          </cell>
        </row>
        <row r="1196">
          <cell r="F1196">
            <v>0.14276</v>
          </cell>
        </row>
        <row r="1197">
          <cell r="F1197">
            <v>7.2706099999999996</v>
          </cell>
        </row>
        <row r="1198">
          <cell r="F1198">
            <v>34.944380000000002</v>
          </cell>
        </row>
        <row r="1199">
          <cell r="F1199">
            <v>77.555130000000005</v>
          </cell>
        </row>
        <row r="1200">
          <cell r="F1200">
            <v>-87.746799999999993</v>
          </cell>
        </row>
        <row r="1201">
          <cell r="F1201">
            <v>84.86645</v>
          </cell>
        </row>
        <row r="1202">
          <cell r="F1202">
            <v>122.94873</v>
          </cell>
        </row>
        <row r="1203">
          <cell r="F1203">
            <v>3.78552</v>
          </cell>
        </row>
        <row r="1204">
          <cell r="F1204">
            <v>17.539149999999999</v>
          </cell>
        </row>
        <row r="1205">
          <cell r="F1205">
            <v>84.646969999999996</v>
          </cell>
        </row>
        <row r="1207">
          <cell r="F1207">
            <v>31.153600000000001</v>
          </cell>
        </row>
        <row r="1208">
          <cell r="F1208">
            <v>-11.94819</v>
          </cell>
        </row>
        <row r="1209">
          <cell r="F1209">
            <v>248.12577999999999</v>
          </cell>
        </row>
        <row r="1210">
          <cell r="F1210">
            <v>23.145510000000002</v>
          </cell>
        </row>
        <row r="1211">
          <cell r="F1211">
            <v>3.3196699999999999</v>
          </cell>
        </row>
        <row r="1212">
          <cell r="F1212">
            <v>15.95519</v>
          </cell>
        </row>
        <row r="1213">
          <cell r="F1213">
            <v>42.420369999999998</v>
          </cell>
        </row>
        <row r="1216">
          <cell r="F1216">
            <v>22.950420000000001</v>
          </cell>
        </row>
        <row r="1217">
          <cell r="F1217">
            <v>3.1017800000000002</v>
          </cell>
        </row>
        <row r="1218">
          <cell r="F1218">
            <v>14.907830000000001</v>
          </cell>
        </row>
        <row r="1219">
          <cell r="F1219">
            <v>21.549600000000002</v>
          </cell>
        </row>
        <row r="1221">
          <cell r="F1221">
            <v>62.509630000000001</v>
          </cell>
        </row>
        <row r="1222">
          <cell r="F1222">
            <v>2.1423199999999998</v>
          </cell>
        </row>
        <row r="1223">
          <cell r="F1223">
            <v>0.28858</v>
          </cell>
        </row>
        <row r="1224">
          <cell r="F1224">
            <v>1.3869400000000001</v>
          </cell>
        </row>
        <row r="1227">
          <cell r="F1227">
            <v>3.8178399999999999</v>
          </cell>
        </row>
        <row r="1228">
          <cell r="F1228">
            <v>74.710480000000004</v>
          </cell>
        </row>
        <row r="1229">
          <cell r="F1229">
            <v>3.78552</v>
          </cell>
        </row>
        <row r="1230">
          <cell r="F1230">
            <v>10.82912</v>
          </cell>
        </row>
        <row r="1231">
          <cell r="F1231">
            <v>52.397010000000002</v>
          </cell>
        </row>
        <row r="1232">
          <cell r="F1232">
            <v>9.6039999999999992</v>
          </cell>
        </row>
        <row r="1233">
          <cell r="F1233">
            <v>-11.94819</v>
          </cell>
        </row>
        <row r="1234">
          <cell r="F1234">
            <v>139.37794</v>
          </cell>
        </row>
        <row r="1235">
          <cell r="F1235">
            <v>16.509399999999999</v>
          </cell>
        </row>
        <row r="1236">
          <cell r="F1236">
            <v>3.5</v>
          </cell>
        </row>
        <row r="1237">
          <cell r="F1237">
            <v>2.3376999999999999</v>
          </cell>
        </row>
        <row r="1238">
          <cell r="F1238">
            <v>11.5853</v>
          </cell>
        </row>
        <row r="1239">
          <cell r="F1239">
            <v>33.932400000000001</v>
          </cell>
        </row>
        <row r="1240">
          <cell r="F1240">
            <v>28.37566</v>
          </cell>
        </row>
        <row r="1241">
          <cell r="F1241">
            <v>0.28552</v>
          </cell>
        </row>
        <row r="1242">
          <cell r="F1242">
            <v>3.8222</v>
          </cell>
        </row>
        <row r="1243">
          <cell r="F1243">
            <v>18.3704</v>
          </cell>
        </row>
        <row r="1244">
          <cell r="F1244">
            <v>-1.7327999999999999</v>
          </cell>
        </row>
        <row r="1245">
          <cell r="F1245">
            <v>49.120980000000003</v>
          </cell>
        </row>
        <row r="1246">
          <cell r="F1246">
            <v>29.825420000000001</v>
          </cell>
        </row>
        <row r="1247">
          <cell r="F1247">
            <v>4.6692200000000001</v>
          </cell>
        </row>
        <row r="1248">
          <cell r="F1248">
            <v>22.441310000000001</v>
          </cell>
        </row>
        <row r="1249">
          <cell r="F1249">
            <v>9.6039999999999992</v>
          </cell>
        </row>
        <row r="1250">
          <cell r="F1250">
            <v>-10.215389999999999</v>
          </cell>
        </row>
        <row r="1251">
          <cell r="F1251">
            <v>56.324559999999998</v>
          </cell>
        </row>
        <row r="1252">
          <cell r="F1252">
            <v>15.9208</v>
          </cell>
        </row>
        <row r="1253">
          <cell r="F1253">
            <v>2.48292</v>
          </cell>
        </row>
        <row r="1254">
          <cell r="F1254">
            <v>11.933529999999999</v>
          </cell>
        </row>
        <row r="1255">
          <cell r="F1255">
            <v>8.0216499999999993</v>
          </cell>
        </row>
        <row r="1256">
          <cell r="F1256">
            <v>-0.26024000000000003</v>
          </cell>
        </row>
        <row r="1257">
          <cell r="F1257">
            <v>38.098660000000002</v>
          </cell>
        </row>
        <row r="1258">
          <cell r="F1258">
            <v>13.90462</v>
          </cell>
        </row>
        <row r="1259">
          <cell r="F1259">
            <v>2.1863000000000001</v>
          </cell>
        </row>
        <row r="1260">
          <cell r="F1260">
            <v>10.50778</v>
          </cell>
        </row>
        <row r="1261">
          <cell r="F1261">
            <v>1.5823499999999999</v>
          </cell>
        </row>
        <row r="1262">
          <cell r="F1262">
            <v>-9.9551499999999997</v>
          </cell>
        </row>
        <row r="1263">
          <cell r="F1263">
            <v>18.225899999999999</v>
          </cell>
        </row>
        <row r="1264">
          <cell r="F1264">
            <v>7.3468900000000001</v>
          </cell>
        </row>
        <row r="1265">
          <cell r="F1265">
            <v>1.1580699999999999</v>
          </cell>
        </row>
        <row r="1266">
          <cell r="F1266">
            <v>5.5659599999999996</v>
          </cell>
        </row>
        <row r="1267">
          <cell r="F1267">
            <v>1.5823499999999999</v>
          </cell>
        </row>
        <row r="1268">
          <cell r="F1268">
            <v>-9.9551499999999997</v>
          </cell>
        </row>
        <row r="1269">
          <cell r="F1269">
            <v>5.6981200000000003</v>
          </cell>
        </row>
        <row r="1270">
          <cell r="F1270">
            <v>6.5577300000000003</v>
          </cell>
        </row>
        <row r="1271">
          <cell r="F1271">
            <v>1.02823</v>
          </cell>
        </row>
        <row r="1272">
          <cell r="F1272">
            <v>4.9418199999999999</v>
          </cell>
        </row>
        <row r="1273">
          <cell r="F1273">
            <v>12.52778</v>
          </cell>
        </row>
        <row r="1274">
          <cell r="F1274">
            <v>370.67921999999999</v>
          </cell>
        </row>
        <row r="1275">
          <cell r="F1275">
            <v>18.846150000000002</v>
          </cell>
        </row>
        <row r="1276">
          <cell r="F1276">
            <v>5.6821599999999997</v>
          </cell>
        </row>
        <row r="1277">
          <cell r="F1277">
            <v>54.032240000000002</v>
          </cell>
        </row>
        <row r="1278">
          <cell r="F1278">
            <v>101.62121</v>
          </cell>
        </row>
        <row r="1279">
          <cell r="F1279">
            <v>196.78747999999999</v>
          </cell>
        </row>
        <row r="1281">
          <cell r="F1281">
            <v>5.1286399999999999</v>
          </cell>
        </row>
        <row r="1282">
          <cell r="F1282">
            <v>-90.002859999999998</v>
          </cell>
        </row>
        <row r="1283">
          <cell r="F1283">
            <v>662.77423999999996</v>
          </cell>
        </row>
        <row r="1286">
          <cell r="F1286">
            <v>37.10407</v>
          </cell>
        </row>
        <row r="1287">
          <cell r="F1287">
            <v>5.6821599999999997</v>
          </cell>
        </row>
        <row r="1288">
          <cell r="F1288">
            <v>6.2909199999999998</v>
          </cell>
        </row>
        <row r="1289">
          <cell r="F1289">
            <v>30.235759999999999</v>
          </cell>
        </row>
        <row r="1291">
          <cell r="F1291">
            <v>-0.37214999999999998</v>
          </cell>
        </row>
        <row r="1292">
          <cell r="F1292">
            <v>78.940759999999997</v>
          </cell>
        </row>
        <row r="1293">
          <cell r="F1293">
            <v>5.6344099999999999</v>
          </cell>
        </row>
        <row r="1294">
          <cell r="F1294">
            <v>0.25015999999999999</v>
          </cell>
        </row>
        <row r="1295">
          <cell r="F1295">
            <v>1.20211</v>
          </cell>
        </row>
        <row r="1296">
          <cell r="F1296">
            <v>5.1286399999999999</v>
          </cell>
        </row>
        <row r="1297">
          <cell r="F1297">
            <v>-4.6032000000000002</v>
          </cell>
        </row>
        <row r="1298">
          <cell r="F1298">
            <v>7.61212</v>
          </cell>
        </row>
        <row r="1299">
          <cell r="F1299">
            <v>5.6344099999999999</v>
          </cell>
        </row>
        <row r="1300">
          <cell r="F1300">
            <v>0.25015999999999999</v>
          </cell>
        </row>
        <row r="1301">
          <cell r="F1301">
            <v>1.20211</v>
          </cell>
        </row>
        <row r="1302">
          <cell r="F1302">
            <v>2.3016000000000001</v>
          </cell>
        </row>
        <row r="1303">
          <cell r="F1303">
            <v>-4.6032000000000002</v>
          </cell>
        </row>
        <row r="1304">
          <cell r="F1304">
            <v>4.7850799999999998</v>
          </cell>
        </row>
        <row r="1305">
          <cell r="F1305">
            <v>2.8270400000000002</v>
          </cell>
        </row>
        <row r="1306">
          <cell r="F1306">
            <v>2.8270400000000002</v>
          </cell>
        </row>
        <row r="1307">
          <cell r="F1307">
            <v>327.94074000000001</v>
          </cell>
        </row>
        <row r="1308">
          <cell r="F1308">
            <v>18.846150000000002</v>
          </cell>
        </row>
        <row r="1309">
          <cell r="F1309">
            <v>47.491160000000001</v>
          </cell>
        </row>
        <row r="1310">
          <cell r="F1310">
            <v>70.183340000000001</v>
          </cell>
        </row>
        <row r="1311">
          <cell r="F1311">
            <v>196.78747999999999</v>
          </cell>
        </row>
        <row r="1313">
          <cell r="F1313">
            <v>-85.027510000000007</v>
          </cell>
        </row>
        <row r="1314">
          <cell r="F1314">
            <v>576.22136</v>
          </cell>
        </row>
        <row r="1315">
          <cell r="F1315">
            <v>37.04889</v>
          </cell>
        </row>
        <row r="1317">
          <cell r="F1317">
            <v>5.77773</v>
          </cell>
        </row>
        <row r="1318">
          <cell r="F1318">
            <v>27.76904</v>
          </cell>
        </row>
        <row r="1319">
          <cell r="F1319">
            <v>-10.3584</v>
          </cell>
        </row>
        <row r="1320">
          <cell r="F1320">
            <v>60.237259999999999</v>
          </cell>
        </row>
        <row r="1321">
          <cell r="F1321">
            <v>224.37311</v>
          </cell>
        </row>
        <row r="1322">
          <cell r="F1322">
            <v>18.846150000000002</v>
          </cell>
        </row>
        <row r="1323">
          <cell r="F1323">
            <v>32.753349999999998</v>
          </cell>
        </row>
        <row r="1324">
          <cell r="F1324">
            <v>1.88462</v>
          </cell>
        </row>
        <row r="1325">
          <cell r="F1325">
            <v>196.78747999999999</v>
          </cell>
        </row>
        <row r="1327">
          <cell r="F1327">
            <v>-29.731829999999999</v>
          </cell>
        </row>
        <row r="1328">
          <cell r="F1328">
            <v>444.91287999999997</v>
          </cell>
        </row>
        <row r="1329">
          <cell r="F1329">
            <v>66.518739999999994</v>
          </cell>
        </row>
        <row r="1331">
          <cell r="F1331">
            <v>8.9600799999999996</v>
          </cell>
        </row>
        <row r="1332">
          <cell r="F1332">
            <v>40.529679999999999</v>
          </cell>
        </row>
        <row r="1333">
          <cell r="F1333">
            <v>-44.937280000000001</v>
          </cell>
        </row>
        <row r="1334">
          <cell r="F1334">
            <v>71.071219999999997</v>
          </cell>
        </row>
      </sheetData>
      <sheetData sheetId="3" refreshError="1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Version 2-10"/>
      <sheetName val="Budget Version 2-14"/>
      <sheetName val="Bud. Ver. 2-10 to 2-14"/>
      <sheetName val="Budget Version 2-21"/>
      <sheetName val="Bud. Ver. 2-14 to 2-21"/>
      <sheetName val="Budget Version 4-19"/>
      <sheetName val="Bud. Ver. 2-21 to 4-19"/>
      <sheetName val="Budget Version 5-2"/>
      <sheetName val="Bud. Ver. 4-19 to 5-2"/>
      <sheetName val="Budget Version 5-31"/>
      <sheetName val="Bud. Ver. 5-2 to 5-31"/>
      <sheetName val="Data"/>
      <sheetName val="YT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>
        <row r="4">
          <cell r="G4" t="str">
            <v>Jan</v>
          </cell>
        </row>
      </sheetData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Feb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3236.11789</v>
          </cell>
        </row>
        <row r="6">
          <cell r="F6">
            <v>0.31903999999999999</v>
          </cell>
        </row>
        <row r="7">
          <cell r="F7">
            <v>-23.702999999999999</v>
          </cell>
        </row>
        <row r="8">
          <cell r="F8">
            <v>37.985590000000002</v>
          </cell>
        </row>
        <row r="9">
          <cell r="F9">
            <v>2718.9623900000001</v>
          </cell>
        </row>
        <row r="10">
          <cell r="F10">
            <v>210.67305999999999</v>
          </cell>
        </row>
        <row r="11">
          <cell r="F11">
            <v>5.7923400000000003</v>
          </cell>
        </row>
        <row r="12">
          <cell r="F12">
            <v>41.275829999999999</v>
          </cell>
        </row>
        <row r="14">
          <cell r="F14">
            <v>5.3928500000000001</v>
          </cell>
        </row>
        <row r="15">
          <cell r="F15">
            <v>852.64162999999996</v>
          </cell>
        </row>
        <row r="16">
          <cell r="F16">
            <v>3974.2545399999999</v>
          </cell>
        </row>
        <row r="17">
          <cell r="F17">
            <v>201.40781000000001</v>
          </cell>
        </row>
        <row r="19">
          <cell r="F19">
            <v>249.11475999999999</v>
          </cell>
        </row>
        <row r="20">
          <cell r="F20">
            <v>31.074020000000001</v>
          </cell>
        </row>
        <row r="21">
          <cell r="F21">
            <v>2519.9564099999998</v>
          </cell>
        </row>
        <row r="22">
          <cell r="F22">
            <v>113.68059</v>
          </cell>
        </row>
        <row r="23">
          <cell r="F23">
            <v>-1765.5799099999999</v>
          </cell>
        </row>
        <row r="24">
          <cell r="F24">
            <v>-42.663710000000002</v>
          </cell>
        </row>
        <row r="25">
          <cell r="F25">
            <v>-4146.7925400000004</v>
          </cell>
        </row>
        <row r="26">
          <cell r="F26">
            <v>-205.56124</v>
          </cell>
        </row>
        <row r="29">
          <cell r="F29">
            <v>8014.3483500000002</v>
          </cell>
        </row>
        <row r="30">
          <cell r="F30">
            <v>3236.11789</v>
          </cell>
        </row>
        <row r="31">
          <cell r="F31">
            <v>0.31903999999999999</v>
          </cell>
        </row>
        <row r="32">
          <cell r="F32">
            <v>-23.702999999999999</v>
          </cell>
        </row>
        <row r="33">
          <cell r="F33">
            <v>37.985590000000002</v>
          </cell>
        </row>
        <row r="34">
          <cell r="F34">
            <v>2718.9623900000001</v>
          </cell>
        </row>
        <row r="35">
          <cell r="F35">
            <v>210.67305999999999</v>
          </cell>
        </row>
        <row r="36">
          <cell r="F36">
            <v>5.7923400000000003</v>
          </cell>
        </row>
        <row r="37">
          <cell r="F37">
            <v>41.275829999999999</v>
          </cell>
        </row>
        <row r="39">
          <cell r="F39">
            <v>5.3928500000000001</v>
          </cell>
        </row>
        <row r="40">
          <cell r="F40">
            <v>852.64162999999996</v>
          </cell>
        </row>
        <row r="41">
          <cell r="F41">
            <v>3974.2545399999999</v>
          </cell>
        </row>
        <row r="42">
          <cell r="F42">
            <v>201.40781000000001</v>
          </cell>
        </row>
        <row r="44">
          <cell r="F44">
            <v>249.11475999999999</v>
          </cell>
        </row>
        <row r="45">
          <cell r="F45">
            <v>31.074020000000001</v>
          </cell>
        </row>
        <row r="46">
          <cell r="F46">
            <v>2519.9564099999998</v>
          </cell>
        </row>
        <row r="47">
          <cell r="F47">
            <v>113.68059</v>
          </cell>
        </row>
        <row r="48">
          <cell r="F48">
            <v>-1765.5799099999999</v>
          </cell>
        </row>
        <row r="49">
          <cell r="F49">
            <v>-42.663710000000002</v>
          </cell>
        </row>
        <row r="50">
          <cell r="F50">
            <v>-4146.7925400000004</v>
          </cell>
        </row>
        <row r="51">
          <cell r="F51">
            <v>-205.56124</v>
          </cell>
        </row>
        <row r="54">
          <cell r="F54">
            <v>8014.3483500000002</v>
          </cell>
        </row>
        <row r="55">
          <cell r="F55">
            <v>-248.10400000000001</v>
          </cell>
        </row>
        <row r="56">
          <cell r="F56">
            <v>-23.702999999999999</v>
          </cell>
        </row>
        <row r="60">
          <cell r="F60">
            <v>-6.7729999999999997</v>
          </cell>
        </row>
        <row r="62">
          <cell r="F62">
            <v>-1.331</v>
          </cell>
        </row>
        <row r="63">
          <cell r="F63">
            <v>-46.686</v>
          </cell>
        </row>
        <row r="64">
          <cell r="F64">
            <v>-231.65100000000001</v>
          </cell>
        </row>
        <row r="73">
          <cell r="F73">
            <v>-558.24800000000005</v>
          </cell>
        </row>
        <row r="74">
          <cell r="F74">
            <v>-248.10400000000001</v>
          </cell>
        </row>
        <row r="75">
          <cell r="F75">
            <v>-23.702999999999999</v>
          </cell>
        </row>
        <row r="79">
          <cell r="F79">
            <v>-6.7729999999999997</v>
          </cell>
        </row>
        <row r="80">
          <cell r="F80">
            <v>-1.331</v>
          </cell>
        </row>
        <row r="81">
          <cell r="F81">
            <v>-46.686</v>
          </cell>
        </row>
        <row r="82">
          <cell r="F82">
            <v>-231.65100000000001</v>
          </cell>
        </row>
        <row r="91">
          <cell r="F91">
            <v>-558.24800000000005</v>
          </cell>
        </row>
        <row r="92">
          <cell r="F92">
            <v>-248.10400000000001</v>
          </cell>
        </row>
        <row r="93">
          <cell r="F93">
            <v>-23.702999999999999</v>
          </cell>
        </row>
        <row r="97">
          <cell r="F97">
            <v>-6.7729999999999997</v>
          </cell>
        </row>
        <row r="98">
          <cell r="F98">
            <v>-1.331</v>
          </cell>
        </row>
        <row r="99">
          <cell r="F99">
            <v>-46.686</v>
          </cell>
        </row>
        <row r="100">
          <cell r="F100">
            <v>-231.65100000000001</v>
          </cell>
        </row>
        <row r="109">
          <cell r="F109">
            <v>-558.24800000000005</v>
          </cell>
        </row>
        <row r="137">
          <cell r="F137">
            <v>3484.2218899999998</v>
          </cell>
        </row>
        <row r="138">
          <cell r="F138">
            <v>0.31903999999999999</v>
          </cell>
        </row>
        <row r="139">
          <cell r="F139">
            <v>37.985590000000002</v>
          </cell>
        </row>
        <row r="140">
          <cell r="F140">
            <v>2718.9623900000001</v>
          </cell>
        </row>
        <row r="141">
          <cell r="F141">
            <v>210.67305999999999</v>
          </cell>
        </row>
        <row r="142">
          <cell r="F142">
            <v>5.7923400000000003</v>
          </cell>
        </row>
        <row r="143">
          <cell r="F143">
            <v>48.048830000000002</v>
          </cell>
        </row>
        <row r="145">
          <cell r="F145">
            <v>6.7238499999999997</v>
          </cell>
        </row>
        <row r="146">
          <cell r="F146">
            <v>899.32763</v>
          </cell>
        </row>
        <row r="147">
          <cell r="F147">
            <v>4205.9055399999997</v>
          </cell>
        </row>
        <row r="148">
          <cell r="F148">
            <v>201.40781000000001</v>
          </cell>
        </row>
        <row r="150">
          <cell r="F150">
            <v>249.11475999999999</v>
          </cell>
        </row>
        <row r="151">
          <cell r="F151">
            <v>31.074020000000001</v>
          </cell>
        </row>
        <row r="152">
          <cell r="F152">
            <v>2519.9564099999998</v>
          </cell>
        </row>
        <row r="153">
          <cell r="F153">
            <v>113.68059</v>
          </cell>
        </row>
        <row r="154">
          <cell r="F154">
            <v>-1765.5799099999999</v>
          </cell>
        </row>
        <row r="155">
          <cell r="F155">
            <v>-42.663710000000002</v>
          </cell>
        </row>
        <row r="156">
          <cell r="F156">
            <v>-4146.7925400000004</v>
          </cell>
        </row>
        <row r="157">
          <cell r="F157">
            <v>-205.56124</v>
          </cell>
        </row>
        <row r="160">
          <cell r="F160">
            <v>8572.5963499999998</v>
          </cell>
        </row>
        <row r="161">
          <cell r="F161">
            <v>296.12209999999999</v>
          </cell>
        </row>
        <row r="163">
          <cell r="F163">
            <v>57.105559999999997</v>
          </cell>
        </row>
        <row r="164">
          <cell r="F164">
            <v>0.61614999999999998</v>
          </cell>
        </row>
        <row r="166">
          <cell r="F166">
            <v>0.33333000000000002</v>
          </cell>
        </row>
        <row r="167">
          <cell r="F167">
            <v>52.632440000000003</v>
          </cell>
        </row>
        <row r="168">
          <cell r="F168">
            <v>254.13522</v>
          </cell>
        </row>
        <row r="170">
          <cell r="F170">
            <v>26.175830000000001</v>
          </cell>
        </row>
        <row r="171">
          <cell r="F171">
            <v>14.8268</v>
          </cell>
        </row>
        <row r="173">
          <cell r="F173">
            <v>-131.97909999999999</v>
          </cell>
        </row>
        <row r="175">
          <cell r="F175">
            <v>-77.804029999999997</v>
          </cell>
        </row>
        <row r="176">
          <cell r="F176">
            <v>-0.85306000000000004</v>
          </cell>
        </row>
        <row r="177">
          <cell r="F177">
            <v>491.31124</v>
          </cell>
        </row>
        <row r="180">
          <cell r="F180">
            <v>6.49749</v>
          </cell>
        </row>
        <row r="182">
          <cell r="F182">
            <v>36.727969999999999</v>
          </cell>
        </row>
        <row r="183">
          <cell r="F183">
            <v>0.61614999999999998</v>
          </cell>
        </row>
        <row r="184">
          <cell r="F184">
            <v>6.9946099999999998</v>
          </cell>
        </row>
        <row r="185">
          <cell r="F185">
            <v>33.714489999999998</v>
          </cell>
        </row>
        <row r="186">
          <cell r="F186">
            <v>2.86442</v>
          </cell>
        </row>
        <row r="187">
          <cell r="F187">
            <v>9.7988</v>
          </cell>
        </row>
        <row r="189">
          <cell r="F189">
            <v>-12.150880000000001</v>
          </cell>
        </row>
        <row r="191">
          <cell r="F191">
            <v>-70.565340000000006</v>
          </cell>
        </row>
        <row r="192">
          <cell r="F192">
            <v>-0.85306000000000004</v>
          </cell>
        </row>
        <row r="193">
          <cell r="F193">
            <v>13.64465</v>
          </cell>
        </row>
        <row r="194">
          <cell r="F194">
            <v>48.627369999999999</v>
          </cell>
        </row>
        <row r="195">
          <cell r="F195">
            <v>6.7987500000000001</v>
          </cell>
        </row>
        <row r="196">
          <cell r="F196">
            <v>32.676369999999999</v>
          </cell>
        </row>
        <row r="197">
          <cell r="F197">
            <v>23.311409999999999</v>
          </cell>
        </row>
        <row r="198">
          <cell r="F198">
            <v>-83.880719999999997</v>
          </cell>
        </row>
        <row r="199">
          <cell r="F199">
            <v>27.533180000000002</v>
          </cell>
        </row>
        <row r="200">
          <cell r="F200">
            <v>22.70224</v>
          </cell>
        </row>
        <row r="201">
          <cell r="F201">
            <v>3.2416100000000001</v>
          </cell>
        </row>
        <row r="202">
          <cell r="F202">
            <v>15.579980000000001</v>
          </cell>
        </row>
        <row r="204">
          <cell r="F204">
            <v>41.523829999999997</v>
          </cell>
        </row>
        <row r="205">
          <cell r="F205">
            <v>18.84395</v>
          </cell>
        </row>
        <row r="206">
          <cell r="F206">
            <v>2.67578</v>
          </cell>
        </row>
        <row r="207">
          <cell r="F207">
            <v>12.860440000000001</v>
          </cell>
        </row>
        <row r="208">
          <cell r="F208">
            <v>34.38017</v>
          </cell>
        </row>
        <row r="209">
          <cell r="F209">
            <v>199.45105000000001</v>
          </cell>
        </row>
        <row r="210">
          <cell r="F210">
            <v>20.377590000000001</v>
          </cell>
        </row>
        <row r="213">
          <cell r="F213">
            <v>0.33333000000000002</v>
          </cell>
        </row>
        <row r="214">
          <cell r="F214">
            <v>32.921689999999998</v>
          </cell>
        </row>
        <row r="215">
          <cell r="F215">
            <v>159.30394000000001</v>
          </cell>
        </row>
        <row r="216">
          <cell r="F216">
            <v>5.0279999999999996</v>
          </cell>
        </row>
        <row r="218">
          <cell r="F218">
            <v>-35.947499999999998</v>
          </cell>
        </row>
        <row r="219">
          <cell r="F219">
            <v>-7.2386900000000001</v>
          </cell>
        </row>
        <row r="221">
          <cell r="F221">
            <v>374.22940999999997</v>
          </cell>
        </row>
        <row r="222">
          <cell r="F222">
            <v>43.468389999999999</v>
          </cell>
        </row>
        <row r="223">
          <cell r="F223">
            <v>6.4454900000000004</v>
          </cell>
        </row>
        <row r="224">
          <cell r="F224">
            <v>30.978809999999999</v>
          </cell>
        </row>
        <row r="226">
          <cell r="F226">
            <v>80.892690000000002</v>
          </cell>
        </row>
        <row r="227">
          <cell r="F227">
            <v>25.056819999999998</v>
          </cell>
        </row>
        <row r="228">
          <cell r="F228">
            <v>3.6065999999999998</v>
          </cell>
        </row>
        <row r="229">
          <cell r="F229">
            <v>18.371790000000001</v>
          </cell>
        </row>
        <row r="230">
          <cell r="F230">
            <v>-2.3839299999999999</v>
          </cell>
        </row>
        <row r="231">
          <cell r="F231">
            <v>44.65128</v>
          </cell>
        </row>
        <row r="232">
          <cell r="F232">
            <v>130.92583999999999</v>
          </cell>
        </row>
        <row r="233">
          <cell r="F233">
            <v>20.377590000000001</v>
          </cell>
        </row>
        <row r="236">
          <cell r="F236">
            <v>0.33333000000000002</v>
          </cell>
        </row>
        <row r="237">
          <cell r="F237">
            <v>22.869599999999998</v>
          </cell>
        </row>
        <row r="238">
          <cell r="F238">
            <v>109.95334</v>
          </cell>
        </row>
        <row r="239">
          <cell r="F239">
            <v>5.0279999999999996</v>
          </cell>
        </row>
        <row r="241">
          <cell r="F241">
            <v>-33.563569999999999</v>
          </cell>
        </row>
        <row r="242">
          <cell r="F242">
            <v>-7.2386900000000001</v>
          </cell>
        </row>
        <row r="244">
          <cell r="F244">
            <v>248.68544</v>
          </cell>
        </row>
        <row r="245">
          <cell r="F245">
            <v>18.4175</v>
          </cell>
        </row>
        <row r="246">
          <cell r="F246">
            <v>2.5323600000000002</v>
          </cell>
        </row>
        <row r="247">
          <cell r="F247">
            <v>12.171139999999999</v>
          </cell>
        </row>
        <row r="249">
          <cell r="F249">
            <v>33.121000000000002</v>
          </cell>
        </row>
        <row r="250">
          <cell r="F250">
            <v>112.50834</v>
          </cell>
        </row>
        <row r="251">
          <cell r="F251">
            <v>20.377590000000001</v>
          </cell>
        </row>
        <row r="254">
          <cell r="F254">
            <v>0.33333000000000002</v>
          </cell>
        </row>
        <row r="255">
          <cell r="F255">
            <v>20.337240000000001</v>
          </cell>
        </row>
        <row r="256">
          <cell r="F256">
            <v>97.782200000000003</v>
          </cell>
        </row>
        <row r="257">
          <cell r="F257">
            <v>5.0279999999999996</v>
          </cell>
        </row>
        <row r="259">
          <cell r="F259">
            <v>-33.563569999999999</v>
          </cell>
        </row>
        <row r="260">
          <cell r="F260">
            <v>-7.2386900000000001</v>
          </cell>
        </row>
        <row r="262">
          <cell r="F262">
            <v>215.56443999999999</v>
          </cell>
        </row>
        <row r="263">
          <cell r="F263">
            <v>21.299420000000001</v>
          </cell>
        </row>
        <row r="264">
          <cell r="F264">
            <v>3.09057</v>
          </cell>
        </row>
        <row r="265">
          <cell r="F265">
            <v>14.853949999999999</v>
          </cell>
        </row>
        <row r="266">
          <cell r="F266">
            <v>-28.008410000000001</v>
          </cell>
        </row>
        <row r="267">
          <cell r="F267">
            <v>11.235530000000001</v>
          </cell>
        </row>
        <row r="268">
          <cell r="F268">
            <v>32.874029999999998</v>
          </cell>
        </row>
        <row r="271">
          <cell r="F271">
            <v>4.73048</v>
          </cell>
        </row>
        <row r="272">
          <cell r="F272">
            <v>22.735800000000001</v>
          </cell>
        </row>
        <row r="275">
          <cell r="F275">
            <v>60.340310000000002</v>
          </cell>
        </row>
        <row r="281">
          <cell r="F281">
            <v>58.334890000000001</v>
          </cell>
        </row>
        <row r="282">
          <cell r="F282">
            <v>20.377590000000001</v>
          </cell>
        </row>
        <row r="285">
          <cell r="F285">
            <v>0.33333000000000002</v>
          </cell>
        </row>
        <row r="286">
          <cell r="F286">
            <v>12.51619</v>
          </cell>
        </row>
        <row r="287">
          <cell r="F287">
            <v>60.192450000000001</v>
          </cell>
        </row>
        <row r="288">
          <cell r="F288">
            <v>5.0279999999999996</v>
          </cell>
        </row>
        <row r="290">
          <cell r="F290">
            <v>-5.5551599999999999</v>
          </cell>
        </row>
        <row r="291">
          <cell r="F291">
            <v>-7.2386900000000001</v>
          </cell>
        </row>
        <row r="293">
          <cell r="F293">
            <v>143.98859999999999</v>
          </cell>
        </row>
        <row r="294">
          <cell r="F294">
            <v>37.392719999999997</v>
          </cell>
        </row>
        <row r="295">
          <cell r="F295">
            <v>3.97899</v>
          </cell>
        </row>
        <row r="296">
          <cell r="F296">
            <v>0.33333000000000002</v>
          </cell>
        </row>
        <row r="297">
          <cell r="F297">
            <v>6.05633</v>
          </cell>
        </row>
        <row r="298">
          <cell r="F298">
            <v>29.141290000000001</v>
          </cell>
        </row>
        <row r="301">
          <cell r="F301">
            <v>-5.5551599999999999</v>
          </cell>
        </row>
        <row r="302">
          <cell r="F302">
            <v>-0.2218</v>
          </cell>
        </row>
        <row r="303">
          <cell r="F303">
            <v>71.125699999999995</v>
          </cell>
        </row>
        <row r="304">
          <cell r="F304">
            <v>14.6625</v>
          </cell>
        </row>
        <row r="305">
          <cell r="F305">
            <v>3.0851999999999999</v>
          </cell>
        </row>
        <row r="306">
          <cell r="F306">
            <v>14.82813</v>
          </cell>
        </row>
        <row r="308">
          <cell r="F308">
            <v>32.575830000000003</v>
          </cell>
        </row>
        <row r="309">
          <cell r="F309">
            <v>6.2796700000000003</v>
          </cell>
        </row>
        <row r="310">
          <cell r="F310">
            <v>16.398599999999998</v>
          </cell>
        </row>
        <row r="313">
          <cell r="F313">
            <v>3.37466</v>
          </cell>
        </row>
        <row r="314">
          <cell r="F314">
            <v>16.223030000000001</v>
          </cell>
        </row>
        <row r="315">
          <cell r="F315">
            <v>5.0279999999999996</v>
          </cell>
        </row>
        <row r="317">
          <cell r="F317">
            <v>-7.0168900000000001</v>
          </cell>
        </row>
        <row r="319">
          <cell r="F319">
            <v>40.28707</v>
          </cell>
        </row>
        <row r="320">
          <cell r="F320">
            <v>930.16483000000005</v>
          </cell>
        </row>
        <row r="321">
          <cell r="F321">
            <v>0.31903999999999999</v>
          </cell>
        </row>
        <row r="322">
          <cell r="F322">
            <v>0.25004999999999999</v>
          </cell>
        </row>
        <row r="323">
          <cell r="F323">
            <v>93.47466</v>
          </cell>
        </row>
        <row r="324">
          <cell r="F324">
            <v>7.86083</v>
          </cell>
        </row>
        <row r="326">
          <cell r="F326">
            <v>11.80556</v>
          </cell>
        </row>
        <row r="328">
          <cell r="F328">
            <v>1.6105700000000001</v>
          </cell>
        </row>
        <row r="329">
          <cell r="F329">
            <v>137.11294000000001</v>
          </cell>
        </row>
        <row r="330">
          <cell r="F330">
            <v>668.44006000000002</v>
          </cell>
        </row>
        <row r="332">
          <cell r="F332">
            <v>22.99549</v>
          </cell>
        </row>
        <row r="333">
          <cell r="F333">
            <v>4.2610000000000002E-2</v>
          </cell>
        </row>
        <row r="334">
          <cell r="F334">
            <v>53.360430000000001</v>
          </cell>
        </row>
        <row r="335">
          <cell r="F335">
            <v>3.5950199999999999</v>
          </cell>
        </row>
        <row r="336">
          <cell r="F336">
            <v>-203.26560000000001</v>
          </cell>
        </row>
        <row r="337">
          <cell r="F337">
            <v>-4.2610000000000002E-2</v>
          </cell>
        </row>
        <row r="338">
          <cell r="F338">
            <v>-71.15822</v>
          </cell>
        </row>
        <row r="339">
          <cell r="F339">
            <v>-5.6721000000000004</v>
          </cell>
        </row>
        <row r="340">
          <cell r="F340">
            <v>1650.89356</v>
          </cell>
        </row>
        <row r="343">
          <cell r="F343">
            <v>38.068759999999997</v>
          </cell>
        </row>
        <row r="344">
          <cell r="F344">
            <v>5.6637000000000004</v>
          </cell>
        </row>
        <row r="345">
          <cell r="F345">
            <v>27.220939999999999</v>
          </cell>
        </row>
        <row r="347">
          <cell r="F347">
            <v>70.953400000000002</v>
          </cell>
        </row>
        <row r="348">
          <cell r="F348">
            <v>7.5</v>
          </cell>
        </row>
        <row r="349">
          <cell r="F349">
            <v>1.0102599999999999</v>
          </cell>
        </row>
        <row r="350">
          <cell r="F350">
            <v>4.8555000000000001</v>
          </cell>
        </row>
        <row r="351">
          <cell r="F351">
            <v>13.36576</v>
          </cell>
        </row>
        <row r="352">
          <cell r="F352">
            <v>21.645050000000001</v>
          </cell>
        </row>
        <row r="354">
          <cell r="F354">
            <v>1.5686</v>
          </cell>
        </row>
        <row r="355">
          <cell r="F355">
            <v>8.5389999999999997</v>
          </cell>
        </row>
        <row r="356">
          <cell r="F356">
            <v>31.752649999999999</v>
          </cell>
        </row>
        <row r="357">
          <cell r="F357">
            <v>686.75752999999997</v>
          </cell>
        </row>
        <row r="358">
          <cell r="F358">
            <v>1.23E-2</v>
          </cell>
        </row>
        <row r="359">
          <cell r="F359">
            <v>0.25004999999999999</v>
          </cell>
        </row>
        <row r="360">
          <cell r="F360">
            <v>74.954120000000003</v>
          </cell>
        </row>
        <row r="361">
          <cell r="F361">
            <v>6.01471</v>
          </cell>
        </row>
        <row r="363">
          <cell r="F363">
            <v>11.80556</v>
          </cell>
        </row>
        <row r="365">
          <cell r="F365">
            <v>1.6105700000000001</v>
          </cell>
        </row>
        <row r="366">
          <cell r="F366">
            <v>100.09944</v>
          </cell>
        </row>
        <row r="367">
          <cell r="F367">
            <v>489.20418999999998</v>
          </cell>
        </row>
        <row r="368">
          <cell r="F368">
            <v>12.91709</v>
          </cell>
        </row>
        <row r="369">
          <cell r="F369">
            <v>4.2610000000000002E-2</v>
          </cell>
        </row>
        <row r="370">
          <cell r="F370">
            <v>53.360430000000001</v>
          </cell>
        </row>
        <row r="371">
          <cell r="F371">
            <v>3.5950199999999999</v>
          </cell>
        </row>
        <row r="372">
          <cell r="F372">
            <v>-192.52638999999999</v>
          </cell>
        </row>
        <row r="373">
          <cell r="F373">
            <v>-4.2610000000000002E-2</v>
          </cell>
        </row>
        <row r="374">
          <cell r="F374">
            <v>-70.936419999999998</v>
          </cell>
        </row>
        <row r="375">
          <cell r="F375">
            <v>-5.6721000000000004</v>
          </cell>
        </row>
        <row r="376">
          <cell r="F376">
            <v>1171.4460999999999</v>
          </cell>
        </row>
        <row r="377">
          <cell r="F377">
            <v>56.010899999999999</v>
          </cell>
        </row>
        <row r="378">
          <cell r="F378">
            <v>0.41666999999999998</v>
          </cell>
        </row>
        <row r="379">
          <cell r="F379">
            <v>7.7205000000000004</v>
          </cell>
        </row>
        <row r="380">
          <cell r="F380">
            <v>37.148150000000001</v>
          </cell>
        </row>
        <row r="381">
          <cell r="F381">
            <v>0.17132</v>
          </cell>
        </row>
        <row r="382">
          <cell r="F382">
            <v>-32.105939999999997</v>
          </cell>
        </row>
        <row r="383">
          <cell r="F383">
            <v>69.361599999999996</v>
          </cell>
        </row>
        <row r="384">
          <cell r="F384">
            <v>630.74662999999998</v>
          </cell>
        </row>
        <row r="385">
          <cell r="F385">
            <v>1.23E-2</v>
          </cell>
        </row>
        <row r="386">
          <cell r="F386">
            <v>0.25004999999999999</v>
          </cell>
        </row>
        <row r="387">
          <cell r="F387">
            <v>74.954120000000003</v>
          </cell>
        </row>
        <row r="388">
          <cell r="F388">
            <v>6.01471</v>
          </cell>
        </row>
        <row r="390">
          <cell r="F390">
            <v>11.38889</v>
          </cell>
        </row>
        <row r="392">
          <cell r="F392">
            <v>1.6105700000000001</v>
          </cell>
        </row>
        <row r="393">
          <cell r="F393">
            <v>92.37894</v>
          </cell>
        </row>
        <row r="394">
          <cell r="F394">
            <v>452.05604</v>
          </cell>
        </row>
        <row r="395">
          <cell r="F395">
            <v>12.74577</v>
          </cell>
        </row>
        <row r="396">
          <cell r="F396">
            <v>4.2610000000000002E-2</v>
          </cell>
        </row>
        <row r="397">
          <cell r="F397">
            <v>53.360430000000001</v>
          </cell>
        </row>
        <row r="398">
          <cell r="F398">
            <v>3.5950199999999999</v>
          </cell>
        </row>
        <row r="399">
          <cell r="F399">
            <v>-160.42044999999999</v>
          </cell>
        </row>
        <row r="400">
          <cell r="F400">
            <v>-4.2610000000000002E-2</v>
          </cell>
        </row>
        <row r="401">
          <cell r="F401">
            <v>-70.936419999999998</v>
          </cell>
        </row>
        <row r="402">
          <cell r="F402">
            <v>-5.6721000000000004</v>
          </cell>
        </row>
        <row r="403">
          <cell r="F403">
            <v>1102.0844999999999</v>
          </cell>
        </row>
        <row r="404">
          <cell r="F404">
            <v>42.643470000000001</v>
          </cell>
        </row>
        <row r="405">
          <cell r="F405">
            <v>4.0460000000000003E-2</v>
          </cell>
        </row>
        <row r="406">
          <cell r="F406">
            <v>39.067590000000003</v>
          </cell>
        </row>
        <row r="407">
          <cell r="F407">
            <v>5.0950800000000003</v>
          </cell>
        </row>
        <row r="408">
          <cell r="F408">
            <v>11.6767</v>
          </cell>
        </row>
        <row r="409">
          <cell r="F409">
            <v>56.936439999999997</v>
          </cell>
        </row>
        <row r="411">
          <cell r="F411">
            <v>4.2610000000000002E-2</v>
          </cell>
        </row>
        <row r="412">
          <cell r="F412">
            <v>51.912430000000001</v>
          </cell>
        </row>
        <row r="413">
          <cell r="F413">
            <v>3.5950199999999999</v>
          </cell>
        </row>
        <row r="414">
          <cell r="F414">
            <v>-15.422940000000001</v>
          </cell>
        </row>
        <row r="415">
          <cell r="F415">
            <v>-4.2610000000000002E-2</v>
          </cell>
        </row>
        <row r="416">
          <cell r="F416">
            <v>-70.710120000000003</v>
          </cell>
        </row>
        <row r="417">
          <cell r="F417">
            <v>-5.6721000000000004</v>
          </cell>
        </row>
        <row r="418">
          <cell r="F418">
            <v>119.16203</v>
          </cell>
        </row>
        <row r="419">
          <cell r="F419">
            <v>7.6002599999999996</v>
          </cell>
        </row>
        <row r="420">
          <cell r="F420">
            <v>0.20959</v>
          </cell>
        </row>
        <row r="421">
          <cell r="F421">
            <v>35.88653</v>
          </cell>
        </row>
        <row r="422">
          <cell r="F422">
            <v>0.91962999999999995</v>
          </cell>
        </row>
        <row r="425">
          <cell r="F425">
            <v>6.0475199999999996</v>
          </cell>
        </row>
        <row r="426">
          <cell r="F426">
            <v>29.21274</v>
          </cell>
        </row>
        <row r="427">
          <cell r="F427">
            <v>1.448</v>
          </cell>
        </row>
        <row r="428">
          <cell r="F428">
            <v>-0.2263</v>
          </cell>
        </row>
        <row r="429">
          <cell r="F429">
            <v>81.097970000000004</v>
          </cell>
        </row>
        <row r="430">
          <cell r="F430">
            <v>24.801030000000001</v>
          </cell>
        </row>
        <row r="431">
          <cell r="F431">
            <v>3.5559799999999999</v>
          </cell>
        </row>
        <row r="432">
          <cell r="F432">
            <v>17.090869999999999</v>
          </cell>
        </row>
        <row r="433">
          <cell r="F433">
            <v>-10.98062</v>
          </cell>
        </row>
        <row r="434">
          <cell r="F434">
            <v>34.467260000000003</v>
          </cell>
        </row>
        <row r="435">
          <cell r="F435">
            <v>143.02413000000001</v>
          </cell>
        </row>
        <row r="436">
          <cell r="F436">
            <v>1.23E-2</v>
          </cell>
        </row>
        <row r="438">
          <cell r="F438">
            <v>1.6105700000000001</v>
          </cell>
        </row>
        <row r="439">
          <cell r="F439">
            <v>20.531089999999999</v>
          </cell>
        </row>
        <row r="440">
          <cell r="F440">
            <v>98.678749999999994</v>
          </cell>
        </row>
        <row r="441">
          <cell r="F441">
            <v>11.46673</v>
          </cell>
        </row>
        <row r="442">
          <cell r="F442">
            <v>-42.848059999999997</v>
          </cell>
        </row>
        <row r="443">
          <cell r="F443">
            <v>232.47551000000001</v>
          </cell>
        </row>
        <row r="444">
          <cell r="F444">
            <v>311.62335000000002</v>
          </cell>
        </row>
        <row r="445">
          <cell r="F445">
            <v>11.38889</v>
          </cell>
        </row>
        <row r="446">
          <cell r="F446">
            <v>36.318710000000003</v>
          </cell>
        </row>
        <row r="447">
          <cell r="F447">
            <v>181.65367000000001</v>
          </cell>
        </row>
        <row r="448">
          <cell r="F448">
            <v>1.27904</v>
          </cell>
        </row>
        <row r="449">
          <cell r="F449">
            <v>-70.154319999999998</v>
          </cell>
        </row>
        <row r="450">
          <cell r="F450">
            <v>472.10933999999997</v>
          </cell>
        </row>
        <row r="451">
          <cell r="F451">
            <v>52.740259999999999</v>
          </cell>
        </row>
        <row r="452">
          <cell r="F452">
            <v>7.2725200000000001</v>
          </cell>
        </row>
        <row r="453">
          <cell r="F453">
            <v>34.95346</v>
          </cell>
        </row>
        <row r="454">
          <cell r="F454">
            <v>-0.25094</v>
          </cell>
        </row>
        <row r="455">
          <cell r="F455">
            <v>94.715299999999999</v>
          </cell>
        </row>
        <row r="456">
          <cell r="F456">
            <v>48.314129999999999</v>
          </cell>
        </row>
        <row r="457">
          <cell r="F457">
            <v>6.9764200000000001</v>
          </cell>
        </row>
        <row r="458">
          <cell r="F458">
            <v>33.530110000000001</v>
          </cell>
        </row>
        <row r="459">
          <cell r="F459">
            <v>-20.763570000000001</v>
          </cell>
        </row>
        <row r="460">
          <cell r="F460">
            <v>68.057090000000002</v>
          </cell>
        </row>
        <row r="461">
          <cell r="F461">
            <v>18.162210000000002</v>
          </cell>
        </row>
        <row r="462">
          <cell r="F462">
            <v>13.932600000000001</v>
          </cell>
        </row>
        <row r="463">
          <cell r="F463">
            <v>1.1611400000000001</v>
          </cell>
        </row>
        <row r="465">
          <cell r="F465">
            <v>4.6342400000000001</v>
          </cell>
        </row>
        <row r="466">
          <cell r="F466">
            <v>22.457280000000001</v>
          </cell>
        </row>
        <row r="467">
          <cell r="F467">
            <v>-9.6535200000000003</v>
          </cell>
        </row>
        <row r="468">
          <cell r="F468">
            <v>50.693950000000001</v>
          </cell>
        </row>
        <row r="469">
          <cell r="F469">
            <v>18.162210000000002</v>
          </cell>
        </row>
        <row r="470">
          <cell r="F470">
            <v>13.932600000000001</v>
          </cell>
        </row>
        <row r="471">
          <cell r="F471">
            <v>1.1611400000000001</v>
          </cell>
        </row>
        <row r="473">
          <cell r="F473">
            <v>4.6342400000000001</v>
          </cell>
        </row>
        <row r="474">
          <cell r="F474">
            <v>22.457280000000001</v>
          </cell>
        </row>
        <row r="475">
          <cell r="F475">
            <v>-9.6535200000000003</v>
          </cell>
        </row>
        <row r="476">
          <cell r="F476">
            <v>50.693950000000001</v>
          </cell>
        </row>
        <row r="477">
          <cell r="F477">
            <v>158.03128000000001</v>
          </cell>
        </row>
        <row r="478">
          <cell r="F478">
            <v>0.30674000000000001</v>
          </cell>
        </row>
        <row r="479">
          <cell r="F479">
            <v>4.5879399999999997</v>
          </cell>
        </row>
        <row r="480">
          <cell r="F480">
            <v>0.68498000000000003</v>
          </cell>
        </row>
        <row r="483">
          <cell r="F483">
            <v>24.136700000000001</v>
          </cell>
        </row>
        <row r="484">
          <cell r="F484">
            <v>116.16315</v>
          </cell>
        </row>
        <row r="485">
          <cell r="F485">
            <v>10.0784</v>
          </cell>
        </row>
        <row r="486">
          <cell r="F486">
            <v>-1.08569</v>
          </cell>
        </row>
        <row r="488">
          <cell r="F488">
            <v>-0.2218</v>
          </cell>
        </row>
        <row r="489">
          <cell r="F489">
            <v>312.68169999999998</v>
          </cell>
        </row>
        <row r="490">
          <cell r="F490">
            <v>54.346679999999999</v>
          </cell>
        </row>
        <row r="493">
          <cell r="F493">
            <v>8.6733399999999996</v>
          </cell>
        </row>
        <row r="494">
          <cell r="F494">
            <v>41.685980000000001</v>
          </cell>
        </row>
        <row r="495">
          <cell r="F495">
            <v>-0.51395999999999997</v>
          </cell>
        </row>
        <row r="496">
          <cell r="F496">
            <v>104.19204000000001</v>
          </cell>
        </row>
        <row r="497">
          <cell r="F497">
            <v>21.599430000000002</v>
          </cell>
        </row>
        <row r="498">
          <cell r="F498">
            <v>4.5879399999999997</v>
          </cell>
        </row>
        <row r="499">
          <cell r="F499">
            <v>0.68498000000000003</v>
          </cell>
        </row>
        <row r="500">
          <cell r="F500">
            <v>3.8464800000000001</v>
          </cell>
        </row>
        <row r="501">
          <cell r="F501">
            <v>18.595580000000002</v>
          </cell>
        </row>
        <row r="502">
          <cell r="F502">
            <v>-0.57172999999999996</v>
          </cell>
        </row>
        <row r="504">
          <cell r="F504">
            <v>-0.2218</v>
          </cell>
        </row>
        <row r="505">
          <cell r="F505">
            <v>48.520879999999998</v>
          </cell>
        </row>
        <row r="506">
          <cell r="F506">
            <v>20.400510000000001</v>
          </cell>
        </row>
        <row r="508">
          <cell r="F508">
            <v>3.0571600000000001</v>
          </cell>
        </row>
        <row r="509">
          <cell r="F509">
            <v>14.69332</v>
          </cell>
        </row>
        <row r="511">
          <cell r="F511">
            <v>38.15099</v>
          </cell>
        </row>
        <row r="512">
          <cell r="F512">
            <v>3.8205499999999999</v>
          </cell>
        </row>
        <row r="513">
          <cell r="F513">
            <v>0.12864999999999999</v>
          </cell>
        </row>
        <row r="515">
          <cell r="F515">
            <v>0.58818000000000004</v>
          </cell>
        </row>
        <row r="516">
          <cell r="F516">
            <v>2.8471799999999998</v>
          </cell>
        </row>
        <row r="517">
          <cell r="F517">
            <v>7.3845599999999996</v>
          </cell>
        </row>
        <row r="518">
          <cell r="F518">
            <v>57.864109999999997</v>
          </cell>
        </row>
        <row r="519">
          <cell r="F519">
            <v>0.17809</v>
          </cell>
        </row>
        <row r="520">
          <cell r="F520">
            <v>7.9715400000000001</v>
          </cell>
        </row>
        <row r="521">
          <cell r="F521">
            <v>38.341090000000001</v>
          </cell>
        </row>
        <row r="522">
          <cell r="F522">
            <v>10.0784</v>
          </cell>
        </row>
        <row r="524">
          <cell r="F524">
            <v>114.43322999999999</v>
          </cell>
        </row>
        <row r="525">
          <cell r="F525">
            <v>33.180070000000001</v>
          </cell>
        </row>
        <row r="526">
          <cell r="F526">
            <v>0.17809</v>
          </cell>
        </row>
        <row r="527">
          <cell r="F527">
            <v>4.5971799999999998</v>
          </cell>
        </row>
        <row r="528">
          <cell r="F528">
            <v>22.123069999999998</v>
          </cell>
        </row>
        <row r="529">
          <cell r="F529">
            <v>10.0784</v>
          </cell>
        </row>
        <row r="531">
          <cell r="F531">
            <v>70.156809999999993</v>
          </cell>
        </row>
        <row r="532">
          <cell r="F532">
            <v>24.68404</v>
          </cell>
        </row>
        <row r="533">
          <cell r="F533">
            <v>3.3743599999999998</v>
          </cell>
        </row>
        <row r="534">
          <cell r="F534">
            <v>16.218019999999999</v>
          </cell>
        </row>
        <row r="536">
          <cell r="F536">
            <v>44.276420000000002</v>
          </cell>
        </row>
        <row r="537">
          <cell r="F537">
            <v>174.23124000000001</v>
          </cell>
        </row>
        <row r="538">
          <cell r="F538">
            <v>2.0833300000000001</v>
          </cell>
        </row>
        <row r="539">
          <cell r="F539">
            <v>24.127009999999999</v>
          </cell>
        </row>
        <row r="540">
          <cell r="F540">
            <v>116.16824</v>
          </cell>
        </row>
        <row r="542">
          <cell r="F542">
            <v>4.5352800000000002</v>
          </cell>
        </row>
        <row r="543">
          <cell r="F543">
            <v>-3.0637799999999999</v>
          </cell>
        </row>
        <row r="544">
          <cell r="F544">
            <v>318.08132000000001</v>
          </cell>
        </row>
        <row r="547">
          <cell r="F547">
            <v>64.455370000000002</v>
          </cell>
        </row>
        <row r="548">
          <cell r="F548">
            <v>8.9107500000000002</v>
          </cell>
        </row>
        <row r="549">
          <cell r="F549">
            <v>42.827179999999998</v>
          </cell>
        </row>
        <row r="550">
          <cell r="F550">
            <v>116.19329999999999</v>
          </cell>
        </row>
        <row r="551">
          <cell r="F551">
            <v>7.7159199999999997</v>
          </cell>
        </row>
        <row r="552">
          <cell r="F552">
            <v>1.0888199999999999</v>
          </cell>
        </row>
        <row r="553">
          <cell r="F553">
            <v>5.2331599999999998</v>
          </cell>
        </row>
        <row r="554">
          <cell r="F554">
            <v>4.5352800000000002</v>
          </cell>
        </row>
        <row r="556">
          <cell r="F556">
            <v>18.573180000000001</v>
          </cell>
        </row>
        <row r="557">
          <cell r="F557">
            <v>7.7159199999999997</v>
          </cell>
        </row>
        <row r="558">
          <cell r="F558">
            <v>1.0888199999999999</v>
          </cell>
        </row>
        <row r="559">
          <cell r="F559">
            <v>5.2331599999999998</v>
          </cell>
        </row>
        <row r="561">
          <cell r="F561">
            <v>14.0379</v>
          </cell>
        </row>
        <row r="562">
          <cell r="F562">
            <v>4.5352800000000002</v>
          </cell>
        </row>
        <row r="563">
          <cell r="F563">
            <v>4.5352800000000002</v>
          </cell>
        </row>
        <row r="564">
          <cell r="F564">
            <v>34.50273</v>
          </cell>
        </row>
        <row r="565">
          <cell r="F565">
            <v>4.6918199999999999</v>
          </cell>
        </row>
        <row r="566">
          <cell r="F566">
            <v>22.549810000000001</v>
          </cell>
        </row>
        <row r="568">
          <cell r="F568">
            <v>61.74436</v>
          </cell>
        </row>
        <row r="569">
          <cell r="F569">
            <v>34.50273</v>
          </cell>
        </row>
        <row r="570">
          <cell r="F570">
            <v>4.6918199999999999</v>
          </cell>
        </row>
        <row r="571">
          <cell r="F571">
            <v>22.549810000000001</v>
          </cell>
        </row>
        <row r="573">
          <cell r="F573">
            <v>61.74436</v>
          </cell>
        </row>
        <row r="574">
          <cell r="F574">
            <v>67.557220000000001</v>
          </cell>
        </row>
        <row r="575">
          <cell r="F575">
            <v>2.0833300000000001</v>
          </cell>
        </row>
        <row r="576">
          <cell r="F576">
            <v>9.4356200000000001</v>
          </cell>
        </row>
        <row r="577">
          <cell r="F577">
            <v>45.55809</v>
          </cell>
        </row>
        <row r="578">
          <cell r="F578">
            <v>-3.0637799999999999</v>
          </cell>
        </row>
        <row r="579">
          <cell r="F579">
            <v>121.57048</v>
          </cell>
        </row>
        <row r="580">
          <cell r="F580">
            <v>67.557220000000001</v>
          </cell>
        </row>
        <row r="581">
          <cell r="F581">
            <v>2.0833300000000001</v>
          </cell>
        </row>
        <row r="582">
          <cell r="F582">
            <v>9.4356200000000001</v>
          </cell>
        </row>
        <row r="583">
          <cell r="F583">
            <v>45.55809</v>
          </cell>
        </row>
        <row r="584">
          <cell r="F584">
            <v>-3.0637799999999999</v>
          </cell>
        </row>
        <row r="585">
          <cell r="F585">
            <v>121.57048</v>
          </cell>
        </row>
        <row r="586">
          <cell r="F586">
            <v>1682.26971</v>
          </cell>
        </row>
        <row r="587">
          <cell r="F587">
            <v>37.73554</v>
          </cell>
        </row>
        <row r="588">
          <cell r="F588">
            <v>2568.3821699999999</v>
          </cell>
        </row>
        <row r="589">
          <cell r="F589">
            <v>202.19607999999999</v>
          </cell>
        </row>
        <row r="590">
          <cell r="F590">
            <v>5.7923400000000003</v>
          </cell>
        </row>
        <row r="591">
          <cell r="F591">
            <v>14.980460000000001</v>
          </cell>
        </row>
        <row r="594">
          <cell r="F594">
            <v>627.50807999999995</v>
          </cell>
        </row>
        <row r="595">
          <cell r="F595">
            <v>3053.7514999999999</v>
          </cell>
        </row>
        <row r="597">
          <cell r="F597">
            <v>184.34672</v>
          </cell>
        </row>
        <row r="598">
          <cell r="F598">
            <v>31.031410000000001</v>
          </cell>
        </row>
        <row r="599">
          <cell r="F599">
            <v>2451.7691799999998</v>
          </cell>
        </row>
        <row r="600">
          <cell r="F600">
            <v>110.08557</v>
          </cell>
        </row>
        <row r="601">
          <cell r="F601">
            <v>-1328.93894</v>
          </cell>
        </row>
        <row r="602">
          <cell r="F602">
            <v>-42.621099999999998</v>
          </cell>
        </row>
        <row r="603">
          <cell r="F603">
            <v>-3997.8302899999999</v>
          </cell>
        </row>
        <row r="604">
          <cell r="F604">
            <v>-199.03608</v>
          </cell>
        </row>
        <row r="607">
          <cell r="F607">
            <v>5401.4223499999998</v>
          </cell>
        </row>
        <row r="610">
          <cell r="F610">
            <v>84.556129999999996</v>
          </cell>
        </row>
        <row r="611">
          <cell r="F611">
            <v>6.8971200000000001</v>
          </cell>
        </row>
        <row r="612">
          <cell r="F612">
            <v>11.95546</v>
          </cell>
        </row>
        <row r="613">
          <cell r="F613">
            <v>58.150550000000003</v>
          </cell>
        </row>
        <row r="616">
          <cell r="F616">
            <v>-3.6558899999999999</v>
          </cell>
        </row>
        <row r="617">
          <cell r="F617">
            <v>157.90337</v>
          </cell>
        </row>
        <row r="618">
          <cell r="F618">
            <v>41.098030000000001</v>
          </cell>
        </row>
        <row r="619">
          <cell r="F619">
            <v>6.8971200000000001</v>
          </cell>
        </row>
        <row r="620">
          <cell r="F620">
            <v>6.0630100000000002</v>
          </cell>
        </row>
        <row r="621">
          <cell r="F621">
            <v>29.830030000000001</v>
          </cell>
        </row>
        <row r="622">
          <cell r="F622">
            <v>-3.6558899999999999</v>
          </cell>
        </row>
        <row r="623">
          <cell r="F623">
            <v>80.232299999999995</v>
          </cell>
        </row>
        <row r="626">
          <cell r="F626">
            <v>43.458100000000002</v>
          </cell>
        </row>
        <row r="627">
          <cell r="F627">
            <v>5.8924500000000002</v>
          </cell>
        </row>
        <row r="628">
          <cell r="F628">
            <v>28.320519999999998</v>
          </cell>
        </row>
        <row r="631">
          <cell r="F631">
            <v>77.67107</v>
          </cell>
        </row>
        <row r="632">
          <cell r="F632">
            <v>23.621500000000001</v>
          </cell>
        </row>
        <row r="633">
          <cell r="F633">
            <v>3.1818</v>
          </cell>
        </row>
        <row r="634">
          <cell r="F634">
            <v>15.29256</v>
          </cell>
        </row>
        <row r="636">
          <cell r="F636">
            <v>42.095860000000002</v>
          </cell>
        </row>
        <row r="637">
          <cell r="F637">
            <v>19.836600000000001</v>
          </cell>
        </row>
        <row r="638">
          <cell r="F638">
            <v>2.7106499999999998</v>
          </cell>
        </row>
        <row r="639">
          <cell r="F639">
            <v>13.02796</v>
          </cell>
        </row>
        <row r="641">
          <cell r="F641">
            <v>35.575209999999998</v>
          </cell>
        </row>
        <row r="642">
          <cell r="F642">
            <v>481.08</v>
          </cell>
        </row>
        <row r="643">
          <cell r="F643">
            <v>6.1561899999999996</v>
          </cell>
        </row>
        <row r="644">
          <cell r="F644">
            <v>1133.2320099999999</v>
          </cell>
        </row>
        <row r="645">
          <cell r="F645">
            <v>45.45205</v>
          </cell>
        </row>
        <row r="646">
          <cell r="F646">
            <v>2.08521</v>
          </cell>
        </row>
        <row r="647">
          <cell r="F647">
            <v>2</v>
          </cell>
        </row>
        <row r="649">
          <cell r="F649">
            <v>240.39229</v>
          </cell>
        </row>
        <row r="650">
          <cell r="F650">
            <v>1162.6548499999999</v>
          </cell>
        </row>
        <row r="652">
          <cell r="F652">
            <v>2.5196000000000001</v>
          </cell>
        </row>
        <row r="653">
          <cell r="F653">
            <v>13.61979</v>
          </cell>
        </row>
        <row r="654">
          <cell r="F654">
            <v>1311.4732100000001</v>
          </cell>
        </row>
        <row r="655">
          <cell r="F655">
            <v>23.779350000000001</v>
          </cell>
        </row>
        <row r="656">
          <cell r="F656">
            <v>-246.99439000000001</v>
          </cell>
        </row>
        <row r="657">
          <cell r="F657">
            <v>-6.9313399999999996</v>
          </cell>
        </row>
        <row r="658">
          <cell r="F658">
            <v>-1405.5108600000001</v>
          </cell>
        </row>
        <row r="659">
          <cell r="F659">
            <v>-23.51004</v>
          </cell>
        </row>
        <row r="660">
          <cell r="F660">
            <v>2741.4979199999998</v>
          </cell>
        </row>
        <row r="661">
          <cell r="F661">
            <v>68.982110000000006</v>
          </cell>
        </row>
        <row r="662">
          <cell r="F662">
            <v>0.26132</v>
          </cell>
        </row>
        <row r="663">
          <cell r="F663">
            <v>320.45044999999999</v>
          </cell>
        </row>
        <row r="664">
          <cell r="F664">
            <v>19.847729999999999</v>
          </cell>
        </row>
        <row r="665">
          <cell r="F665">
            <v>2.08521</v>
          </cell>
        </row>
        <row r="667">
          <cell r="F667">
            <v>60.306870000000004</v>
          </cell>
        </row>
        <row r="668">
          <cell r="F668">
            <v>292.71125999999998</v>
          </cell>
        </row>
        <row r="671">
          <cell r="F671">
            <v>764.64494999999999</v>
          </cell>
        </row>
        <row r="672">
          <cell r="F672">
            <v>19.846959999999999</v>
          </cell>
        </row>
        <row r="673">
          <cell r="F673">
            <v>47.311950000000003</v>
          </cell>
        </row>
        <row r="674">
          <cell r="F674">
            <v>0.19128999999999999</v>
          </cell>
        </row>
        <row r="675">
          <cell r="F675">
            <v>10.11065</v>
          </cell>
        </row>
        <row r="676">
          <cell r="F676">
            <v>48.624670000000002</v>
          </cell>
        </row>
        <row r="677">
          <cell r="F677">
            <v>-6.2553099999999997</v>
          </cell>
        </row>
        <row r="679">
          <cell r="F679">
            <v>119.83020999999999</v>
          </cell>
        </row>
        <row r="680">
          <cell r="F680">
            <v>8.6524199999999993</v>
          </cell>
        </row>
        <row r="681">
          <cell r="F681">
            <v>1.8314900000000001</v>
          </cell>
        </row>
        <row r="682">
          <cell r="F682">
            <v>8.80246</v>
          </cell>
        </row>
        <row r="683">
          <cell r="F683">
            <v>-5.2557700000000001</v>
          </cell>
        </row>
        <row r="684">
          <cell r="F684">
            <v>14.0306</v>
          </cell>
        </row>
        <row r="687">
          <cell r="F687">
            <v>15.528409999999999</v>
          </cell>
        </row>
        <row r="689">
          <cell r="F689">
            <v>14.37373</v>
          </cell>
        </row>
        <row r="690">
          <cell r="F690">
            <v>1.00146</v>
          </cell>
        </row>
        <row r="693">
          <cell r="F693">
            <v>5.0341800000000001</v>
          </cell>
        </row>
        <row r="694">
          <cell r="F694">
            <v>24.35031</v>
          </cell>
        </row>
        <row r="695">
          <cell r="F695">
            <v>2.5196000000000001</v>
          </cell>
        </row>
        <row r="697">
          <cell r="F697">
            <v>26.444179999999999</v>
          </cell>
        </row>
        <row r="698">
          <cell r="F698">
            <v>1.5167299999999999</v>
          </cell>
        </row>
        <row r="699">
          <cell r="F699">
            <v>-13.72945</v>
          </cell>
        </row>
        <row r="701">
          <cell r="F701">
            <v>-28.059650000000001</v>
          </cell>
        </row>
        <row r="702">
          <cell r="F702">
            <v>-1.28603</v>
          </cell>
        </row>
        <row r="703">
          <cell r="F703">
            <v>47.693469999999998</v>
          </cell>
        </row>
        <row r="704">
          <cell r="F704">
            <v>15.528409999999999</v>
          </cell>
        </row>
        <row r="706">
          <cell r="F706">
            <v>14.37373</v>
          </cell>
        </row>
        <row r="707">
          <cell r="F707">
            <v>1.00146</v>
          </cell>
        </row>
        <row r="710">
          <cell r="F710">
            <v>5.0341800000000001</v>
          </cell>
        </row>
        <row r="711">
          <cell r="F711">
            <v>24.35031</v>
          </cell>
        </row>
        <row r="712">
          <cell r="F712">
            <v>2.5196000000000001</v>
          </cell>
        </row>
        <row r="714">
          <cell r="F714">
            <v>20.519380000000002</v>
          </cell>
        </row>
        <row r="715">
          <cell r="F715">
            <v>1.49258</v>
          </cell>
        </row>
        <row r="716">
          <cell r="F716">
            <v>-13.72945</v>
          </cell>
        </row>
        <row r="718">
          <cell r="F718">
            <v>-27.903199999999998</v>
          </cell>
        </row>
        <row r="719">
          <cell r="F719">
            <v>-1.28603</v>
          </cell>
        </row>
        <row r="720">
          <cell r="F720">
            <v>41.900970000000001</v>
          </cell>
        </row>
        <row r="731">
          <cell r="F731">
            <v>5.9248000000000003</v>
          </cell>
        </row>
        <row r="732">
          <cell r="F732">
            <v>2.4150000000000001E-2</v>
          </cell>
        </row>
        <row r="734">
          <cell r="F734">
            <v>-0.15645000000000001</v>
          </cell>
        </row>
        <row r="735">
          <cell r="F735">
            <v>5.7925000000000004</v>
          </cell>
        </row>
        <row r="736">
          <cell r="F736">
            <v>368.07010000000002</v>
          </cell>
        </row>
        <row r="737">
          <cell r="F737">
            <v>5.8948700000000001</v>
          </cell>
        </row>
        <row r="738">
          <cell r="F738">
            <v>751.09587999999997</v>
          </cell>
        </row>
        <row r="739">
          <cell r="F739">
            <v>24.411570000000001</v>
          </cell>
        </row>
        <row r="740">
          <cell r="F740">
            <v>2</v>
          </cell>
        </row>
        <row r="742">
          <cell r="F742">
            <v>163.10910000000001</v>
          </cell>
        </row>
        <row r="743">
          <cell r="F743">
            <v>788.16615000000002</v>
          </cell>
        </row>
        <row r="745">
          <cell r="F745">
            <v>13.61979</v>
          </cell>
        </row>
        <row r="746">
          <cell r="F746">
            <v>1285.0290299999999</v>
          </cell>
        </row>
        <row r="747">
          <cell r="F747">
            <v>22.262619999999998</v>
          </cell>
        </row>
        <row r="748">
          <cell r="F748">
            <v>-221.75386</v>
          </cell>
        </row>
        <row r="749">
          <cell r="F749">
            <v>-6.9313399999999996</v>
          </cell>
        </row>
        <row r="750">
          <cell r="F750">
            <v>-1377.4512099999999</v>
          </cell>
        </row>
        <row r="751">
          <cell r="F751">
            <v>-22.22401</v>
          </cell>
        </row>
        <row r="752">
          <cell r="F752">
            <v>1795.2986900000001</v>
          </cell>
        </row>
        <row r="753">
          <cell r="F753">
            <v>144.08423999999999</v>
          </cell>
        </row>
        <row r="754">
          <cell r="F754">
            <v>5.5666799999999999</v>
          </cell>
        </row>
        <row r="755">
          <cell r="F755">
            <v>621.61256000000003</v>
          </cell>
        </row>
        <row r="756">
          <cell r="F756">
            <v>19.511479999999999</v>
          </cell>
        </row>
        <row r="757">
          <cell r="F757">
            <v>2</v>
          </cell>
        </row>
        <row r="759">
          <cell r="F759">
            <v>110.36798</v>
          </cell>
        </row>
        <row r="760">
          <cell r="F760">
            <v>533.85828000000004</v>
          </cell>
        </row>
        <row r="762">
          <cell r="F762">
            <v>5.7286999999999999</v>
          </cell>
        </row>
        <row r="763">
          <cell r="F763">
            <v>1072.60733</v>
          </cell>
        </row>
        <row r="764">
          <cell r="F764">
            <v>14.24455</v>
          </cell>
        </row>
        <row r="765">
          <cell r="F765">
            <v>-8.5280000000000005</v>
          </cell>
        </row>
        <row r="766">
          <cell r="F766">
            <v>-6.5583400000000003</v>
          </cell>
        </row>
        <row r="767">
          <cell r="F767">
            <v>-1158.6193800000001</v>
          </cell>
        </row>
        <row r="768">
          <cell r="F768">
            <v>-16.655290000000001</v>
          </cell>
        </row>
        <row r="769">
          <cell r="F769">
            <v>1339.2207900000001</v>
          </cell>
        </row>
        <row r="770">
          <cell r="F770">
            <v>150.29321999999999</v>
          </cell>
        </row>
        <row r="771">
          <cell r="F771">
            <v>21.433029999999999</v>
          </cell>
        </row>
        <row r="774">
          <cell r="F774">
            <v>25.489229999999999</v>
          </cell>
        </row>
        <row r="775">
          <cell r="F775">
            <v>122.50864</v>
          </cell>
        </row>
        <row r="777">
          <cell r="F777">
            <v>12.808820000000001</v>
          </cell>
        </row>
        <row r="778">
          <cell r="F778">
            <v>-140.245</v>
          </cell>
        </row>
        <row r="779">
          <cell r="F779">
            <v>-34.157029999999999</v>
          </cell>
        </row>
        <row r="780">
          <cell r="F780">
            <v>158.13091</v>
          </cell>
        </row>
        <row r="781">
          <cell r="F781">
            <v>59.705730000000003</v>
          </cell>
        </row>
        <row r="782">
          <cell r="F782">
            <v>9.1168899999999997</v>
          </cell>
        </row>
        <row r="783">
          <cell r="F783">
            <v>43.818260000000002</v>
          </cell>
        </row>
        <row r="784">
          <cell r="F784">
            <v>2.69184</v>
          </cell>
        </row>
        <row r="785">
          <cell r="F785">
            <v>-72.980860000000007</v>
          </cell>
        </row>
        <row r="786">
          <cell r="F786">
            <v>42.351860000000002</v>
          </cell>
        </row>
        <row r="787">
          <cell r="F787">
            <v>13.98691</v>
          </cell>
        </row>
        <row r="788">
          <cell r="F788">
            <v>0.32818999999999998</v>
          </cell>
        </row>
        <row r="789">
          <cell r="F789">
            <v>108.05029</v>
          </cell>
        </row>
        <row r="790">
          <cell r="F790">
            <v>4.9000899999999996</v>
          </cell>
        </row>
        <row r="791">
          <cell r="F791">
            <v>18.135000000000002</v>
          </cell>
        </row>
        <row r="792">
          <cell r="F792">
            <v>87.980969999999999</v>
          </cell>
        </row>
        <row r="794">
          <cell r="F794">
            <v>7.8910900000000002</v>
          </cell>
        </row>
        <row r="795">
          <cell r="F795">
            <v>196.92104</v>
          </cell>
        </row>
        <row r="796">
          <cell r="F796">
            <v>8.0180699999999998</v>
          </cell>
        </row>
        <row r="797">
          <cell r="F797">
            <v>-0.373</v>
          </cell>
        </row>
        <row r="798">
          <cell r="F798">
            <v>-184.6748</v>
          </cell>
        </row>
        <row r="799">
          <cell r="F799">
            <v>-5.5687199999999999</v>
          </cell>
        </row>
        <row r="800">
          <cell r="F800">
            <v>255.59513000000001</v>
          </cell>
        </row>
        <row r="801">
          <cell r="F801">
            <v>718.02152000000001</v>
          </cell>
        </row>
        <row r="802">
          <cell r="F802">
            <v>31.064430000000002</v>
          </cell>
        </row>
        <row r="803">
          <cell r="F803">
            <v>1364.9871499999999</v>
          </cell>
        </row>
        <row r="804">
          <cell r="F804">
            <v>152.94829999999999</v>
          </cell>
        </row>
        <row r="805">
          <cell r="F805">
            <v>3.7071299999999998</v>
          </cell>
        </row>
        <row r="808">
          <cell r="F808">
            <v>306.83872000000002</v>
          </cell>
        </row>
        <row r="809">
          <cell r="F809">
            <v>1503.33368</v>
          </cell>
        </row>
        <row r="811">
          <cell r="F811">
            <v>35.110689999999998</v>
          </cell>
        </row>
        <row r="812">
          <cell r="F812">
            <v>17.411619999999999</v>
          </cell>
        </row>
        <row r="813">
          <cell r="F813">
            <v>1083.8875399999999</v>
          </cell>
        </row>
        <row r="814">
          <cell r="F814">
            <v>82.397689999999997</v>
          </cell>
        </row>
        <row r="815">
          <cell r="F815">
            <v>-812.42253000000005</v>
          </cell>
        </row>
        <row r="816">
          <cell r="F816">
            <v>-35.093290000000003</v>
          </cell>
        </row>
        <row r="817">
          <cell r="F817">
            <v>-2500.5599000000002</v>
          </cell>
        </row>
        <row r="818">
          <cell r="F818">
            <v>-171.61751000000001</v>
          </cell>
        </row>
        <row r="819">
          <cell r="F819">
            <v>1780.0152399999999</v>
          </cell>
        </row>
        <row r="822">
          <cell r="F822">
            <v>36.967480000000002</v>
          </cell>
        </row>
        <row r="823">
          <cell r="F823">
            <v>5.3189000000000002</v>
          </cell>
        </row>
        <row r="824">
          <cell r="F824">
            <v>25.5639</v>
          </cell>
        </row>
        <row r="825">
          <cell r="F825">
            <v>-3.9780799999999998</v>
          </cell>
        </row>
        <row r="826">
          <cell r="F826">
            <v>63.872199999999999</v>
          </cell>
        </row>
        <row r="827">
          <cell r="F827">
            <v>12.95477</v>
          </cell>
        </row>
        <row r="828">
          <cell r="F828">
            <v>1.8281000000000001</v>
          </cell>
        </row>
        <row r="829">
          <cell r="F829">
            <v>8.7863000000000007</v>
          </cell>
        </row>
        <row r="830">
          <cell r="F830">
            <v>0.96026999999999996</v>
          </cell>
        </row>
        <row r="832">
          <cell r="F832">
            <v>-10.107200000000001</v>
          </cell>
        </row>
        <row r="833">
          <cell r="F833">
            <v>14.42224</v>
          </cell>
        </row>
        <row r="834">
          <cell r="F834">
            <v>125.97314</v>
          </cell>
        </row>
        <row r="835">
          <cell r="F835">
            <v>3.52162</v>
          </cell>
        </row>
        <row r="838">
          <cell r="F838">
            <v>18.998830000000002</v>
          </cell>
        </row>
        <row r="839">
          <cell r="F839">
            <v>91.312420000000003</v>
          </cell>
        </row>
        <row r="840">
          <cell r="F840">
            <v>-167.67464000000001</v>
          </cell>
        </row>
        <row r="841">
          <cell r="F841">
            <v>-4.6928000000000001</v>
          </cell>
        </row>
        <row r="842">
          <cell r="F842">
            <v>67.438569999999999</v>
          </cell>
        </row>
        <row r="843">
          <cell r="F843">
            <v>274.46715</v>
          </cell>
        </row>
        <row r="845">
          <cell r="F845">
            <v>223.56591</v>
          </cell>
        </row>
        <row r="846">
          <cell r="F846">
            <v>11.81462</v>
          </cell>
        </row>
        <row r="849">
          <cell r="F849">
            <v>72.721059999999994</v>
          </cell>
        </row>
        <row r="850">
          <cell r="F850">
            <v>351.39312000000001</v>
          </cell>
        </row>
        <row r="852">
          <cell r="F852">
            <v>16.323920000000001</v>
          </cell>
        </row>
        <row r="854">
          <cell r="F854">
            <v>131.26658</v>
          </cell>
        </row>
        <row r="855">
          <cell r="F855">
            <v>2.68831</v>
          </cell>
        </row>
        <row r="856">
          <cell r="F856">
            <v>-359.92451999999997</v>
          </cell>
        </row>
        <row r="858">
          <cell r="F858">
            <v>-384.79043999999999</v>
          </cell>
        </row>
        <row r="859">
          <cell r="F859">
            <v>-13.43685</v>
          </cell>
        </row>
        <row r="860">
          <cell r="F860">
            <v>326.08886000000001</v>
          </cell>
        </row>
        <row r="861">
          <cell r="F861">
            <v>7.52501</v>
          </cell>
        </row>
        <row r="862">
          <cell r="F862">
            <v>10.475199999999999</v>
          </cell>
        </row>
        <row r="863">
          <cell r="F863">
            <v>0.48893999999999999</v>
          </cell>
        </row>
        <row r="864">
          <cell r="F864">
            <v>2.5901100000000001</v>
          </cell>
        </row>
        <row r="865">
          <cell r="F865">
            <v>12.526669999999999</v>
          </cell>
        </row>
        <row r="866">
          <cell r="F866">
            <v>0.68257000000000001</v>
          </cell>
        </row>
        <row r="867">
          <cell r="F867">
            <v>1.2061999999999999</v>
          </cell>
        </row>
        <row r="868">
          <cell r="F868">
            <v>8.5309999999999997E-2</v>
          </cell>
        </row>
        <row r="869">
          <cell r="F869">
            <v>-14.6265</v>
          </cell>
        </row>
        <row r="870">
          <cell r="F870">
            <v>-19.591719999999999</v>
          </cell>
        </row>
        <row r="871">
          <cell r="F871">
            <v>-0.54200999999999999</v>
          </cell>
        </row>
        <row r="872">
          <cell r="F872">
            <v>0.81977999999999995</v>
          </cell>
        </row>
        <row r="873">
          <cell r="F873">
            <v>200.04198</v>
          </cell>
        </row>
        <row r="875">
          <cell r="F875">
            <v>213.09071</v>
          </cell>
        </row>
        <row r="876">
          <cell r="F876">
            <v>11.32568</v>
          </cell>
        </row>
        <row r="879">
          <cell r="F879">
            <v>60.712919999999997</v>
          </cell>
        </row>
        <row r="880">
          <cell r="F880">
            <v>293.60127999999997</v>
          </cell>
        </row>
        <row r="881">
          <cell r="F881">
            <v>0.63959999999999995</v>
          </cell>
        </row>
        <row r="883">
          <cell r="F883">
            <v>93.857810000000001</v>
          </cell>
        </row>
        <row r="884">
          <cell r="F884">
            <v>1.2103200000000001</v>
          </cell>
        </row>
        <row r="885">
          <cell r="F885">
            <v>-288.63148000000001</v>
          </cell>
        </row>
        <row r="887">
          <cell r="F887">
            <v>-365.19871999999998</v>
          </cell>
        </row>
        <row r="888">
          <cell r="F888">
            <v>-12.89484</v>
          </cell>
        </row>
        <row r="889">
          <cell r="F889">
            <v>207.75525999999999</v>
          </cell>
        </row>
        <row r="890">
          <cell r="F890">
            <v>66.90016</v>
          </cell>
        </row>
        <row r="892">
          <cell r="F892">
            <v>9.4180299999999999</v>
          </cell>
        </row>
        <row r="893">
          <cell r="F893">
            <v>45.265169999999998</v>
          </cell>
        </row>
        <row r="895">
          <cell r="F895">
            <v>15.001749999999999</v>
          </cell>
        </row>
        <row r="897">
          <cell r="F897">
            <v>36.202570000000001</v>
          </cell>
        </row>
        <row r="898">
          <cell r="F898">
            <v>1.3926799999999999</v>
          </cell>
        </row>
        <row r="899">
          <cell r="F899">
            <v>-56.666539999999998</v>
          </cell>
        </row>
        <row r="900">
          <cell r="F900">
            <v>117.51382</v>
          </cell>
        </row>
        <row r="901">
          <cell r="F901">
            <v>267.65897999999999</v>
          </cell>
        </row>
        <row r="902">
          <cell r="F902">
            <v>31.064430000000002</v>
          </cell>
        </row>
        <row r="903">
          <cell r="F903">
            <v>1137.8996199999999</v>
          </cell>
        </row>
        <row r="904">
          <cell r="F904">
            <v>141.13368</v>
          </cell>
        </row>
        <row r="905">
          <cell r="F905">
            <v>3.7071299999999998</v>
          </cell>
        </row>
        <row r="908">
          <cell r="F908">
            <v>207.97183000000001</v>
          </cell>
        </row>
        <row r="909">
          <cell r="F909">
            <v>1026.2779399999999</v>
          </cell>
        </row>
        <row r="910">
          <cell r="F910">
            <v>18.786770000000001</v>
          </cell>
        </row>
        <row r="911">
          <cell r="F911">
            <v>17.411619999999999</v>
          </cell>
        </row>
        <row r="912">
          <cell r="F912">
            <v>951.66069000000005</v>
          </cell>
        </row>
        <row r="913">
          <cell r="F913">
            <v>79.709379999999996</v>
          </cell>
        </row>
        <row r="914">
          <cell r="F914">
            <v>-270.73809</v>
          </cell>
        </row>
        <row r="915">
          <cell r="F915">
            <v>-35.093290000000003</v>
          </cell>
        </row>
        <row r="916">
          <cell r="F916">
            <v>-2111.0766600000002</v>
          </cell>
        </row>
        <row r="917">
          <cell r="F917">
            <v>-158.18065999999999</v>
          </cell>
        </row>
        <row r="918">
          <cell r="F918">
            <v>1308.19337</v>
          </cell>
        </row>
        <row r="919">
          <cell r="F919">
            <v>7.4741900000000001</v>
          </cell>
        </row>
        <row r="920">
          <cell r="F920">
            <v>4.2485999999999997</v>
          </cell>
        </row>
        <row r="921">
          <cell r="F921">
            <v>123.12692</v>
          </cell>
        </row>
        <row r="922">
          <cell r="F922">
            <v>18.241040000000002</v>
          </cell>
        </row>
        <row r="923">
          <cell r="F923">
            <v>19.769590000000001</v>
          </cell>
        </row>
        <row r="924">
          <cell r="F924">
            <v>98.57714</v>
          </cell>
        </row>
        <row r="925">
          <cell r="F925">
            <v>2.1427800000000001</v>
          </cell>
        </row>
        <row r="926">
          <cell r="F926">
            <v>190.35871</v>
          </cell>
        </row>
        <row r="927">
          <cell r="F927">
            <v>18.183440000000001</v>
          </cell>
        </row>
        <row r="928">
          <cell r="F928">
            <v>-1.9530099999999999</v>
          </cell>
        </row>
        <row r="929">
          <cell r="F929">
            <v>-4.7714299999999996</v>
          </cell>
        </row>
        <row r="930">
          <cell r="F930">
            <v>-213.97027</v>
          </cell>
        </row>
        <row r="931">
          <cell r="F931">
            <v>-21.762080000000001</v>
          </cell>
        </row>
        <row r="932">
          <cell r="F932">
            <v>239.66561999999999</v>
          </cell>
        </row>
        <row r="933">
          <cell r="F933">
            <v>88.487319999999997</v>
          </cell>
        </row>
        <row r="934">
          <cell r="F934">
            <v>3.2492000000000001</v>
          </cell>
        </row>
        <row r="935">
          <cell r="F935">
            <v>92.544079999999994</v>
          </cell>
        </row>
        <row r="936">
          <cell r="F936">
            <v>31.93882</v>
          </cell>
        </row>
        <row r="937">
          <cell r="F937">
            <v>3.7071299999999998</v>
          </cell>
        </row>
        <row r="939">
          <cell r="F939">
            <v>27.42473</v>
          </cell>
        </row>
        <row r="940">
          <cell r="F940">
            <v>136.93744000000001</v>
          </cell>
        </row>
        <row r="941">
          <cell r="F941">
            <v>6.9556500000000003</v>
          </cell>
        </row>
        <row r="942">
          <cell r="F942">
            <v>3.5298099999999999</v>
          </cell>
        </row>
        <row r="943">
          <cell r="F943">
            <v>150.27529000000001</v>
          </cell>
        </row>
        <row r="944">
          <cell r="F944">
            <v>32.261159999999997</v>
          </cell>
        </row>
        <row r="945">
          <cell r="F945">
            <v>-3.5298099999999999</v>
          </cell>
        </row>
        <row r="946">
          <cell r="F946">
            <v>-168.50185999999999</v>
          </cell>
        </row>
        <row r="947">
          <cell r="F947">
            <v>-32.261159999999997</v>
          </cell>
        </row>
        <row r="948">
          <cell r="F948">
            <v>373.01780000000002</v>
          </cell>
        </row>
        <row r="949">
          <cell r="F949">
            <v>45.144739999999999</v>
          </cell>
        </row>
        <row r="950">
          <cell r="F950">
            <v>6.6799400000000002</v>
          </cell>
        </row>
        <row r="951">
          <cell r="F951">
            <v>32.105640000000001</v>
          </cell>
        </row>
        <row r="952">
          <cell r="F952">
            <v>11.83112</v>
          </cell>
        </row>
        <row r="953">
          <cell r="F953">
            <v>-86.804079999999999</v>
          </cell>
        </row>
        <row r="954">
          <cell r="F954">
            <v>8.9573599999999995</v>
          </cell>
        </row>
        <row r="955">
          <cell r="F955">
            <v>126.55273</v>
          </cell>
        </row>
        <row r="956">
          <cell r="F956">
            <v>23.56663</v>
          </cell>
        </row>
        <row r="957">
          <cell r="F957">
            <v>922.22861999999998</v>
          </cell>
        </row>
        <row r="958">
          <cell r="F958">
            <v>90.953819999999993</v>
          </cell>
        </row>
        <row r="960">
          <cell r="F960">
            <v>154.09756999999999</v>
          </cell>
        </row>
        <row r="961">
          <cell r="F961">
            <v>758.65772000000004</v>
          </cell>
        </row>
        <row r="963">
          <cell r="F963">
            <v>11.73903</v>
          </cell>
        </row>
        <row r="964">
          <cell r="F964">
            <v>611.02669000000003</v>
          </cell>
        </row>
        <row r="965">
          <cell r="F965">
            <v>29.264779999999998</v>
          </cell>
        </row>
        <row r="966">
          <cell r="F966">
            <v>-181.98099999999999</v>
          </cell>
        </row>
        <row r="967">
          <cell r="F967">
            <v>-26.79205</v>
          </cell>
        </row>
        <row r="968">
          <cell r="F968">
            <v>-1728.6045300000001</v>
          </cell>
        </row>
        <row r="969">
          <cell r="F969">
            <v>-104.15742</v>
          </cell>
        </row>
        <row r="970">
          <cell r="F970">
            <v>686.55259000000001</v>
          </cell>
        </row>
        <row r="971">
          <cell r="F971">
            <v>27.015000000000001</v>
          </cell>
        </row>
        <row r="972">
          <cell r="F972">
            <v>1.62005</v>
          </cell>
        </row>
        <row r="973">
          <cell r="F973">
            <v>182.59548000000001</v>
          </cell>
        </row>
        <row r="974">
          <cell r="F974">
            <v>27.143609999999999</v>
          </cell>
        </row>
        <row r="976">
          <cell r="F976">
            <v>31.438009999999998</v>
          </cell>
        </row>
        <row r="977">
          <cell r="F977">
            <v>155.64668</v>
          </cell>
        </row>
        <row r="978">
          <cell r="F978">
            <v>1.1923600000000001</v>
          </cell>
        </row>
        <row r="979">
          <cell r="F979">
            <v>215.61474000000001</v>
          </cell>
        </row>
        <row r="980">
          <cell r="F980">
            <v>9.9041499999999996</v>
          </cell>
        </row>
        <row r="981">
          <cell r="F981">
            <v>-28.3736</v>
          </cell>
        </row>
        <row r="982">
          <cell r="F982">
            <v>-1.77904</v>
          </cell>
        </row>
        <row r="983">
          <cell r="F983">
            <v>-346.05997000000002</v>
          </cell>
        </row>
        <row r="984">
          <cell r="F984">
            <v>-30.946639999999999</v>
          </cell>
        </row>
        <row r="985">
          <cell r="F985">
            <v>245.01083</v>
          </cell>
        </row>
        <row r="986">
          <cell r="F986">
            <v>8.3366600000000002</v>
          </cell>
        </row>
        <row r="987">
          <cell r="F987">
            <v>2.24763</v>
          </cell>
        </row>
        <row r="988">
          <cell r="F988">
            <v>77.838570000000004</v>
          </cell>
        </row>
        <row r="989">
          <cell r="F989">
            <v>9.5083300000000008</v>
          </cell>
        </row>
        <row r="991">
          <cell r="F991">
            <v>12.290979999999999</v>
          </cell>
        </row>
        <row r="992">
          <cell r="F992">
            <v>60.934260000000002</v>
          </cell>
        </row>
        <row r="994">
          <cell r="F994">
            <v>1.9192199999999999</v>
          </cell>
        </row>
        <row r="995">
          <cell r="F995">
            <v>41.009909999999998</v>
          </cell>
        </row>
        <row r="996">
          <cell r="F996">
            <v>1.95191</v>
          </cell>
        </row>
        <row r="997">
          <cell r="F997">
            <v>-11.51262</v>
          </cell>
        </row>
        <row r="998">
          <cell r="F998">
            <v>-2.5634000000000001</v>
          </cell>
        </row>
        <row r="999">
          <cell r="F999">
            <v>-145.94377</v>
          </cell>
        </row>
        <row r="1000">
          <cell r="F1000">
            <v>-11.481820000000001</v>
          </cell>
        </row>
        <row r="1001">
          <cell r="F1001">
            <v>44.53586</v>
          </cell>
        </row>
        <row r="1002">
          <cell r="F1002">
            <v>61.430689999999998</v>
          </cell>
        </row>
        <row r="1003">
          <cell r="F1003">
            <v>15.77089</v>
          </cell>
        </row>
        <row r="1004">
          <cell r="F1004">
            <v>563.04773999999998</v>
          </cell>
        </row>
        <row r="1005">
          <cell r="F1005">
            <v>47.50938</v>
          </cell>
        </row>
        <row r="1006">
          <cell r="F1006">
            <v>90.986019999999996</v>
          </cell>
        </row>
        <row r="1007">
          <cell r="F1007">
            <v>447.23084</v>
          </cell>
        </row>
        <row r="1009">
          <cell r="F1009">
            <v>6.2024600000000003</v>
          </cell>
        </row>
        <row r="1010">
          <cell r="F1010">
            <v>296.86309</v>
          </cell>
        </row>
        <row r="1011">
          <cell r="F1011">
            <v>14.965339999999999</v>
          </cell>
        </row>
        <row r="1012">
          <cell r="F1012">
            <v>-97.87724</v>
          </cell>
        </row>
        <row r="1013">
          <cell r="F1013">
            <v>-18.13982</v>
          </cell>
        </row>
        <row r="1014">
          <cell r="F1014">
            <v>-1054.5502899999999</v>
          </cell>
        </row>
        <row r="1015">
          <cell r="F1015">
            <v>-53.99239</v>
          </cell>
        </row>
        <row r="1016">
          <cell r="F1016">
            <v>319.44671</v>
          </cell>
        </row>
        <row r="1017">
          <cell r="F1017">
            <v>29.770379999999999</v>
          </cell>
        </row>
        <row r="1018">
          <cell r="F1018">
            <v>3.9280599999999999</v>
          </cell>
        </row>
        <row r="1019">
          <cell r="F1019">
            <v>98.746830000000003</v>
          </cell>
        </row>
        <row r="1020">
          <cell r="F1020">
            <v>6.7925000000000004</v>
          </cell>
        </row>
        <row r="1021">
          <cell r="F1021">
            <v>19.382560000000002</v>
          </cell>
        </row>
        <row r="1022">
          <cell r="F1022">
            <v>94.845939999999999</v>
          </cell>
        </row>
        <row r="1023">
          <cell r="F1023">
            <v>2.4249900000000002</v>
          </cell>
        </row>
        <row r="1024">
          <cell r="F1024">
            <v>57.53895</v>
          </cell>
        </row>
        <row r="1025">
          <cell r="F1025">
            <v>2.4433799999999999</v>
          </cell>
        </row>
        <row r="1026">
          <cell r="F1026">
            <v>-44.21754</v>
          </cell>
        </row>
        <row r="1027">
          <cell r="F1027">
            <v>-4.3097899999999996</v>
          </cell>
        </row>
        <row r="1028">
          <cell r="F1028">
            <v>-182.0505</v>
          </cell>
        </row>
        <row r="1029">
          <cell r="F1029">
            <v>-7.7365700000000004</v>
          </cell>
        </row>
        <row r="1030">
          <cell r="F1030">
            <v>77.559190000000001</v>
          </cell>
        </row>
        <row r="1031">
          <cell r="F1031">
            <v>279.02</v>
          </cell>
        </row>
        <row r="1032">
          <cell r="F1032">
            <v>0.51492000000000004</v>
          </cell>
        </row>
        <row r="1033">
          <cell r="F1033">
            <v>70.16301</v>
          </cell>
        </row>
        <row r="1034">
          <cell r="F1034">
            <v>3.7957299999999998</v>
          </cell>
        </row>
        <row r="1036">
          <cell r="F1036">
            <v>1.08334</v>
          </cell>
        </row>
        <row r="1038">
          <cell r="F1038">
            <v>51.711680000000001</v>
          </cell>
        </row>
        <row r="1039">
          <cell r="F1039">
            <v>249.28091000000001</v>
          </cell>
        </row>
        <row r="1041">
          <cell r="F1041">
            <v>120.17495</v>
          </cell>
        </row>
        <row r="1043">
          <cell r="F1043">
            <v>56.408430000000003</v>
          </cell>
        </row>
        <row r="1044">
          <cell r="F1044">
            <v>3.9085299999999998</v>
          </cell>
        </row>
        <row r="1045">
          <cell r="F1045">
            <v>-247.95178999999999</v>
          </cell>
        </row>
        <row r="1046">
          <cell r="F1046">
            <v>-0.59646999999999994</v>
          </cell>
        </row>
        <row r="1047">
          <cell r="F1047">
            <v>-91.759529999999998</v>
          </cell>
        </row>
        <row r="1048">
          <cell r="F1048">
            <v>-3.9085299999999998</v>
          </cell>
        </row>
        <row r="1051">
          <cell r="F1051">
            <v>491.84518000000003</v>
          </cell>
        </row>
        <row r="1054">
          <cell r="F1054">
            <v>34.289520000000003</v>
          </cell>
        </row>
        <row r="1056">
          <cell r="F1056">
            <v>4.6768099999999997</v>
          </cell>
        </row>
        <row r="1057">
          <cell r="F1057">
            <v>22.477730000000001</v>
          </cell>
        </row>
        <row r="1058">
          <cell r="F1058">
            <v>61.44406</v>
          </cell>
        </row>
        <row r="1064">
          <cell r="F1064">
            <v>37.846960000000003</v>
          </cell>
        </row>
        <row r="1065">
          <cell r="F1065">
            <v>0.41666999999999998</v>
          </cell>
        </row>
        <row r="1066">
          <cell r="F1066">
            <v>5.48332</v>
          </cell>
        </row>
        <row r="1067">
          <cell r="F1067">
            <v>26.354120000000002</v>
          </cell>
        </row>
        <row r="1068">
          <cell r="F1068">
            <v>-26.55931</v>
          </cell>
        </row>
        <row r="1069">
          <cell r="F1069">
            <v>43.541759999999996</v>
          </cell>
        </row>
        <row r="1070">
          <cell r="F1070">
            <v>19.408239999999999</v>
          </cell>
        </row>
        <row r="1071">
          <cell r="F1071">
            <v>2.65367</v>
          </cell>
        </row>
        <row r="1072">
          <cell r="F1072">
            <v>12.75417</v>
          </cell>
        </row>
        <row r="1073">
          <cell r="F1073">
            <v>34.816079999999999</v>
          </cell>
        </row>
        <row r="1074">
          <cell r="F1074">
            <v>46.947479999999999</v>
          </cell>
        </row>
        <row r="1075">
          <cell r="F1075">
            <v>0.51492000000000004</v>
          </cell>
        </row>
        <row r="1076">
          <cell r="F1076">
            <v>37.618049999999997</v>
          </cell>
        </row>
        <row r="1077">
          <cell r="F1077">
            <v>1.1620999999999999</v>
          </cell>
        </row>
        <row r="1078">
          <cell r="F1078">
            <v>12.255979999999999</v>
          </cell>
        </row>
        <row r="1079">
          <cell r="F1079">
            <v>59.171059999999997</v>
          </cell>
        </row>
        <row r="1080">
          <cell r="F1080">
            <v>6.2553099999999997</v>
          </cell>
        </row>
        <row r="1082">
          <cell r="F1082">
            <v>44.579169999999998</v>
          </cell>
        </row>
        <row r="1083">
          <cell r="F1083">
            <v>1.0705100000000001</v>
          </cell>
        </row>
        <row r="1084">
          <cell r="F1084">
            <v>-0.59646999999999994</v>
          </cell>
        </row>
        <row r="1085">
          <cell r="F1085">
            <v>-44.806710000000002</v>
          </cell>
        </row>
        <row r="1086">
          <cell r="F1086">
            <v>-1.0705100000000001</v>
          </cell>
        </row>
        <row r="1087">
          <cell r="F1087">
            <v>163.10088999999999</v>
          </cell>
        </row>
        <row r="1088">
          <cell r="F1088">
            <v>8.3029200000000003</v>
          </cell>
        </row>
        <row r="1089">
          <cell r="F1089">
            <v>0.51492000000000004</v>
          </cell>
        </row>
        <row r="1090">
          <cell r="F1090">
            <v>23.451339999999998</v>
          </cell>
        </row>
        <row r="1091">
          <cell r="F1091">
            <v>0.95169000000000004</v>
          </cell>
        </row>
        <row r="1092">
          <cell r="F1092">
            <v>4.4475899999999999</v>
          </cell>
        </row>
        <row r="1093">
          <cell r="F1093">
            <v>21.608930000000001</v>
          </cell>
        </row>
        <row r="1095">
          <cell r="F1095">
            <v>44.579169999999998</v>
          </cell>
        </row>
        <row r="1096">
          <cell r="F1096">
            <v>1.0705100000000001</v>
          </cell>
        </row>
        <row r="1097">
          <cell r="F1097">
            <v>-0.59646999999999994</v>
          </cell>
        </row>
        <row r="1098">
          <cell r="F1098">
            <v>-44.806710000000002</v>
          </cell>
        </row>
        <row r="1099">
          <cell r="F1099">
            <v>-1.0705100000000001</v>
          </cell>
        </row>
        <row r="1100">
          <cell r="F1100">
            <v>58.453380000000003</v>
          </cell>
        </row>
        <row r="1101">
          <cell r="F1101">
            <v>38.644559999999998</v>
          </cell>
        </row>
        <row r="1102">
          <cell r="F1102">
            <v>5.3654500000000001</v>
          </cell>
        </row>
        <row r="1103">
          <cell r="F1103">
            <v>25.78783</v>
          </cell>
        </row>
        <row r="1104">
          <cell r="F1104">
            <v>69.797839999999994</v>
          </cell>
        </row>
        <row r="1105">
          <cell r="F1105">
            <v>14.16671</v>
          </cell>
        </row>
        <row r="1106">
          <cell r="F1106">
            <v>0.21041000000000001</v>
          </cell>
        </row>
        <row r="1107">
          <cell r="F1107">
            <v>2.4429400000000001</v>
          </cell>
        </row>
        <row r="1108">
          <cell r="F1108">
            <v>11.7743</v>
          </cell>
        </row>
        <row r="1109">
          <cell r="F1109">
            <v>6.2553099999999997</v>
          </cell>
        </row>
        <row r="1110">
          <cell r="F1110">
            <v>34.849670000000003</v>
          </cell>
        </row>
        <row r="1111">
          <cell r="F1111">
            <v>140.52780000000001</v>
          </cell>
        </row>
        <row r="1112">
          <cell r="F1112">
            <v>32.544960000000003</v>
          </cell>
        </row>
        <row r="1113">
          <cell r="F1113">
            <v>2.6336300000000001</v>
          </cell>
        </row>
        <row r="1115">
          <cell r="F1115">
            <v>0.66666999999999998</v>
          </cell>
        </row>
        <row r="1117">
          <cell r="F1117">
            <v>26.6419</v>
          </cell>
        </row>
        <row r="1118">
          <cell r="F1118">
            <v>128.52383</v>
          </cell>
        </row>
        <row r="1119">
          <cell r="F1119">
            <v>113.91964</v>
          </cell>
        </row>
        <row r="1120">
          <cell r="F1120">
            <v>11.82926</v>
          </cell>
        </row>
        <row r="1121">
          <cell r="F1121">
            <v>2.8380200000000002</v>
          </cell>
        </row>
        <row r="1122">
          <cell r="F1122">
            <v>-221.39248000000001</v>
          </cell>
        </row>
        <row r="1123">
          <cell r="F1123">
            <v>-46.952820000000003</v>
          </cell>
        </row>
        <row r="1124">
          <cell r="F1124">
            <v>-2.8380200000000002</v>
          </cell>
        </row>
        <row r="1127">
          <cell r="F1127">
            <v>188.94238999999999</v>
          </cell>
        </row>
        <row r="1128">
          <cell r="F1128">
            <v>28.942440000000001</v>
          </cell>
        </row>
        <row r="1129">
          <cell r="F1129">
            <v>6.8924799999999999</v>
          </cell>
        </row>
        <row r="1130">
          <cell r="F1130">
            <v>6.1080000000000002E-2</v>
          </cell>
        </row>
        <row r="1131">
          <cell r="F1131">
            <v>0.66666999999999998</v>
          </cell>
        </row>
        <row r="1132">
          <cell r="F1132">
            <v>5.13795</v>
          </cell>
        </row>
        <row r="1133">
          <cell r="F1133">
            <v>24.770209999999999</v>
          </cell>
        </row>
        <row r="1134">
          <cell r="F1134">
            <v>10.10308</v>
          </cell>
        </row>
        <row r="1135">
          <cell r="F1135">
            <v>-44.120959999999997</v>
          </cell>
        </row>
        <row r="1136">
          <cell r="F1136">
            <v>32.452950000000001</v>
          </cell>
        </row>
        <row r="1153">
          <cell r="F1153">
            <v>29.567820000000001</v>
          </cell>
        </row>
        <row r="1154">
          <cell r="F1154">
            <v>25.652480000000001</v>
          </cell>
        </row>
        <row r="1155">
          <cell r="F1155">
            <v>2.5725500000000001</v>
          </cell>
        </row>
        <row r="1156">
          <cell r="F1156">
            <v>9.4641099999999998</v>
          </cell>
        </row>
        <row r="1157">
          <cell r="F1157">
            <v>45.88729</v>
          </cell>
        </row>
        <row r="1158">
          <cell r="F1158">
            <v>9.8196200000000005</v>
          </cell>
        </row>
        <row r="1159">
          <cell r="F1159">
            <v>11.82926</v>
          </cell>
        </row>
        <row r="1160">
          <cell r="F1160">
            <v>2.8380200000000002</v>
          </cell>
        </row>
        <row r="1161">
          <cell r="F1161">
            <v>-57.100239999999999</v>
          </cell>
        </row>
        <row r="1162">
          <cell r="F1162">
            <v>-46.952820000000003</v>
          </cell>
        </row>
        <row r="1163">
          <cell r="F1163">
            <v>-2.8380200000000002</v>
          </cell>
        </row>
        <row r="1164">
          <cell r="F1164">
            <v>30.740069999999999</v>
          </cell>
        </row>
        <row r="1165">
          <cell r="F1165">
            <v>29.567820000000001</v>
          </cell>
        </row>
        <row r="1166">
          <cell r="F1166">
            <v>4.5351400000000002</v>
          </cell>
        </row>
        <row r="1167">
          <cell r="F1167">
            <v>21.796900000000001</v>
          </cell>
        </row>
        <row r="1168">
          <cell r="F1168">
            <v>9.8196200000000005</v>
          </cell>
        </row>
        <row r="1169">
          <cell r="F1169">
            <v>-57.100239999999999</v>
          </cell>
        </row>
        <row r="1170">
          <cell r="F1170">
            <v>8.6192399999999996</v>
          </cell>
        </row>
        <row r="1171">
          <cell r="F1171">
            <v>25.652480000000001</v>
          </cell>
        </row>
        <row r="1172">
          <cell r="F1172">
            <v>2.5725500000000001</v>
          </cell>
        </row>
        <row r="1173">
          <cell r="F1173">
            <v>4.9289699999999996</v>
          </cell>
        </row>
        <row r="1174">
          <cell r="F1174">
            <v>24.090389999999999</v>
          </cell>
        </row>
        <row r="1176">
          <cell r="F1176">
            <v>11.82926</v>
          </cell>
        </row>
        <row r="1177">
          <cell r="F1177">
            <v>2.8380200000000002</v>
          </cell>
        </row>
        <row r="1178">
          <cell r="F1178">
            <v>-46.952820000000003</v>
          </cell>
        </row>
        <row r="1179">
          <cell r="F1179">
            <v>-2.8380200000000002</v>
          </cell>
        </row>
        <row r="1180">
          <cell r="F1180">
            <v>22.120830000000002</v>
          </cell>
        </row>
        <row r="1181">
          <cell r="F1181">
            <v>82.017539999999997</v>
          </cell>
        </row>
        <row r="1183">
          <cell r="F1183">
            <v>12.03984</v>
          </cell>
        </row>
        <row r="1184">
          <cell r="F1184">
            <v>57.866329999999998</v>
          </cell>
        </row>
        <row r="1185">
          <cell r="F1185">
            <v>93.996939999999995</v>
          </cell>
        </row>
        <row r="1186">
          <cell r="F1186">
            <v>-120.17128</v>
          </cell>
        </row>
        <row r="1187">
          <cell r="F1187">
            <v>125.74937</v>
          </cell>
        </row>
        <row r="1188">
          <cell r="F1188">
            <v>39.753079999999997</v>
          </cell>
        </row>
        <row r="1190">
          <cell r="F1190">
            <v>5.9920400000000003</v>
          </cell>
        </row>
        <row r="1191">
          <cell r="F1191">
            <v>28.799230000000001</v>
          </cell>
        </row>
        <row r="1192">
          <cell r="F1192">
            <v>27.652480000000001</v>
          </cell>
        </row>
        <row r="1193">
          <cell r="F1193">
            <v>-43.206319999999998</v>
          </cell>
        </row>
        <row r="1194">
          <cell r="F1194">
            <v>58.99051</v>
          </cell>
        </row>
        <row r="1195">
          <cell r="F1195">
            <v>42.26446</v>
          </cell>
        </row>
        <row r="1197">
          <cell r="F1197">
            <v>6.0477999999999996</v>
          </cell>
        </row>
        <row r="1198">
          <cell r="F1198">
            <v>29.0671</v>
          </cell>
        </row>
        <row r="1199">
          <cell r="F1199">
            <v>66.344459999999998</v>
          </cell>
        </row>
        <row r="1200">
          <cell r="F1200">
            <v>-76.964960000000005</v>
          </cell>
        </row>
        <row r="1201">
          <cell r="F1201">
            <v>66.758859999999999</v>
          </cell>
        </row>
        <row r="1202">
          <cell r="F1202">
            <v>119.59206</v>
          </cell>
        </row>
        <row r="1203">
          <cell r="F1203">
            <v>5</v>
          </cell>
        </row>
        <row r="1204">
          <cell r="F1204">
            <v>16.609929999999999</v>
          </cell>
        </row>
        <row r="1205">
          <cell r="F1205">
            <v>80.331509999999994</v>
          </cell>
        </row>
        <row r="1207">
          <cell r="F1207">
            <v>26.54148</v>
          </cell>
        </row>
        <row r="1208">
          <cell r="F1208">
            <v>-17.914339999999999</v>
          </cell>
        </row>
        <row r="1209">
          <cell r="F1209">
            <v>230.16064</v>
          </cell>
        </row>
        <row r="1210">
          <cell r="F1210">
            <v>23.415659999999999</v>
          </cell>
        </row>
        <row r="1211">
          <cell r="F1211">
            <v>3.2597200000000002</v>
          </cell>
        </row>
        <row r="1212">
          <cell r="F1212">
            <v>15.666930000000001</v>
          </cell>
        </row>
        <row r="1213">
          <cell r="F1213">
            <v>42.342309999999998</v>
          </cell>
        </row>
        <row r="1216">
          <cell r="F1216">
            <v>17.987929999999999</v>
          </cell>
        </row>
        <row r="1217">
          <cell r="F1217">
            <v>2.6230699999999998</v>
          </cell>
        </row>
        <row r="1218">
          <cell r="F1218">
            <v>12.607060000000001</v>
          </cell>
        </row>
        <row r="1219">
          <cell r="F1219">
            <v>14.58192</v>
          </cell>
        </row>
        <row r="1221">
          <cell r="F1221">
            <v>47.799979999999998</v>
          </cell>
        </row>
        <row r="1222">
          <cell r="F1222">
            <v>1.9759199999999999</v>
          </cell>
        </row>
        <row r="1223">
          <cell r="F1223">
            <v>0.28016000000000002</v>
          </cell>
        </row>
        <row r="1224">
          <cell r="F1224">
            <v>1.3465400000000001</v>
          </cell>
        </row>
        <row r="1227">
          <cell r="F1227">
            <v>3.6026199999999999</v>
          </cell>
        </row>
        <row r="1228">
          <cell r="F1228">
            <v>76.212549999999993</v>
          </cell>
        </row>
        <row r="1229">
          <cell r="F1229">
            <v>5</v>
          </cell>
        </row>
        <row r="1230">
          <cell r="F1230">
            <v>10.44698</v>
          </cell>
        </row>
        <row r="1231">
          <cell r="F1231">
            <v>50.710979999999999</v>
          </cell>
        </row>
        <row r="1232">
          <cell r="F1232">
            <v>11.95956</v>
          </cell>
        </row>
        <row r="1233">
          <cell r="F1233">
            <v>-17.914339999999999</v>
          </cell>
        </row>
        <row r="1234">
          <cell r="F1234">
            <v>136.41573</v>
          </cell>
        </row>
        <row r="1235">
          <cell r="F1235">
            <v>16.52524</v>
          </cell>
        </row>
        <row r="1236">
          <cell r="F1236">
            <v>5</v>
          </cell>
        </row>
        <row r="1237">
          <cell r="F1237">
            <v>2.2654999999999998</v>
          </cell>
        </row>
        <row r="1238">
          <cell r="F1238">
            <v>11.3887</v>
          </cell>
        </row>
        <row r="1239">
          <cell r="F1239">
            <v>35.17944</v>
          </cell>
        </row>
        <row r="1240">
          <cell r="F1240">
            <v>26.9297</v>
          </cell>
        </row>
        <row r="1242">
          <cell r="F1242">
            <v>3.71278</v>
          </cell>
        </row>
        <row r="1243">
          <cell r="F1243">
            <v>17.844560000000001</v>
          </cell>
        </row>
        <row r="1244">
          <cell r="F1244">
            <v>-5.27949</v>
          </cell>
        </row>
        <row r="1245">
          <cell r="F1245">
            <v>43.207549999999998</v>
          </cell>
        </row>
        <row r="1246">
          <cell r="F1246">
            <v>32.75761</v>
          </cell>
        </row>
        <row r="1247">
          <cell r="F1247">
            <v>4.4687000000000001</v>
          </cell>
        </row>
        <row r="1248">
          <cell r="F1248">
            <v>21.477720000000001</v>
          </cell>
        </row>
        <row r="1249">
          <cell r="F1249">
            <v>11.95956</v>
          </cell>
        </row>
        <row r="1250">
          <cell r="F1250">
            <v>-12.63485</v>
          </cell>
        </row>
        <row r="1251">
          <cell r="F1251">
            <v>58.028739999999999</v>
          </cell>
        </row>
        <row r="1252">
          <cell r="F1252">
            <v>17.878779999999999</v>
          </cell>
        </row>
        <row r="1253">
          <cell r="F1253">
            <v>2.4082599999999998</v>
          </cell>
        </row>
        <row r="1254">
          <cell r="F1254">
            <v>11.574719999999999</v>
          </cell>
        </row>
        <row r="1255">
          <cell r="F1255">
            <v>11.60693</v>
          </cell>
        </row>
        <row r="1257">
          <cell r="F1257">
            <v>43.468690000000002</v>
          </cell>
        </row>
        <row r="1258">
          <cell r="F1258">
            <v>14.878830000000001</v>
          </cell>
        </row>
        <row r="1259">
          <cell r="F1259">
            <v>2.0604399999999998</v>
          </cell>
        </row>
        <row r="1260">
          <cell r="F1260">
            <v>9.9030000000000005</v>
          </cell>
        </row>
        <row r="1261">
          <cell r="F1261">
            <v>0.35263</v>
          </cell>
        </row>
        <row r="1262">
          <cell r="F1262">
            <v>-12.63485</v>
          </cell>
        </row>
        <row r="1263">
          <cell r="F1263">
            <v>14.56005</v>
          </cell>
        </row>
        <row r="1264">
          <cell r="F1264">
            <v>7.9373300000000002</v>
          </cell>
        </row>
        <row r="1265">
          <cell r="F1265">
            <v>1.1254200000000001</v>
          </cell>
        </row>
        <row r="1266">
          <cell r="F1266">
            <v>5.4090800000000003</v>
          </cell>
        </row>
        <row r="1267">
          <cell r="F1267">
            <v>0.35263</v>
          </cell>
        </row>
        <row r="1268">
          <cell r="F1268">
            <v>-12.63485</v>
          </cell>
        </row>
        <row r="1269">
          <cell r="F1269">
            <v>2.1896100000000001</v>
          </cell>
        </row>
        <row r="1270">
          <cell r="F1270">
            <v>6.9414999999999996</v>
          </cell>
        </row>
        <row r="1271">
          <cell r="F1271">
            <v>0.93501999999999996</v>
          </cell>
        </row>
        <row r="1272">
          <cell r="F1272">
            <v>4.4939200000000001</v>
          </cell>
        </row>
        <row r="1273">
          <cell r="F1273">
            <v>12.37044</v>
          </cell>
        </row>
        <row r="1274">
          <cell r="F1274">
            <v>401.43401</v>
          </cell>
        </row>
        <row r="1275">
          <cell r="F1275">
            <v>18.846150000000002</v>
          </cell>
        </row>
        <row r="1276">
          <cell r="F1276">
            <v>5.1132799999999996</v>
          </cell>
        </row>
        <row r="1277">
          <cell r="F1277">
            <v>57.947159999999997</v>
          </cell>
        </row>
        <row r="1278">
          <cell r="F1278">
            <v>113.41052000000001</v>
          </cell>
        </row>
        <row r="1279">
          <cell r="F1279">
            <v>201.40781000000001</v>
          </cell>
        </row>
        <row r="1281">
          <cell r="F1281">
            <v>11.061439999999999</v>
          </cell>
        </row>
        <row r="1282">
          <cell r="F1282">
            <v>-98.332490000000007</v>
          </cell>
        </row>
        <row r="1283">
          <cell r="F1283">
            <v>710.88788</v>
          </cell>
        </row>
        <row r="1286">
          <cell r="F1286">
            <v>31.272919999999999</v>
          </cell>
        </row>
        <row r="1287">
          <cell r="F1287">
            <v>5.1132799999999996</v>
          </cell>
        </row>
        <row r="1288">
          <cell r="F1288">
            <v>4.9471499999999997</v>
          </cell>
        </row>
        <row r="1289">
          <cell r="F1289">
            <v>23.77712</v>
          </cell>
        </row>
        <row r="1290">
          <cell r="F1290">
            <v>7.8807200000000002</v>
          </cell>
        </row>
        <row r="1291">
          <cell r="F1291">
            <v>-0.37641000000000002</v>
          </cell>
        </row>
        <row r="1292">
          <cell r="F1292">
            <v>72.614779999999996</v>
          </cell>
        </row>
        <row r="1293">
          <cell r="F1293">
            <v>37.744450000000001</v>
          </cell>
        </row>
        <row r="1294">
          <cell r="F1294">
            <v>5.2866799999999996</v>
          </cell>
        </row>
        <row r="1295">
          <cell r="F1295">
            <v>25.40935</v>
          </cell>
        </row>
        <row r="1296">
          <cell r="F1296">
            <v>3.18072</v>
          </cell>
        </row>
        <row r="1297">
          <cell r="F1297">
            <v>-2.17</v>
          </cell>
        </row>
        <row r="1298">
          <cell r="F1298">
            <v>69.4512</v>
          </cell>
        </row>
        <row r="1299">
          <cell r="F1299">
            <v>37.744450000000001</v>
          </cell>
        </row>
        <row r="1300">
          <cell r="F1300">
            <v>5.2866799999999996</v>
          </cell>
        </row>
        <row r="1301">
          <cell r="F1301">
            <v>25.40935</v>
          </cell>
        </row>
        <row r="1302">
          <cell r="F1302">
            <v>2.17</v>
          </cell>
        </row>
        <row r="1303">
          <cell r="F1303">
            <v>-2.17</v>
          </cell>
        </row>
        <row r="1304">
          <cell r="F1304">
            <v>68.440479999999994</v>
          </cell>
        </row>
        <row r="1305">
          <cell r="F1305">
            <v>1.0107200000000001</v>
          </cell>
        </row>
        <row r="1306">
          <cell r="F1306">
            <v>1.0107200000000001</v>
          </cell>
        </row>
        <row r="1307">
          <cell r="F1307">
            <v>332.41663999999997</v>
          </cell>
        </row>
        <row r="1308">
          <cell r="F1308">
            <v>18.846150000000002</v>
          </cell>
        </row>
        <row r="1309">
          <cell r="F1309">
            <v>47.713329999999999</v>
          </cell>
        </row>
        <row r="1310">
          <cell r="F1310">
            <v>64.224050000000005</v>
          </cell>
        </row>
        <row r="1311">
          <cell r="F1311">
            <v>201.40781000000001</v>
          </cell>
        </row>
        <row r="1313">
          <cell r="F1313">
            <v>-95.786079999999998</v>
          </cell>
        </row>
        <row r="1314">
          <cell r="F1314">
            <v>568.82190000000003</v>
          </cell>
        </row>
        <row r="1315">
          <cell r="F1315">
            <v>39.571770000000001</v>
          </cell>
        </row>
        <row r="1317">
          <cell r="F1317">
            <v>5.6093900000000003</v>
          </cell>
        </row>
        <row r="1318">
          <cell r="F1318">
            <v>26.959990000000001</v>
          </cell>
        </row>
        <row r="1319">
          <cell r="F1319">
            <v>-14.61368</v>
          </cell>
        </row>
        <row r="1320">
          <cell r="F1320">
            <v>57.527470000000001</v>
          </cell>
        </row>
        <row r="1321">
          <cell r="F1321">
            <v>234.63652999999999</v>
          </cell>
        </row>
        <row r="1322">
          <cell r="F1322">
            <v>18.846150000000002</v>
          </cell>
        </row>
        <row r="1323">
          <cell r="F1323">
            <v>33.522390000000001</v>
          </cell>
        </row>
        <row r="1324">
          <cell r="F1324">
            <v>1.88462</v>
          </cell>
        </row>
        <row r="1325">
          <cell r="F1325">
            <v>201.40781000000001</v>
          </cell>
        </row>
        <row r="1327">
          <cell r="F1327">
            <v>-34.890169999999998</v>
          </cell>
        </row>
        <row r="1328">
          <cell r="F1328">
            <v>455.40733</v>
          </cell>
        </row>
        <row r="1329">
          <cell r="F1329">
            <v>58.20834</v>
          </cell>
        </row>
        <row r="1331">
          <cell r="F1331">
            <v>8.58155</v>
          </cell>
        </row>
        <row r="1332">
          <cell r="F1332">
            <v>35.379440000000002</v>
          </cell>
        </row>
        <row r="1333">
          <cell r="F1333">
            <v>-46.282229999999998</v>
          </cell>
        </row>
        <row r="1334">
          <cell r="F1334">
            <v>55.887099999999997</v>
          </cell>
        </row>
      </sheetData>
      <sheetData sheetId="3" refreshError="1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Dec 2015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2599.09843</v>
          </cell>
          <cell r="G5">
            <v>3081.7560899999999</v>
          </cell>
        </row>
        <row r="6">
          <cell r="F6">
            <v>-2.2259999999999999E-2</v>
          </cell>
        </row>
        <row r="7">
          <cell r="F7">
            <v>-22.077999999999999</v>
          </cell>
        </row>
        <row r="8">
          <cell r="F8">
            <v>86.331689999999995</v>
          </cell>
        </row>
        <row r="9">
          <cell r="F9">
            <v>2687.4494</v>
          </cell>
          <cell r="G9">
            <v>2908.4490999999998</v>
          </cell>
        </row>
        <row r="10">
          <cell r="F10">
            <v>200.89527000000001</v>
          </cell>
          <cell r="G10">
            <v>242.61434</v>
          </cell>
        </row>
        <row r="11">
          <cell r="F11">
            <v>10.08995</v>
          </cell>
          <cell r="G11">
            <v>24.08061</v>
          </cell>
        </row>
        <row r="12">
          <cell r="F12">
            <v>2377.3325199999999</v>
          </cell>
          <cell r="G12">
            <v>-3.3242699999999998</v>
          </cell>
        </row>
        <row r="13">
          <cell r="F13">
            <v>7.2720000000000007E-2</v>
          </cell>
          <cell r="G13">
            <v>-100</v>
          </cell>
        </row>
        <row r="14">
          <cell r="F14">
            <v>1.00251</v>
          </cell>
          <cell r="G14">
            <v>16.819019999999998</v>
          </cell>
        </row>
        <row r="15">
          <cell r="F15">
            <v>1101.58152</v>
          </cell>
          <cell r="G15">
            <v>906.26451999999995</v>
          </cell>
        </row>
        <row r="16">
          <cell r="F16">
            <v>4475.0677299999998</v>
          </cell>
          <cell r="G16">
            <v>4813.0512399999998</v>
          </cell>
        </row>
        <row r="17">
          <cell r="F17">
            <v>237.07873000000001</v>
          </cell>
          <cell r="G17">
            <v>222.01007999999999</v>
          </cell>
        </row>
        <row r="18">
          <cell r="G18">
            <v>-325.93209000000002</v>
          </cell>
        </row>
        <row r="19">
          <cell r="F19">
            <v>204.14438999999999</v>
          </cell>
          <cell r="G19">
            <v>107.53776999999999</v>
          </cell>
        </row>
        <row r="21">
          <cell r="F21">
            <v>80.437449999999998</v>
          </cell>
        </row>
        <row r="22">
          <cell r="F22">
            <v>2188.7386200000001</v>
          </cell>
          <cell r="G22">
            <v>69.21481</v>
          </cell>
        </row>
        <row r="23">
          <cell r="F23">
            <v>109.71665</v>
          </cell>
        </row>
        <row r="24">
          <cell r="F24">
            <v>-1749.4914799999999</v>
          </cell>
          <cell r="G24">
            <v>-1651.04422</v>
          </cell>
        </row>
        <row r="25">
          <cell r="F25">
            <v>-95.8292</v>
          </cell>
        </row>
        <row r="26">
          <cell r="F26">
            <v>-4057.54576</v>
          </cell>
          <cell r="G26">
            <v>-2110.0531599999999</v>
          </cell>
        </row>
        <row r="27">
          <cell r="F27">
            <v>-187.58942999999999</v>
          </cell>
        </row>
        <row r="28">
          <cell r="G28">
            <v>-7.2619199999999999</v>
          </cell>
        </row>
        <row r="29">
          <cell r="G29">
            <v>-6.1157500000000002</v>
          </cell>
        </row>
        <row r="30">
          <cell r="F30">
            <v>10246.481449999999</v>
          </cell>
          <cell r="G30">
            <v>8188.0661700000001</v>
          </cell>
        </row>
        <row r="31">
          <cell r="F31">
            <v>2599.09843</v>
          </cell>
          <cell r="G31">
            <v>3081.7560899999999</v>
          </cell>
        </row>
        <row r="32">
          <cell r="F32">
            <v>-2.2259999999999999E-2</v>
          </cell>
        </row>
        <row r="33">
          <cell r="F33">
            <v>-22.077999999999999</v>
          </cell>
        </row>
        <row r="34">
          <cell r="F34">
            <v>86.331689999999995</v>
          </cell>
        </row>
        <row r="35">
          <cell r="F35">
            <v>2687.4494</v>
          </cell>
          <cell r="G35">
            <v>2908.4490999999998</v>
          </cell>
        </row>
        <row r="36">
          <cell r="F36">
            <v>200.89527000000001</v>
          </cell>
          <cell r="G36">
            <v>242.61434</v>
          </cell>
        </row>
        <row r="37">
          <cell r="F37">
            <v>10.08995</v>
          </cell>
          <cell r="G37">
            <v>24.08061</v>
          </cell>
        </row>
        <row r="38">
          <cell r="F38">
            <v>2377.3325199999999</v>
          </cell>
          <cell r="G38">
            <v>-3.3242699999999998</v>
          </cell>
        </row>
        <row r="39">
          <cell r="F39">
            <v>7.2720000000000007E-2</v>
          </cell>
          <cell r="G39">
            <v>-100</v>
          </cell>
        </row>
        <row r="40">
          <cell r="F40">
            <v>1.00251</v>
          </cell>
          <cell r="G40">
            <v>16.819019999999998</v>
          </cell>
        </row>
        <row r="41">
          <cell r="F41">
            <v>1101.58152</v>
          </cell>
          <cell r="G41">
            <v>906.26451999999995</v>
          </cell>
        </row>
        <row r="42">
          <cell r="F42">
            <v>4475.0677299999998</v>
          </cell>
          <cell r="G42">
            <v>4813.0512399999998</v>
          </cell>
        </row>
        <row r="43">
          <cell r="F43">
            <v>237.07873000000001</v>
          </cell>
          <cell r="G43">
            <v>222.01007999999999</v>
          </cell>
        </row>
        <row r="44">
          <cell r="G44">
            <v>-325.93209000000002</v>
          </cell>
        </row>
        <row r="45">
          <cell r="F45">
            <v>204.14438999999999</v>
          </cell>
          <cell r="G45">
            <v>107.53776999999999</v>
          </cell>
        </row>
        <row r="47">
          <cell r="F47">
            <v>80.437449999999998</v>
          </cell>
        </row>
        <row r="48">
          <cell r="F48">
            <v>2188.7386200000001</v>
          </cell>
          <cell r="G48">
            <v>69.21481</v>
          </cell>
        </row>
        <row r="49">
          <cell r="F49">
            <v>109.71665</v>
          </cell>
        </row>
        <row r="50">
          <cell r="F50">
            <v>-1749.4914799999999</v>
          </cell>
          <cell r="G50">
            <v>-1651.04422</v>
          </cell>
        </row>
        <row r="51">
          <cell r="F51">
            <v>-95.8292</v>
          </cell>
        </row>
        <row r="52">
          <cell r="F52">
            <v>-4057.54576</v>
          </cell>
          <cell r="G52">
            <v>-2110.0531599999999</v>
          </cell>
        </row>
        <row r="53">
          <cell r="F53">
            <v>-187.58942999999999</v>
          </cell>
        </row>
        <row r="54">
          <cell r="G54">
            <v>-7.2619199999999999</v>
          </cell>
        </row>
        <row r="55">
          <cell r="G55">
            <v>-6.1157500000000002</v>
          </cell>
        </row>
        <row r="56">
          <cell r="F56">
            <v>10246.481449999999</v>
          </cell>
          <cell r="G56">
            <v>8188.0661700000001</v>
          </cell>
        </row>
        <row r="57">
          <cell r="F57">
            <v>2775.3204300000002</v>
          </cell>
          <cell r="G57">
            <v>3394.5166100000001</v>
          </cell>
        </row>
        <row r="58">
          <cell r="F58">
            <v>-2.2259999999999999E-2</v>
          </cell>
        </row>
        <row r="60">
          <cell r="F60">
            <v>86.331689999999995</v>
          </cell>
        </row>
        <row r="61">
          <cell r="F61">
            <v>2687.4494</v>
          </cell>
          <cell r="G61">
            <v>2977.9989500000001</v>
          </cell>
        </row>
        <row r="62">
          <cell r="F62">
            <v>200.89527000000001</v>
          </cell>
          <cell r="G62">
            <v>243.84818000000001</v>
          </cell>
        </row>
        <row r="63">
          <cell r="F63">
            <v>10.57395</v>
          </cell>
          <cell r="G63">
            <v>25.156459999999999</v>
          </cell>
        </row>
        <row r="64">
          <cell r="F64">
            <v>36.024520000000003</v>
          </cell>
          <cell r="G64">
            <v>12.3497</v>
          </cell>
        </row>
        <row r="65">
          <cell r="F65">
            <v>7.2720000000000007E-2</v>
          </cell>
        </row>
        <row r="66">
          <cell r="F66">
            <v>1.57751</v>
          </cell>
          <cell r="G66">
            <v>18.439419999999998</v>
          </cell>
        </row>
        <row r="67">
          <cell r="F67">
            <v>915.36464000000001</v>
          </cell>
          <cell r="G67">
            <v>998.98857999999996</v>
          </cell>
        </row>
        <row r="68">
          <cell r="F68">
            <v>4726.1837299999997</v>
          </cell>
          <cell r="G68">
            <v>5099.01926</v>
          </cell>
        </row>
        <row r="69">
          <cell r="F69">
            <v>237.07873000000001</v>
          </cell>
          <cell r="G69">
            <v>261.18833000000001</v>
          </cell>
        </row>
        <row r="70">
          <cell r="G70">
            <v>-385.45141000000001</v>
          </cell>
        </row>
        <row r="71">
          <cell r="F71">
            <v>204.14438999999999</v>
          </cell>
          <cell r="G71">
            <v>116.13927</v>
          </cell>
        </row>
        <row r="73">
          <cell r="F73">
            <v>80.437449999999998</v>
          </cell>
        </row>
        <row r="74">
          <cell r="F74">
            <v>2188.7386200000001</v>
          </cell>
          <cell r="G74">
            <v>69.397390000000001</v>
          </cell>
        </row>
        <row r="75">
          <cell r="F75">
            <v>109.71665</v>
          </cell>
        </row>
        <row r="76">
          <cell r="F76">
            <v>-1749.4914799999999</v>
          </cell>
          <cell r="G76">
            <v>-1760.3647000000001</v>
          </cell>
        </row>
        <row r="77">
          <cell r="F77">
            <v>-95.8292</v>
          </cell>
        </row>
        <row r="78">
          <cell r="F78">
            <v>-4057.54576</v>
          </cell>
          <cell r="G78">
            <v>-2207.2215200000001</v>
          </cell>
        </row>
        <row r="79">
          <cell r="F79">
            <v>-187.58942999999999</v>
          </cell>
        </row>
        <row r="80">
          <cell r="G80">
            <v>-8.5434300000000007</v>
          </cell>
        </row>
        <row r="81">
          <cell r="G81">
            <v>-7.1950000000000003</v>
          </cell>
        </row>
        <row r="82">
          <cell r="F82">
            <v>8169.4315699999997</v>
          </cell>
          <cell r="G82">
            <v>8848.2660899999992</v>
          </cell>
        </row>
        <row r="83">
          <cell r="F83">
            <v>290.03169000000003</v>
          </cell>
          <cell r="G83">
            <v>334.52953000000002</v>
          </cell>
        </row>
        <row r="85">
          <cell r="F85">
            <v>65.240160000000003</v>
          </cell>
          <cell r="G85">
            <v>59.548200000000001</v>
          </cell>
        </row>
        <row r="86">
          <cell r="F86">
            <v>0.29331000000000002</v>
          </cell>
          <cell r="G86">
            <v>1.2390000000000001</v>
          </cell>
        </row>
        <row r="87">
          <cell r="G87">
            <v>1.65463</v>
          </cell>
        </row>
        <row r="88">
          <cell r="F88">
            <v>0.33333000000000002</v>
          </cell>
        </row>
        <row r="91">
          <cell r="F91">
            <v>55.814929999999997</v>
          </cell>
          <cell r="G91">
            <v>61.615540000000003</v>
          </cell>
        </row>
        <row r="92">
          <cell r="F92">
            <v>298.95866999999998</v>
          </cell>
          <cell r="G92">
            <v>328.53699999999998</v>
          </cell>
        </row>
        <row r="93">
          <cell r="G93">
            <v>-23.898679999999999</v>
          </cell>
        </row>
        <row r="94">
          <cell r="F94">
            <v>22.21059</v>
          </cell>
          <cell r="G94">
            <v>25.455850000000002</v>
          </cell>
        </row>
        <row r="95">
          <cell r="F95">
            <v>18.586960000000001</v>
          </cell>
          <cell r="G95">
            <v>9.1569400000000005</v>
          </cell>
        </row>
        <row r="96">
          <cell r="F96">
            <v>5.3400000000000001E-3</v>
          </cell>
        </row>
        <row r="97">
          <cell r="F97">
            <v>-128.43088</v>
          </cell>
          <cell r="G97">
            <v>-120.58067</v>
          </cell>
        </row>
        <row r="99">
          <cell r="F99">
            <v>-86.468770000000006</v>
          </cell>
          <cell r="G99">
            <v>-64.401330000000002</v>
          </cell>
        </row>
        <row r="100">
          <cell r="F100">
            <v>-0.25052999999999997</v>
          </cell>
        </row>
        <row r="101">
          <cell r="F101">
            <v>536.32479999999998</v>
          </cell>
          <cell r="G101">
            <v>612.85600999999997</v>
          </cell>
        </row>
        <row r="102">
          <cell r="G102">
            <v>-23.898679999999999</v>
          </cell>
        </row>
        <row r="103">
          <cell r="G103">
            <v>-23.898679999999999</v>
          </cell>
        </row>
        <row r="104">
          <cell r="F104">
            <v>17.561599999999999</v>
          </cell>
          <cell r="G104">
            <v>17.308129999999998</v>
          </cell>
        </row>
        <row r="106">
          <cell r="F106">
            <v>2.6757900000000001</v>
          </cell>
          <cell r="G106">
            <v>2.6948799999999999</v>
          </cell>
        </row>
        <row r="107">
          <cell r="F107">
            <v>14.278779999999999</v>
          </cell>
          <cell r="G107">
            <v>14.369210000000001</v>
          </cell>
        </row>
        <row r="109">
          <cell r="F109">
            <v>34.516170000000002</v>
          </cell>
          <cell r="G109">
            <v>34.372219999999999</v>
          </cell>
        </row>
        <row r="110">
          <cell r="F110">
            <v>19.426179999999999</v>
          </cell>
          <cell r="G110">
            <v>20.924340000000001</v>
          </cell>
        </row>
        <row r="111">
          <cell r="F111">
            <v>3.2416200000000002</v>
          </cell>
          <cell r="G111">
            <v>3.2579199999999999</v>
          </cell>
        </row>
        <row r="112">
          <cell r="F112">
            <v>17.298200000000001</v>
          </cell>
          <cell r="G112">
            <v>17.371390000000002</v>
          </cell>
        </row>
        <row r="113">
          <cell r="F113">
            <v>-1.31959</v>
          </cell>
          <cell r="G113">
            <v>-0.57894999999999996</v>
          </cell>
        </row>
        <row r="114">
          <cell r="F114">
            <v>38.646410000000003</v>
          </cell>
          <cell r="G114">
            <v>40.974699999999999</v>
          </cell>
        </row>
        <row r="115">
          <cell r="F115">
            <v>35.428379999999997</v>
          </cell>
          <cell r="G115">
            <v>43.074480000000001</v>
          </cell>
        </row>
        <row r="117">
          <cell r="F117">
            <v>6.7987200000000003</v>
          </cell>
          <cell r="G117">
            <v>6.70669</v>
          </cell>
        </row>
        <row r="118">
          <cell r="F118">
            <v>36.280119999999997</v>
          </cell>
          <cell r="G118">
            <v>35.760429999999999</v>
          </cell>
        </row>
        <row r="119">
          <cell r="F119">
            <v>19.19858</v>
          </cell>
          <cell r="G119">
            <v>6.3433200000000003</v>
          </cell>
        </row>
        <row r="120">
          <cell r="F120">
            <v>-71.247029999999995</v>
          </cell>
          <cell r="G120">
            <v>-53.49586</v>
          </cell>
        </row>
        <row r="121">
          <cell r="F121">
            <v>26.458770000000001</v>
          </cell>
          <cell r="G121">
            <v>38.389060000000001</v>
          </cell>
        </row>
        <row r="122">
          <cell r="F122">
            <v>5.9587599999999998</v>
          </cell>
          <cell r="G122">
            <v>5.6778500000000003</v>
          </cell>
        </row>
        <row r="124">
          <cell r="F124">
            <v>43.287930000000003</v>
          </cell>
          <cell r="G124">
            <v>34.754240000000003</v>
          </cell>
        </row>
        <row r="125">
          <cell r="F125">
            <v>0.29331000000000002</v>
          </cell>
          <cell r="G125">
            <v>1.2390000000000001</v>
          </cell>
        </row>
        <row r="127">
          <cell r="F127">
            <v>7.5767699999999998</v>
          </cell>
          <cell r="G127">
            <v>6.29528</v>
          </cell>
        </row>
        <row r="128">
          <cell r="F128">
            <v>40.475009999999997</v>
          </cell>
          <cell r="G128">
            <v>33.566719999999997</v>
          </cell>
        </row>
        <row r="129">
          <cell r="F129">
            <v>3.0120100000000001</v>
          </cell>
          <cell r="G129">
            <v>19.11253</v>
          </cell>
        </row>
        <row r="130">
          <cell r="F130">
            <v>11.213200000000001</v>
          </cell>
          <cell r="G130">
            <v>9.1569400000000005</v>
          </cell>
        </row>
        <row r="131">
          <cell r="F131">
            <v>5.3400000000000001E-3</v>
          </cell>
        </row>
        <row r="132">
          <cell r="F132">
            <v>-12.6768</v>
          </cell>
          <cell r="G132">
            <v>-10.260859999999999</v>
          </cell>
        </row>
        <row r="134">
          <cell r="F134">
            <v>-78.625230000000002</v>
          </cell>
          <cell r="G134">
            <v>-62.806789999999999</v>
          </cell>
        </row>
        <row r="135">
          <cell r="F135">
            <v>-0.25052999999999997</v>
          </cell>
        </row>
        <row r="136">
          <cell r="F136">
            <v>20.269770000000001</v>
          </cell>
          <cell r="G136">
            <v>36.734909999999999</v>
          </cell>
        </row>
        <row r="137">
          <cell r="F137">
            <v>30.596589999999999</v>
          </cell>
          <cell r="G137">
            <v>52.015599999999999</v>
          </cell>
        </row>
        <row r="138">
          <cell r="F138">
            <v>5.1155799999999996</v>
          </cell>
          <cell r="G138">
            <v>8.0988299999999995</v>
          </cell>
        </row>
        <row r="139">
          <cell r="F139">
            <v>27.2988</v>
          </cell>
          <cell r="G139">
            <v>43.183349999999997</v>
          </cell>
        </row>
        <row r="140">
          <cell r="G140">
            <v>0</v>
          </cell>
        </row>
        <row r="141">
          <cell r="F141">
            <v>-6.03369</v>
          </cell>
          <cell r="G141">
            <v>-12.72113</v>
          </cell>
        </row>
        <row r="142">
          <cell r="F142">
            <v>56.97728</v>
          </cell>
          <cell r="G142">
            <v>90.576650000000001</v>
          </cell>
        </row>
        <row r="145">
          <cell r="F145">
            <v>30.596589999999999</v>
          </cell>
          <cell r="G145">
            <v>52.015599999999999</v>
          </cell>
        </row>
        <row r="146">
          <cell r="F146">
            <v>5.1155799999999996</v>
          </cell>
          <cell r="G146">
            <v>8.0988299999999995</v>
          </cell>
        </row>
        <row r="147">
          <cell r="F147">
            <v>27.2988</v>
          </cell>
          <cell r="G147">
            <v>43.183349999999997</v>
          </cell>
        </row>
        <row r="148">
          <cell r="G148">
            <v>0</v>
          </cell>
        </row>
        <row r="149">
          <cell r="F149">
            <v>-6.03369</v>
          </cell>
          <cell r="G149">
            <v>-12.72113</v>
          </cell>
        </row>
        <row r="150">
          <cell r="F150">
            <v>56.97728</v>
          </cell>
          <cell r="G150">
            <v>90.576650000000001</v>
          </cell>
        </row>
        <row r="151">
          <cell r="F151">
            <v>181.06018</v>
          </cell>
          <cell r="G151">
            <v>195.52913000000001</v>
          </cell>
        </row>
        <row r="152">
          <cell r="F152">
            <v>21.95223</v>
          </cell>
          <cell r="G152">
            <v>24.793959999999998</v>
          </cell>
        </row>
        <row r="154">
          <cell r="G154">
            <v>1.65463</v>
          </cell>
        </row>
        <row r="155">
          <cell r="F155">
            <v>0.33333000000000002</v>
          </cell>
        </row>
        <row r="158">
          <cell r="F158">
            <v>30.40645</v>
          </cell>
          <cell r="G158">
            <v>34.56194</v>
          </cell>
        </row>
        <row r="159">
          <cell r="F159">
            <v>163.32776000000001</v>
          </cell>
          <cell r="G159">
            <v>184.2859</v>
          </cell>
        </row>
        <row r="161">
          <cell r="F161">
            <v>7.3737599999999999</v>
          </cell>
        </row>
        <row r="162">
          <cell r="F162">
            <v>-37.153770000000002</v>
          </cell>
          <cell r="G162">
            <v>-43.523870000000002</v>
          </cell>
        </row>
        <row r="163">
          <cell r="F163">
            <v>-7.84354</v>
          </cell>
          <cell r="G163">
            <v>-1.5945400000000001</v>
          </cell>
        </row>
        <row r="164">
          <cell r="F164">
            <v>359.45639999999997</v>
          </cell>
          <cell r="G164">
            <v>395.70715000000001</v>
          </cell>
        </row>
        <row r="165">
          <cell r="F165">
            <v>40.691839999999999</v>
          </cell>
          <cell r="G165">
            <v>41.403289999999998</v>
          </cell>
        </row>
        <row r="166">
          <cell r="F166">
            <v>6.4386900000000002</v>
          </cell>
          <cell r="G166">
            <v>6.4464899999999998</v>
          </cell>
        </row>
        <row r="167">
          <cell r="F167">
            <v>34.358960000000003</v>
          </cell>
          <cell r="G167">
            <v>34.373010000000001</v>
          </cell>
        </row>
        <row r="168">
          <cell r="F168">
            <v>-2.37981</v>
          </cell>
          <cell r="G168">
            <v>-0.36058000000000001</v>
          </cell>
        </row>
        <row r="169">
          <cell r="F169">
            <v>79.109679999999997</v>
          </cell>
          <cell r="G169">
            <v>81.862210000000005</v>
          </cell>
        </row>
        <row r="170">
          <cell r="F170">
            <v>10.375</v>
          </cell>
          <cell r="G170">
            <v>10.56621</v>
          </cell>
        </row>
        <row r="172">
          <cell r="G172">
            <v>1.64516</v>
          </cell>
        </row>
        <row r="173">
          <cell r="F173">
            <v>1.0375000000000001</v>
          </cell>
          <cell r="G173">
            <v>8.7720699999999994</v>
          </cell>
        </row>
        <row r="174">
          <cell r="F174">
            <v>11.4125</v>
          </cell>
          <cell r="G174">
            <v>20.983440000000002</v>
          </cell>
        </row>
        <row r="175">
          <cell r="F175">
            <v>129.99333999999999</v>
          </cell>
          <cell r="G175">
            <v>143.55963</v>
          </cell>
        </row>
        <row r="176">
          <cell r="F176">
            <v>21.95223</v>
          </cell>
          <cell r="G176">
            <v>24.793959999999998</v>
          </cell>
        </row>
        <row r="178">
          <cell r="G178">
            <v>1.65463</v>
          </cell>
        </row>
        <row r="179">
          <cell r="F179">
            <v>0.33333000000000002</v>
          </cell>
        </row>
        <row r="182">
          <cell r="F182">
            <v>23.967759999999998</v>
          </cell>
          <cell r="G182">
            <v>26.470289999999999</v>
          </cell>
        </row>
        <row r="183">
          <cell r="F183">
            <v>127.93129999999999</v>
          </cell>
          <cell r="G183">
            <v>141.14081999999999</v>
          </cell>
        </row>
        <row r="185">
          <cell r="F185">
            <v>7.3737599999999999</v>
          </cell>
        </row>
        <row r="186">
          <cell r="F186">
            <v>-34.773960000000002</v>
          </cell>
          <cell r="G186">
            <v>-43.163290000000003</v>
          </cell>
        </row>
        <row r="187">
          <cell r="F187">
            <v>-7.84354</v>
          </cell>
          <cell r="G187">
            <v>-1.5945400000000001</v>
          </cell>
        </row>
        <row r="188">
          <cell r="F188">
            <v>268.93421999999998</v>
          </cell>
          <cell r="G188">
            <v>292.86149999999998</v>
          </cell>
        </row>
        <row r="189">
          <cell r="F189">
            <v>16.277080000000002</v>
          </cell>
          <cell r="G189">
            <v>16.366379999999999</v>
          </cell>
        </row>
        <row r="190">
          <cell r="F190">
            <v>2.5323600000000002</v>
          </cell>
          <cell r="G190">
            <v>2.5482499999999999</v>
          </cell>
        </row>
        <row r="191">
          <cell r="F191">
            <v>13.513439999999999</v>
          </cell>
          <cell r="G191">
            <v>13.58737</v>
          </cell>
        </row>
        <row r="193">
          <cell r="G193">
            <v>-1.4300900000000001</v>
          </cell>
        </row>
        <row r="194">
          <cell r="F194">
            <v>32.322879999999998</v>
          </cell>
          <cell r="G194">
            <v>31.071909999999999</v>
          </cell>
        </row>
        <row r="195">
          <cell r="F195">
            <v>113.71626000000001</v>
          </cell>
          <cell r="G195">
            <v>127.19325000000001</v>
          </cell>
        </row>
        <row r="196">
          <cell r="F196">
            <v>21.95223</v>
          </cell>
          <cell r="G196">
            <v>24.793959999999998</v>
          </cell>
        </row>
        <row r="198">
          <cell r="G198">
            <v>1.65463</v>
          </cell>
        </row>
        <row r="199">
          <cell r="F199">
            <v>0.33333000000000002</v>
          </cell>
        </row>
        <row r="202">
          <cell r="F202">
            <v>21.435400000000001</v>
          </cell>
          <cell r="G202">
            <v>23.922039999999999</v>
          </cell>
        </row>
        <row r="203">
          <cell r="F203">
            <v>114.41786</v>
          </cell>
          <cell r="G203">
            <v>127.55345</v>
          </cell>
        </row>
        <row r="204">
          <cell r="F204">
            <v>7.3737599999999999</v>
          </cell>
        </row>
        <row r="205">
          <cell r="F205">
            <v>-34.773960000000002</v>
          </cell>
          <cell r="G205">
            <v>-41.733199999999997</v>
          </cell>
        </row>
        <row r="206">
          <cell r="F206">
            <v>-7.84354</v>
          </cell>
          <cell r="G206">
            <v>-1.5945400000000001</v>
          </cell>
        </row>
        <row r="207">
          <cell r="F207">
            <v>236.61134000000001</v>
          </cell>
          <cell r="G207">
            <v>261.78958999999998</v>
          </cell>
        </row>
        <row r="208">
          <cell r="F208">
            <v>26.747489999999999</v>
          </cell>
          <cell r="G208">
            <v>26.493089999999999</v>
          </cell>
        </row>
        <row r="209">
          <cell r="F209">
            <v>4.2451600000000003</v>
          </cell>
          <cell r="G209">
            <v>4.1249700000000002</v>
          </cell>
        </row>
        <row r="210">
          <cell r="F210">
            <v>22.653490000000001</v>
          </cell>
          <cell r="G210">
            <v>21.99456</v>
          </cell>
        </row>
        <row r="211">
          <cell r="F211">
            <v>-10.27755</v>
          </cell>
          <cell r="G211">
            <v>-10.37679</v>
          </cell>
        </row>
        <row r="212">
          <cell r="F212">
            <v>43.368589999999998</v>
          </cell>
          <cell r="G212">
            <v>42.23583</v>
          </cell>
        </row>
        <row r="213">
          <cell r="F213">
            <v>30.01191</v>
          </cell>
          <cell r="G213">
            <v>34.456699999999998</v>
          </cell>
        </row>
        <row r="214">
          <cell r="G214">
            <v>4.3793199999999999</v>
          </cell>
        </row>
        <row r="216">
          <cell r="F216">
            <v>4.7305000000000001</v>
          </cell>
          <cell r="G216">
            <v>6.0467700000000004</v>
          </cell>
        </row>
        <row r="217">
          <cell r="F217">
            <v>25.243310000000001</v>
          </cell>
          <cell r="G217">
            <v>32.241660000000003</v>
          </cell>
        </row>
        <row r="218">
          <cell r="F218">
            <v>-0.13406000000000001</v>
          </cell>
          <cell r="G218">
            <v>-6.6990100000000004</v>
          </cell>
        </row>
        <row r="219">
          <cell r="G219">
            <v>-0.60877000000000003</v>
          </cell>
        </row>
        <row r="220">
          <cell r="F220">
            <v>59.851660000000003</v>
          </cell>
          <cell r="G220">
            <v>69.816670000000002</v>
          </cell>
        </row>
        <row r="221">
          <cell r="F221">
            <v>56.956859999999999</v>
          </cell>
          <cell r="G221">
            <v>66.243459999999999</v>
          </cell>
        </row>
        <row r="222">
          <cell r="F222">
            <v>21.95223</v>
          </cell>
          <cell r="G222">
            <v>20.414639999999999</v>
          </cell>
        </row>
        <row r="224">
          <cell r="G224">
            <v>1.65463</v>
          </cell>
        </row>
        <row r="225">
          <cell r="F225">
            <v>0.33333000000000002</v>
          </cell>
        </row>
        <row r="228">
          <cell r="F228">
            <v>12.45974</v>
          </cell>
          <cell r="G228">
            <v>13.750299999999999</v>
          </cell>
        </row>
        <row r="229">
          <cell r="F229">
            <v>66.521060000000006</v>
          </cell>
          <cell r="G229">
            <v>73.317229999999995</v>
          </cell>
        </row>
        <row r="230">
          <cell r="F230">
            <v>7.3737599999999999</v>
          </cell>
        </row>
        <row r="231">
          <cell r="F231">
            <v>-24.362349999999999</v>
          </cell>
          <cell r="G231">
            <v>-24.657399999999999</v>
          </cell>
        </row>
        <row r="232">
          <cell r="F232">
            <v>-7.84354</v>
          </cell>
          <cell r="G232">
            <v>-0.98577000000000004</v>
          </cell>
        </row>
        <row r="233">
          <cell r="F233">
            <v>133.39108999999999</v>
          </cell>
          <cell r="G233">
            <v>149.73708999999999</v>
          </cell>
        </row>
        <row r="234">
          <cell r="F234">
            <v>33.972200000000001</v>
          </cell>
          <cell r="G234">
            <v>38.627040000000001</v>
          </cell>
        </row>
        <row r="235">
          <cell r="F235">
            <v>3.82172</v>
          </cell>
          <cell r="G235">
            <v>7.6498799999999996</v>
          </cell>
        </row>
        <row r="236">
          <cell r="F236">
            <v>0.33333000000000002</v>
          </cell>
        </row>
        <row r="237">
          <cell r="F237">
            <v>6.1160300000000003</v>
          </cell>
          <cell r="G237">
            <v>7.2053200000000004</v>
          </cell>
        </row>
        <row r="238">
          <cell r="F238">
            <v>32.669739999999997</v>
          </cell>
          <cell r="G238">
            <v>38.4191</v>
          </cell>
        </row>
        <row r="239">
          <cell r="F239">
            <v>8.7419999999999998E-2</v>
          </cell>
        </row>
        <row r="240">
          <cell r="F240">
            <v>-13.1911</v>
          </cell>
          <cell r="G240">
            <v>-6.15212</v>
          </cell>
        </row>
        <row r="241">
          <cell r="F241">
            <v>-0.17355000000000001</v>
          </cell>
        </row>
        <row r="242">
          <cell r="F242">
            <v>63.63579</v>
          </cell>
          <cell r="G242">
            <v>85.749219999999994</v>
          </cell>
        </row>
        <row r="243">
          <cell r="F243">
            <v>18.150320000000001</v>
          </cell>
          <cell r="G243">
            <v>13.91104</v>
          </cell>
        </row>
        <row r="246">
          <cell r="F246">
            <v>2.7647300000000001</v>
          </cell>
          <cell r="G246">
            <v>2.16595</v>
          </cell>
        </row>
        <row r="247">
          <cell r="F247">
            <v>14.7536</v>
          </cell>
          <cell r="G247">
            <v>11.54895</v>
          </cell>
        </row>
        <row r="248">
          <cell r="F248">
            <v>-11.171250000000001</v>
          </cell>
          <cell r="G248">
            <v>-11.59402</v>
          </cell>
        </row>
        <row r="249">
          <cell r="F249">
            <v>24.497399999999999</v>
          </cell>
          <cell r="G249">
            <v>16.03192</v>
          </cell>
        </row>
        <row r="250">
          <cell r="F250">
            <v>4.8343400000000001</v>
          </cell>
          <cell r="G250">
            <v>13.70538</v>
          </cell>
        </row>
        <row r="251">
          <cell r="F251">
            <v>18.130510000000001</v>
          </cell>
          <cell r="G251">
            <v>12.764760000000001</v>
          </cell>
        </row>
        <row r="253">
          <cell r="G253">
            <v>1.65463</v>
          </cell>
        </row>
        <row r="255">
          <cell r="F255">
            <v>3.5789800000000001</v>
          </cell>
          <cell r="G255">
            <v>4.3790300000000002</v>
          </cell>
        </row>
        <row r="256">
          <cell r="F256">
            <v>19.097719999999999</v>
          </cell>
          <cell r="G256">
            <v>23.34918</v>
          </cell>
        </row>
        <row r="257">
          <cell r="F257">
            <v>7.28634</v>
          </cell>
        </row>
        <row r="258">
          <cell r="F258">
            <v>0</v>
          </cell>
          <cell r="G258">
            <v>-6.9112600000000004</v>
          </cell>
        </row>
        <row r="259">
          <cell r="F259">
            <v>-7.6699900000000003</v>
          </cell>
          <cell r="G259">
            <v>-0.98577000000000004</v>
          </cell>
        </row>
        <row r="260">
          <cell r="F260">
            <v>45.257899999999999</v>
          </cell>
          <cell r="G260">
            <v>47.955950000000001</v>
          </cell>
        </row>
        <row r="261">
          <cell r="F261">
            <v>722.17120999999997</v>
          </cell>
          <cell r="G261">
            <v>851.05487000000005</v>
          </cell>
        </row>
        <row r="262">
          <cell r="F262">
            <v>-2.2259999999999999E-2</v>
          </cell>
        </row>
        <row r="263">
          <cell r="F263">
            <v>2.56934</v>
          </cell>
        </row>
        <row r="264">
          <cell r="F264">
            <v>107.06494000000001</v>
          </cell>
          <cell r="G264">
            <v>95.367840000000001</v>
          </cell>
        </row>
        <row r="265">
          <cell r="F265">
            <v>8.5191800000000004</v>
          </cell>
          <cell r="G265">
            <v>6.7112499999999997</v>
          </cell>
        </row>
        <row r="266">
          <cell r="F266">
            <v>3.2276400000000001</v>
          </cell>
          <cell r="G266">
            <v>1.2156199999999999</v>
          </cell>
        </row>
        <row r="267">
          <cell r="F267">
            <v>2.5077699999999998</v>
          </cell>
        </row>
        <row r="269">
          <cell r="F269">
            <v>1.6911400000000001</v>
          </cell>
          <cell r="G269">
            <v>9.1693999999999996</v>
          </cell>
        </row>
        <row r="270">
          <cell r="F270">
            <v>135.74666999999999</v>
          </cell>
          <cell r="G270">
            <v>148.97496000000001</v>
          </cell>
        </row>
        <row r="271">
          <cell r="F271">
            <v>726.22374000000002</v>
          </cell>
          <cell r="G271">
            <v>794.34181000000001</v>
          </cell>
        </row>
        <row r="272">
          <cell r="G272">
            <v>-97.720849999999999</v>
          </cell>
        </row>
        <row r="273">
          <cell r="F273">
            <v>6.1425799999999997</v>
          </cell>
        </row>
        <row r="274">
          <cell r="F274">
            <v>2.1964800000000002</v>
          </cell>
        </row>
        <row r="275">
          <cell r="F275">
            <v>74.221720000000005</v>
          </cell>
          <cell r="G275">
            <v>1.2172000000000001</v>
          </cell>
        </row>
        <row r="276">
          <cell r="F276">
            <v>6.5419200000000002</v>
          </cell>
        </row>
        <row r="277">
          <cell r="F277">
            <v>-254.92252999999999</v>
          </cell>
          <cell r="G277">
            <v>-210.9237</v>
          </cell>
        </row>
        <row r="278">
          <cell r="F278">
            <v>-2.4710399999999999</v>
          </cell>
        </row>
        <row r="279">
          <cell r="F279">
            <v>-115.84448999999999</v>
          </cell>
          <cell r="G279">
            <v>-28.944240000000001</v>
          </cell>
        </row>
        <row r="280">
          <cell r="F280">
            <v>-8.7119999999999997</v>
          </cell>
        </row>
        <row r="281">
          <cell r="F281">
            <v>1416.8520100000001</v>
          </cell>
          <cell r="G281">
            <v>1570.46416</v>
          </cell>
        </row>
        <row r="282">
          <cell r="G282">
            <v>-97.720849999999999</v>
          </cell>
        </row>
        <row r="283">
          <cell r="G283">
            <v>-97.720849999999999</v>
          </cell>
        </row>
        <row r="284">
          <cell r="F284">
            <v>33.371209999999998</v>
          </cell>
          <cell r="G284">
            <v>37.409669999999998</v>
          </cell>
        </row>
        <row r="286">
          <cell r="F286">
            <v>5.6636600000000001</v>
          </cell>
          <cell r="G286">
            <v>5.8246900000000004</v>
          </cell>
        </row>
        <row r="287">
          <cell r="F287">
            <v>30.223040000000001</v>
          </cell>
          <cell r="G287">
            <v>31.057510000000001</v>
          </cell>
        </row>
        <row r="289">
          <cell r="F289">
            <v>-1.26769</v>
          </cell>
          <cell r="G289">
            <v>-0.52405000000000002</v>
          </cell>
        </row>
        <row r="290">
          <cell r="F290">
            <v>67.990219999999994</v>
          </cell>
          <cell r="G290">
            <v>73.76782</v>
          </cell>
        </row>
        <row r="291">
          <cell r="F291">
            <v>6.875</v>
          </cell>
          <cell r="G291">
            <v>6.8659699999999999</v>
          </cell>
        </row>
        <row r="292">
          <cell r="F292">
            <v>1.0102599999999999</v>
          </cell>
          <cell r="G292">
            <v>1.0690299999999999</v>
          </cell>
        </row>
        <row r="293">
          <cell r="F293">
            <v>5.391</v>
          </cell>
          <cell r="G293">
            <v>5.7001299999999997</v>
          </cell>
        </row>
        <row r="296">
          <cell r="F296">
            <v>13.276260000000001</v>
          </cell>
          <cell r="G296">
            <v>13.63513</v>
          </cell>
        </row>
        <row r="297">
          <cell r="F297">
            <v>12.97669</v>
          </cell>
          <cell r="G297">
            <v>16.642510000000001</v>
          </cell>
        </row>
        <row r="299">
          <cell r="F299">
            <v>2.56189</v>
          </cell>
          <cell r="G299">
            <v>2.59124</v>
          </cell>
        </row>
        <row r="300">
          <cell r="F300">
            <v>13.670769999999999</v>
          </cell>
          <cell r="G300">
            <v>13.816610000000001</v>
          </cell>
        </row>
        <row r="301">
          <cell r="F301">
            <v>29.209350000000001</v>
          </cell>
          <cell r="G301">
            <v>33.050359999999998</v>
          </cell>
        </row>
        <row r="302">
          <cell r="F302">
            <v>16.104489999999998</v>
          </cell>
          <cell r="G302">
            <v>16.43393</v>
          </cell>
        </row>
        <row r="304">
          <cell r="F304">
            <v>14.3</v>
          </cell>
          <cell r="G304">
            <v>13.66755</v>
          </cell>
        </row>
        <row r="305">
          <cell r="F305">
            <v>1.13445</v>
          </cell>
          <cell r="G305">
            <v>1.13575</v>
          </cell>
        </row>
        <row r="307">
          <cell r="F307">
            <v>4.4609199999999998</v>
          </cell>
          <cell r="G307">
            <v>4.6867999999999999</v>
          </cell>
        </row>
        <row r="308">
          <cell r="F308">
            <v>23.973990000000001</v>
          </cell>
          <cell r="G308">
            <v>24.99025</v>
          </cell>
        </row>
        <row r="309">
          <cell r="G309">
            <v>0</v>
          </cell>
        </row>
        <row r="310">
          <cell r="F310">
            <v>-8.4812799999999999</v>
          </cell>
          <cell r="G310">
            <v>-10.50794</v>
          </cell>
        </row>
        <row r="311">
          <cell r="F311">
            <v>51.492570000000001</v>
          </cell>
          <cell r="G311">
            <v>50.40634</v>
          </cell>
        </row>
        <row r="312">
          <cell r="F312">
            <v>16.104489999999998</v>
          </cell>
          <cell r="G312">
            <v>16.43393</v>
          </cell>
        </row>
        <row r="314">
          <cell r="F314">
            <v>14.3</v>
          </cell>
          <cell r="G314">
            <v>13.66755</v>
          </cell>
        </row>
        <row r="315">
          <cell r="F315">
            <v>1.13445</v>
          </cell>
          <cell r="G315">
            <v>1.13575</v>
          </cell>
        </row>
        <row r="317">
          <cell r="F317">
            <v>4.4609199999999998</v>
          </cell>
          <cell r="G317">
            <v>4.6867999999999999</v>
          </cell>
        </row>
        <row r="318">
          <cell r="F318">
            <v>23.973990000000001</v>
          </cell>
          <cell r="G318">
            <v>24.99025</v>
          </cell>
        </row>
        <row r="319">
          <cell r="G319">
            <v>0</v>
          </cell>
        </row>
        <row r="320">
          <cell r="F320">
            <v>-8.4812799999999999</v>
          </cell>
          <cell r="G320">
            <v>-10.50794</v>
          </cell>
        </row>
        <row r="321">
          <cell r="F321">
            <v>51.492570000000001</v>
          </cell>
          <cell r="G321">
            <v>50.40634</v>
          </cell>
        </row>
        <row r="326">
          <cell r="F326">
            <v>513.48235999999997</v>
          </cell>
          <cell r="G326">
            <v>617.93465000000003</v>
          </cell>
        </row>
        <row r="328">
          <cell r="F328">
            <v>2.56934</v>
          </cell>
        </row>
        <row r="329">
          <cell r="F329">
            <v>87.984710000000007</v>
          </cell>
          <cell r="G329">
            <v>77.320970000000003</v>
          </cell>
        </row>
        <row r="330">
          <cell r="F330">
            <v>6.9653799999999997</v>
          </cell>
          <cell r="G330">
            <v>5.1624999999999996</v>
          </cell>
        </row>
        <row r="331">
          <cell r="F331">
            <v>3.2276400000000001</v>
          </cell>
          <cell r="G331">
            <v>1.2156199999999999</v>
          </cell>
        </row>
        <row r="332">
          <cell r="F332">
            <v>2.3650099999999998</v>
          </cell>
        </row>
        <row r="334">
          <cell r="F334">
            <v>1.6911400000000001</v>
          </cell>
          <cell r="G334">
            <v>1.53267</v>
          </cell>
        </row>
        <row r="335">
          <cell r="F335">
            <v>98.620080000000002</v>
          </cell>
          <cell r="G335">
            <v>108.67919999999999</v>
          </cell>
        </row>
        <row r="336">
          <cell r="F336">
            <v>527.87739999999997</v>
          </cell>
          <cell r="G336">
            <v>579.48284999999998</v>
          </cell>
        </row>
        <row r="337">
          <cell r="F337">
            <v>6.1425799999999997</v>
          </cell>
        </row>
        <row r="338">
          <cell r="F338">
            <v>2.1964800000000002</v>
          </cell>
        </row>
        <row r="339">
          <cell r="F339">
            <v>74.221720000000005</v>
          </cell>
          <cell r="G339">
            <v>1.2172000000000001</v>
          </cell>
        </row>
        <row r="340">
          <cell r="F340">
            <v>6.5419200000000002</v>
          </cell>
        </row>
        <row r="341">
          <cell r="F341">
            <v>-242.58138</v>
          </cell>
          <cell r="G341">
            <v>-198.67443</v>
          </cell>
        </row>
        <row r="342">
          <cell r="F342">
            <v>-2.4710399999999999</v>
          </cell>
        </row>
        <row r="343">
          <cell r="F343">
            <v>-115.55524</v>
          </cell>
          <cell r="G343">
            <v>-28.944240000000001</v>
          </cell>
        </row>
        <row r="344">
          <cell r="F344">
            <v>-8.7119999999999997</v>
          </cell>
        </row>
        <row r="345">
          <cell r="F345">
            <v>964.56610000000001</v>
          </cell>
          <cell r="G345">
            <v>1164.9269899999999</v>
          </cell>
        </row>
        <row r="346">
          <cell r="F346">
            <v>25.006430000000002</v>
          </cell>
          <cell r="G346">
            <v>36.688229999999997</v>
          </cell>
        </row>
        <row r="349">
          <cell r="F349">
            <v>4.35534</v>
          </cell>
          <cell r="G349">
            <v>5.7123600000000003</v>
          </cell>
        </row>
        <row r="350">
          <cell r="F350">
            <v>23.241320000000002</v>
          </cell>
          <cell r="G350">
            <v>30.458570000000002</v>
          </cell>
        </row>
        <row r="351">
          <cell r="F351">
            <v>0.89370000000000005</v>
          </cell>
        </row>
        <row r="352">
          <cell r="F352">
            <v>-13.898580000000001</v>
          </cell>
          <cell r="G352">
            <v>-4.9286199999999996</v>
          </cell>
        </row>
        <row r="353">
          <cell r="F353">
            <v>39.598210000000002</v>
          </cell>
          <cell r="G353">
            <v>67.930539999999993</v>
          </cell>
        </row>
        <row r="354">
          <cell r="F354">
            <v>488.47593000000001</v>
          </cell>
          <cell r="G354">
            <v>581.24641999999994</v>
          </cell>
        </row>
        <row r="355">
          <cell r="F355">
            <v>2.56934</v>
          </cell>
        </row>
        <row r="356">
          <cell r="F356">
            <v>87.984710000000007</v>
          </cell>
          <cell r="G356">
            <v>77.320970000000003</v>
          </cell>
        </row>
        <row r="357">
          <cell r="F357">
            <v>6.9653799999999997</v>
          </cell>
          <cell r="G357">
            <v>5.1624999999999996</v>
          </cell>
        </row>
        <row r="358">
          <cell r="F358">
            <v>3.2276400000000001</v>
          </cell>
          <cell r="G358">
            <v>1.2156199999999999</v>
          </cell>
        </row>
        <row r="359">
          <cell r="F359">
            <v>2.3650099999999998</v>
          </cell>
        </row>
        <row r="361">
          <cell r="F361">
            <v>1.6911400000000001</v>
          </cell>
          <cell r="G361">
            <v>1.53267</v>
          </cell>
        </row>
        <row r="362">
          <cell r="F362">
            <v>94.264740000000003</v>
          </cell>
          <cell r="G362">
            <v>102.96684</v>
          </cell>
        </row>
        <row r="363">
          <cell r="F363">
            <v>504.63607999999999</v>
          </cell>
          <cell r="G363">
            <v>549.02427999999998</v>
          </cell>
        </row>
        <row r="364">
          <cell r="F364">
            <v>5.2488799999999998</v>
          </cell>
        </row>
        <row r="365">
          <cell r="F365">
            <v>2.1964800000000002</v>
          </cell>
        </row>
        <row r="366">
          <cell r="F366">
            <v>74.221720000000005</v>
          </cell>
          <cell r="G366">
            <v>1.2172000000000001</v>
          </cell>
        </row>
        <row r="367">
          <cell r="F367">
            <v>6.5419200000000002</v>
          </cell>
        </row>
        <row r="368">
          <cell r="F368">
            <v>-228.68279999999999</v>
          </cell>
          <cell r="G368">
            <v>-193.74581000000001</v>
          </cell>
        </row>
        <row r="369">
          <cell r="F369">
            <v>-2.4710399999999999</v>
          </cell>
        </row>
        <row r="370">
          <cell r="F370">
            <v>-115.55524</v>
          </cell>
          <cell r="G370">
            <v>-28.944240000000001</v>
          </cell>
        </row>
        <row r="371">
          <cell r="F371">
            <v>-8.7119999999999997</v>
          </cell>
        </row>
        <row r="372">
          <cell r="F372">
            <v>924.96789000000001</v>
          </cell>
          <cell r="G372">
            <v>1096.9964500000001</v>
          </cell>
        </row>
        <row r="373">
          <cell r="F373">
            <v>39.275750000000002</v>
          </cell>
          <cell r="G373">
            <v>55.169609999999999</v>
          </cell>
        </row>
        <row r="374">
          <cell r="F374">
            <v>2.2521800000000001</v>
          </cell>
        </row>
        <row r="375">
          <cell r="F375">
            <v>52.05348</v>
          </cell>
          <cell r="G375">
            <v>44.239159999999998</v>
          </cell>
        </row>
        <row r="376">
          <cell r="F376">
            <v>6.8780299999999999</v>
          </cell>
          <cell r="G376">
            <v>5.1624999999999996</v>
          </cell>
        </row>
        <row r="378">
          <cell r="F378">
            <v>14.576739999999999</v>
          </cell>
          <cell r="G378">
            <v>15.47795</v>
          </cell>
        </row>
        <row r="379">
          <cell r="F379">
            <v>79.130160000000004</v>
          </cell>
          <cell r="G379">
            <v>82.529160000000005</v>
          </cell>
        </row>
        <row r="381">
          <cell r="F381">
            <v>2.1964800000000002</v>
          </cell>
        </row>
        <row r="382">
          <cell r="F382">
            <v>72.711320000000001</v>
          </cell>
        </row>
        <row r="383">
          <cell r="F383">
            <v>6.5419200000000002</v>
          </cell>
        </row>
        <row r="384">
          <cell r="F384">
            <v>-21.885590000000001</v>
          </cell>
          <cell r="G384">
            <v>-48.620379999999997</v>
          </cell>
        </row>
        <row r="385">
          <cell r="F385">
            <v>-2.4710399999999999</v>
          </cell>
        </row>
        <row r="386">
          <cell r="F386">
            <v>-108.68352</v>
          </cell>
          <cell r="G386">
            <v>-28.66255</v>
          </cell>
        </row>
        <row r="387">
          <cell r="F387">
            <v>-8.7119999999999997</v>
          </cell>
        </row>
        <row r="388">
          <cell r="F388">
            <v>133.86391</v>
          </cell>
          <cell r="G388">
            <v>125.29545</v>
          </cell>
        </row>
        <row r="389">
          <cell r="F389">
            <v>3.94407</v>
          </cell>
          <cell r="G389">
            <v>6.6082799999999997</v>
          </cell>
        </row>
        <row r="390">
          <cell r="F390">
            <v>0.31716</v>
          </cell>
        </row>
        <row r="391">
          <cell r="F391">
            <v>35.931229999999999</v>
          </cell>
          <cell r="G391">
            <v>33.081809999999997</v>
          </cell>
        </row>
        <row r="392">
          <cell r="F392">
            <v>8.7349999999999997E-2</v>
          </cell>
        </row>
        <row r="393">
          <cell r="F393">
            <v>3.2276400000000001</v>
          </cell>
          <cell r="G393">
            <v>1.2156199999999999</v>
          </cell>
        </row>
        <row r="394">
          <cell r="F394">
            <v>6.59131</v>
          </cell>
          <cell r="G394">
            <v>6.3690199999999999</v>
          </cell>
        </row>
        <row r="395">
          <cell r="F395">
            <v>35.217619999999997</v>
          </cell>
          <cell r="G395">
            <v>33.959919999999997</v>
          </cell>
        </row>
        <row r="396">
          <cell r="F396">
            <v>1.5104</v>
          </cell>
          <cell r="G396">
            <v>1.2172000000000001</v>
          </cell>
        </row>
        <row r="397">
          <cell r="F397">
            <v>-6.8717199999999998</v>
          </cell>
          <cell r="G397">
            <v>-0.28169</v>
          </cell>
        </row>
        <row r="398">
          <cell r="F398">
            <v>79.955060000000003</v>
          </cell>
          <cell r="G398">
            <v>82.170159999999996</v>
          </cell>
        </row>
        <row r="399">
          <cell r="F399">
            <v>143.26231000000001</v>
          </cell>
          <cell r="G399">
            <v>164.59890999999999</v>
          </cell>
        </row>
        <row r="400">
          <cell r="F400">
            <v>7.1400000000000005E-2</v>
          </cell>
        </row>
        <row r="401">
          <cell r="F401">
            <v>1.6911400000000001</v>
          </cell>
          <cell r="G401">
            <v>1.53267</v>
          </cell>
        </row>
        <row r="402">
          <cell r="F402">
            <v>23.755500000000001</v>
          </cell>
          <cell r="G402">
            <v>25.866669999999999</v>
          </cell>
        </row>
        <row r="403">
          <cell r="F403">
            <v>126.76555</v>
          </cell>
          <cell r="G403">
            <v>137.92242999999999</v>
          </cell>
        </row>
        <row r="404">
          <cell r="F404">
            <v>5.3169899999999997</v>
          </cell>
        </row>
        <row r="405">
          <cell r="F405">
            <v>-75.261039999999994</v>
          </cell>
          <cell r="G405">
            <v>-27.677790000000002</v>
          </cell>
        </row>
        <row r="406">
          <cell r="F406">
            <v>225.60185000000001</v>
          </cell>
          <cell r="G406">
            <v>302.24288999999999</v>
          </cell>
        </row>
        <row r="407">
          <cell r="F407">
            <v>218.79602</v>
          </cell>
          <cell r="G407">
            <v>286.00686000000002</v>
          </cell>
        </row>
        <row r="408">
          <cell r="F408">
            <v>2.2936100000000001</v>
          </cell>
        </row>
        <row r="409">
          <cell r="F409">
            <v>35.008009999999999</v>
          </cell>
          <cell r="G409">
            <v>44.531269999999999</v>
          </cell>
        </row>
        <row r="410">
          <cell r="F410">
            <v>187.03617</v>
          </cell>
          <cell r="G410">
            <v>237.44290000000001</v>
          </cell>
        </row>
        <row r="411">
          <cell r="F411">
            <v>0.75060000000000004</v>
          </cell>
        </row>
        <row r="413">
          <cell r="F413">
            <v>-104.21126</v>
          </cell>
          <cell r="G413">
            <v>-106.62164</v>
          </cell>
        </row>
        <row r="414">
          <cell r="F414">
            <v>339.67315000000002</v>
          </cell>
          <cell r="G414">
            <v>461.35939000000002</v>
          </cell>
        </row>
        <row r="415">
          <cell r="F415">
            <v>40.840589999999999</v>
          </cell>
          <cell r="G415">
            <v>38.219340000000003</v>
          </cell>
        </row>
        <row r="417">
          <cell r="F417">
            <v>7.2725</v>
          </cell>
          <cell r="G417">
            <v>5.9507500000000002</v>
          </cell>
        </row>
        <row r="418">
          <cell r="F418">
            <v>38.808369999999996</v>
          </cell>
          <cell r="G418">
            <v>31.729700000000001</v>
          </cell>
        </row>
        <row r="419">
          <cell r="F419">
            <v>-6.7777500000000002</v>
          </cell>
          <cell r="G419">
            <v>-4.1072499999999996</v>
          </cell>
        </row>
        <row r="420">
          <cell r="F420">
            <v>80.143709999999999</v>
          </cell>
          <cell r="G420">
            <v>71.792540000000002</v>
          </cell>
        </row>
        <row r="421">
          <cell r="G421">
            <v>0</v>
          </cell>
        </row>
        <row r="422">
          <cell r="G422">
            <v>0</v>
          </cell>
        </row>
        <row r="423">
          <cell r="G423">
            <v>0</v>
          </cell>
        </row>
        <row r="424">
          <cell r="G424">
            <v>0</v>
          </cell>
        </row>
        <row r="425">
          <cell r="G425">
            <v>0</v>
          </cell>
        </row>
        <row r="426">
          <cell r="F426">
            <v>42.357190000000003</v>
          </cell>
          <cell r="G426">
            <v>30.643419999999999</v>
          </cell>
        </row>
        <row r="428">
          <cell r="F428">
            <v>7.0606799999999996</v>
          </cell>
          <cell r="G428">
            <v>4.7711800000000002</v>
          </cell>
        </row>
        <row r="429">
          <cell r="F429">
            <v>37.67821</v>
          </cell>
          <cell r="G429">
            <v>25.440169999999998</v>
          </cell>
        </row>
        <row r="431">
          <cell r="F431">
            <v>-20.547160000000002</v>
          </cell>
          <cell r="G431">
            <v>-6.71875</v>
          </cell>
        </row>
        <row r="432">
          <cell r="F432">
            <v>66.548919999999995</v>
          </cell>
          <cell r="G432">
            <v>54.136020000000002</v>
          </cell>
        </row>
        <row r="433">
          <cell r="G433">
            <v>0</v>
          </cell>
        </row>
        <row r="434">
          <cell r="G434">
            <v>0</v>
          </cell>
        </row>
        <row r="435">
          <cell r="G435">
            <v>0</v>
          </cell>
        </row>
        <row r="436">
          <cell r="F436">
            <v>-0.81871000000000005</v>
          </cell>
        </row>
        <row r="437">
          <cell r="G437">
            <v>0</v>
          </cell>
        </row>
        <row r="438">
          <cell r="F438">
            <v>-0.81871000000000005</v>
          </cell>
          <cell r="G438">
            <v>0</v>
          </cell>
        </row>
        <row r="439">
          <cell r="F439">
            <v>139.36145999999999</v>
          </cell>
          <cell r="G439">
            <v>155.76813999999999</v>
          </cell>
        </row>
        <row r="440">
          <cell r="F440">
            <v>-2.2259999999999999E-2</v>
          </cell>
        </row>
        <row r="441">
          <cell r="F441">
            <v>4.7802300000000004</v>
          </cell>
          <cell r="G441">
            <v>4.3793199999999999</v>
          </cell>
        </row>
        <row r="442">
          <cell r="F442">
            <v>0.41935</v>
          </cell>
          <cell r="G442">
            <v>0.41299999999999998</v>
          </cell>
        </row>
        <row r="443">
          <cell r="F443">
            <v>0.14276</v>
          </cell>
        </row>
        <row r="444">
          <cell r="G444">
            <v>7.63673</v>
          </cell>
        </row>
        <row r="445">
          <cell r="F445">
            <v>23.429860000000001</v>
          </cell>
          <cell r="G445">
            <v>26.123999999999999</v>
          </cell>
        </row>
        <row r="446">
          <cell r="F446">
            <v>125.08754</v>
          </cell>
          <cell r="G446">
            <v>139.29445999999999</v>
          </cell>
        </row>
        <row r="448">
          <cell r="F448">
            <v>-2.5921799999999999</v>
          </cell>
          <cell r="G448">
            <v>-1.2172799999999999</v>
          </cell>
        </row>
        <row r="449">
          <cell r="F449">
            <v>-0.28925000000000001</v>
          </cell>
        </row>
        <row r="450">
          <cell r="F450">
            <v>290.31751000000003</v>
          </cell>
          <cell r="G450">
            <v>332.39837</v>
          </cell>
        </row>
        <row r="451">
          <cell r="F451">
            <v>45.544310000000003</v>
          </cell>
          <cell r="G451">
            <v>52.359349999999999</v>
          </cell>
        </row>
        <row r="452">
          <cell r="F452">
            <v>0.14276</v>
          </cell>
        </row>
        <row r="453">
          <cell r="G453">
            <v>7.63673</v>
          </cell>
        </row>
        <row r="454">
          <cell r="F454">
            <v>7.5731999999999999</v>
          </cell>
          <cell r="G454">
            <v>9.3413900000000005</v>
          </cell>
        </row>
        <row r="455">
          <cell r="F455">
            <v>40.412939999999999</v>
          </cell>
          <cell r="G455">
            <v>49.808750000000003</v>
          </cell>
        </row>
        <row r="457">
          <cell r="F457">
            <v>-2.3950200000000001</v>
          </cell>
        </row>
        <row r="458">
          <cell r="F458">
            <v>91.278189999999995</v>
          </cell>
          <cell r="G458">
            <v>119.14622</v>
          </cell>
        </row>
        <row r="459">
          <cell r="F459">
            <v>19.945969999999999</v>
          </cell>
          <cell r="G459">
            <v>20.644179999999999</v>
          </cell>
        </row>
        <row r="460">
          <cell r="F460">
            <v>4.7802300000000004</v>
          </cell>
          <cell r="G460">
            <v>4.3793199999999999</v>
          </cell>
        </row>
        <row r="461">
          <cell r="F461">
            <v>0.41935</v>
          </cell>
          <cell r="G461">
            <v>0.20649999999999999</v>
          </cell>
        </row>
        <row r="463">
          <cell r="F463">
            <v>3.90924</v>
          </cell>
          <cell r="G463">
            <v>3.8961600000000001</v>
          </cell>
        </row>
        <row r="464">
          <cell r="F464">
            <v>20.923359999999999</v>
          </cell>
          <cell r="G464">
            <v>20.774509999999999</v>
          </cell>
        </row>
        <row r="465">
          <cell r="F465">
            <v>-0.19716</v>
          </cell>
          <cell r="G465">
            <v>-0.43820999999999999</v>
          </cell>
        </row>
        <row r="466">
          <cell r="F466">
            <v>-0.28925000000000001</v>
          </cell>
        </row>
        <row r="467">
          <cell r="F467">
            <v>49.49174</v>
          </cell>
          <cell r="G467">
            <v>49.46246</v>
          </cell>
        </row>
        <row r="468">
          <cell r="F468">
            <v>25.74334</v>
          </cell>
          <cell r="G468">
            <v>26.921009999999999</v>
          </cell>
        </row>
        <row r="471">
          <cell r="F471">
            <v>4.1970200000000002</v>
          </cell>
          <cell r="G471">
            <v>4.1916000000000002</v>
          </cell>
        </row>
        <row r="472">
          <cell r="F472">
            <v>22.396239999999999</v>
          </cell>
          <cell r="G472">
            <v>22.349830000000001</v>
          </cell>
        </row>
        <row r="473">
          <cell r="F473">
            <v>52.336599999999997</v>
          </cell>
          <cell r="G473">
            <v>53.462440000000001</v>
          </cell>
        </row>
        <row r="474">
          <cell r="F474">
            <v>3.7289699999999999</v>
          </cell>
          <cell r="G474">
            <v>3.9554</v>
          </cell>
        </row>
        <row r="476">
          <cell r="G476">
            <v>0.20649999999999999</v>
          </cell>
        </row>
        <row r="477">
          <cell r="G477">
            <v>0</v>
          </cell>
        </row>
        <row r="478">
          <cell r="F478">
            <v>0.64588999999999996</v>
          </cell>
          <cell r="G478">
            <v>0.61585999999999996</v>
          </cell>
        </row>
        <row r="479">
          <cell r="F479">
            <v>3.44686</v>
          </cell>
          <cell r="G479">
            <v>3.2837800000000001</v>
          </cell>
        </row>
        <row r="480">
          <cell r="F480">
            <v>7.82172</v>
          </cell>
          <cell r="G480">
            <v>8.0615400000000008</v>
          </cell>
        </row>
        <row r="481">
          <cell r="F481">
            <v>44.398870000000002</v>
          </cell>
          <cell r="G481">
            <v>51.888199999999998</v>
          </cell>
        </row>
        <row r="482">
          <cell r="F482">
            <v>-2.2259999999999999E-2</v>
          </cell>
        </row>
        <row r="484">
          <cell r="F484">
            <v>7.1045100000000003</v>
          </cell>
          <cell r="G484">
            <v>8.0789899999999992</v>
          </cell>
        </row>
        <row r="485">
          <cell r="F485">
            <v>37.908140000000003</v>
          </cell>
          <cell r="G485">
            <v>43.077590000000001</v>
          </cell>
        </row>
        <row r="486">
          <cell r="G486">
            <v>-0.77907000000000004</v>
          </cell>
        </row>
        <row r="487">
          <cell r="F487">
            <v>89.389259999999993</v>
          </cell>
          <cell r="G487">
            <v>102.26571</v>
          </cell>
        </row>
        <row r="488">
          <cell r="F488">
            <v>29.366230000000002</v>
          </cell>
          <cell r="G488">
            <v>29.78359</v>
          </cell>
        </row>
        <row r="489">
          <cell r="F489">
            <v>-2.2259999999999999E-2</v>
          </cell>
        </row>
        <row r="491">
          <cell r="F491">
            <v>4.64499</v>
          </cell>
          <cell r="G491">
            <v>4.6372999999999998</v>
          </cell>
        </row>
        <row r="492">
          <cell r="F492">
            <v>24.78331</v>
          </cell>
          <cell r="G492">
            <v>24.72634</v>
          </cell>
        </row>
        <row r="493">
          <cell r="G493">
            <v>-0.57877999999999996</v>
          </cell>
        </row>
        <row r="494">
          <cell r="F494">
            <v>58.772269999999999</v>
          </cell>
          <cell r="G494">
            <v>58.568449999999999</v>
          </cell>
        </row>
        <row r="495">
          <cell r="F495">
            <v>15.032640000000001</v>
          </cell>
          <cell r="G495">
            <v>22.104610000000001</v>
          </cell>
        </row>
        <row r="497">
          <cell r="F497">
            <v>2.4595199999999999</v>
          </cell>
          <cell r="G497">
            <v>3.4416899999999999</v>
          </cell>
        </row>
        <row r="498">
          <cell r="F498">
            <v>13.124829999999999</v>
          </cell>
          <cell r="G498">
            <v>18.35125</v>
          </cell>
        </row>
        <row r="499">
          <cell r="G499">
            <v>-0.20029</v>
          </cell>
        </row>
        <row r="500">
          <cell r="F500">
            <v>30.616990000000001</v>
          </cell>
          <cell r="G500">
            <v>43.69726</v>
          </cell>
        </row>
        <row r="501">
          <cell r="F501">
            <v>91.873440000000002</v>
          </cell>
          <cell r="G501">
            <v>121.13621000000001</v>
          </cell>
        </row>
        <row r="503">
          <cell r="F503">
            <v>16.552140000000001</v>
          </cell>
          <cell r="G503">
            <v>18.860890000000001</v>
          </cell>
        </row>
        <row r="504">
          <cell r="F504">
            <v>88.327359999999999</v>
          </cell>
          <cell r="G504">
            <v>100.56726999999999</v>
          </cell>
        </row>
        <row r="505">
          <cell r="G505">
            <v>-10.220700000000001</v>
          </cell>
        </row>
        <row r="506">
          <cell r="F506">
            <v>24.14725</v>
          </cell>
          <cell r="G506">
            <v>41.136650000000003</v>
          </cell>
        </row>
        <row r="508">
          <cell r="F508">
            <v>-18.12773</v>
          </cell>
          <cell r="G508">
            <v>-43.767339999999997</v>
          </cell>
        </row>
        <row r="509">
          <cell r="F509">
            <v>202.77246</v>
          </cell>
          <cell r="G509">
            <v>227.71297999999999</v>
          </cell>
        </row>
        <row r="510">
          <cell r="G510">
            <v>-10.220700000000001</v>
          </cell>
        </row>
        <row r="511">
          <cell r="G511">
            <v>-10.220700000000001</v>
          </cell>
        </row>
        <row r="512">
          <cell r="F512">
            <v>16.124040000000001</v>
          </cell>
          <cell r="G512">
            <v>21.250389999999999</v>
          </cell>
        </row>
        <row r="514">
          <cell r="F514">
            <v>3.2597399999999999</v>
          </cell>
          <cell r="G514">
            <v>3.3086799999999998</v>
          </cell>
        </row>
        <row r="515">
          <cell r="F515">
            <v>17.39471</v>
          </cell>
          <cell r="G515">
            <v>17.64208</v>
          </cell>
        </row>
        <row r="516">
          <cell r="F516">
            <v>36.778489999999998</v>
          </cell>
          <cell r="G516">
            <v>42.201149999999998</v>
          </cell>
        </row>
        <row r="517">
          <cell r="F517">
            <v>15.106909999999999</v>
          </cell>
          <cell r="G517">
            <v>28.740729999999999</v>
          </cell>
        </row>
        <row r="519">
          <cell r="F519">
            <v>2.6230899999999999</v>
          </cell>
          <cell r="G519">
            <v>4.4749299999999996</v>
          </cell>
        </row>
        <row r="520">
          <cell r="F520">
            <v>13.997450000000001</v>
          </cell>
          <cell r="G520">
            <v>23.86055</v>
          </cell>
        </row>
        <row r="521">
          <cell r="F521">
            <v>13.422599999999999</v>
          </cell>
          <cell r="G521">
            <v>27.754470000000001</v>
          </cell>
        </row>
        <row r="522">
          <cell r="G522">
            <v>-13.775790000000001</v>
          </cell>
        </row>
        <row r="523">
          <cell r="F523">
            <v>45.15005</v>
          </cell>
          <cell r="G523">
            <v>71.05489</v>
          </cell>
        </row>
        <row r="524">
          <cell r="F524">
            <v>1.6899299999999999</v>
          </cell>
          <cell r="G524">
            <v>9.0115800000000004</v>
          </cell>
        </row>
        <row r="526">
          <cell r="F526">
            <v>0.28016000000000002</v>
          </cell>
          <cell r="G526">
            <v>1.4031</v>
          </cell>
        </row>
        <row r="527">
          <cell r="F527">
            <v>1.4950399999999999</v>
          </cell>
          <cell r="G527">
            <v>7.4814100000000003</v>
          </cell>
        </row>
        <row r="529">
          <cell r="G529">
            <v>-14.3169</v>
          </cell>
        </row>
        <row r="530">
          <cell r="F530">
            <v>3.4651299999999998</v>
          </cell>
          <cell r="G530">
            <v>3.5791900000000001</v>
          </cell>
        </row>
        <row r="531">
          <cell r="F531">
            <v>58.952559999999998</v>
          </cell>
          <cell r="G531">
            <v>62.133510000000001</v>
          </cell>
        </row>
        <row r="533">
          <cell r="F533">
            <v>10.389150000000001</v>
          </cell>
          <cell r="G533">
            <v>9.6741799999999998</v>
          </cell>
        </row>
        <row r="534">
          <cell r="F534">
            <v>55.440159999999999</v>
          </cell>
          <cell r="G534">
            <v>51.58323</v>
          </cell>
        </row>
        <row r="535">
          <cell r="F535">
            <v>10.72465</v>
          </cell>
          <cell r="G535">
            <v>13.38218</v>
          </cell>
        </row>
        <row r="537">
          <cell r="F537">
            <v>-18.12773</v>
          </cell>
          <cell r="G537">
            <v>-15.67465</v>
          </cell>
        </row>
        <row r="538">
          <cell r="F538">
            <v>117.37879</v>
          </cell>
          <cell r="G538">
            <v>121.09845</v>
          </cell>
        </row>
        <row r="539">
          <cell r="F539">
            <v>30.936350000000001</v>
          </cell>
          <cell r="G539">
            <v>33.439500000000002</v>
          </cell>
        </row>
        <row r="541">
          <cell r="F541">
            <v>5.8332600000000001</v>
          </cell>
          <cell r="G541">
            <v>5.2065299999999999</v>
          </cell>
        </row>
        <row r="542">
          <cell r="F542">
            <v>31.12847</v>
          </cell>
          <cell r="G542">
            <v>27.761469999999999</v>
          </cell>
        </row>
        <row r="543">
          <cell r="F543">
            <v>-1.25962</v>
          </cell>
        </row>
        <row r="544">
          <cell r="F544">
            <v>66.638459999999995</v>
          </cell>
          <cell r="G544">
            <v>66.407499999999999</v>
          </cell>
        </row>
        <row r="545">
          <cell r="F545">
            <v>28.016210000000001</v>
          </cell>
          <cell r="G545">
            <v>28.694009999999999</v>
          </cell>
        </row>
        <row r="546">
          <cell r="F546">
            <v>4.5558899999999998</v>
          </cell>
          <cell r="G546">
            <v>4.4676499999999999</v>
          </cell>
        </row>
        <row r="547">
          <cell r="F547">
            <v>24.311689999999999</v>
          </cell>
          <cell r="G547">
            <v>23.821760000000001</v>
          </cell>
        </row>
        <row r="548">
          <cell r="F548">
            <v>10.72465</v>
          </cell>
          <cell r="G548">
            <v>13.38218</v>
          </cell>
        </row>
        <row r="550">
          <cell r="F550">
            <v>-16.868110000000001</v>
          </cell>
          <cell r="G550">
            <v>-15.67465</v>
          </cell>
        </row>
        <row r="551">
          <cell r="F551">
            <v>50.74033</v>
          </cell>
          <cell r="G551">
            <v>54.690950000000001</v>
          </cell>
        </row>
        <row r="552">
          <cell r="F552">
            <v>17.036079999999998</v>
          </cell>
          <cell r="G552">
            <v>15.45082</v>
          </cell>
        </row>
        <row r="553">
          <cell r="F553">
            <v>2.4954399999999999</v>
          </cell>
          <cell r="G553">
            <v>2.4056899999999999</v>
          </cell>
        </row>
        <row r="554">
          <cell r="F554">
            <v>13.316470000000001</v>
          </cell>
          <cell r="G554">
            <v>12.82727</v>
          </cell>
        </row>
        <row r="555">
          <cell r="F555">
            <v>9.6682500000000005</v>
          </cell>
          <cell r="G555">
            <v>11.674289999999999</v>
          </cell>
        </row>
        <row r="556">
          <cell r="F556">
            <v>-5.8308799999999996</v>
          </cell>
          <cell r="G556">
            <v>-4.8801899999999998</v>
          </cell>
        </row>
        <row r="557">
          <cell r="F557">
            <v>36.685360000000003</v>
          </cell>
          <cell r="G557">
            <v>37.477879999999999</v>
          </cell>
        </row>
        <row r="558">
          <cell r="F558">
            <v>10.980130000000001</v>
          </cell>
          <cell r="G558">
            <v>13.24319</v>
          </cell>
        </row>
        <row r="559">
          <cell r="F559">
            <v>2.0604499999999999</v>
          </cell>
          <cell r="G559">
            <v>2.06196</v>
          </cell>
        </row>
        <row r="560">
          <cell r="F560">
            <v>10.99522</v>
          </cell>
          <cell r="G560">
            <v>10.994490000000001</v>
          </cell>
        </row>
        <row r="561">
          <cell r="F561">
            <v>1.0564</v>
          </cell>
          <cell r="G561">
            <v>1.7078899999999999</v>
          </cell>
        </row>
        <row r="563">
          <cell r="F563">
            <v>-11.037229999999999</v>
          </cell>
          <cell r="G563">
            <v>-10.794460000000001</v>
          </cell>
        </row>
        <row r="564">
          <cell r="F564">
            <v>14.054970000000001</v>
          </cell>
          <cell r="G564">
            <v>17.213069999999998</v>
          </cell>
        </row>
        <row r="567">
          <cell r="F567">
            <v>6.9309200000000004</v>
          </cell>
          <cell r="G567">
            <v>7.2473999999999998</v>
          </cell>
        </row>
        <row r="568">
          <cell r="F568">
            <v>1.1254200000000001</v>
          </cell>
          <cell r="G568">
            <v>1.12842</v>
          </cell>
        </row>
        <row r="569">
          <cell r="F569">
            <v>6.0056399999999996</v>
          </cell>
          <cell r="G569">
            <v>6.0167900000000003</v>
          </cell>
        </row>
        <row r="570">
          <cell r="F570">
            <v>1.0564</v>
          </cell>
          <cell r="G570">
            <v>1.7078899999999999</v>
          </cell>
        </row>
        <row r="571">
          <cell r="F571">
            <v>-11.037229999999999</v>
          </cell>
          <cell r="G571">
            <v>-10.794460000000001</v>
          </cell>
        </row>
        <row r="572">
          <cell r="F572">
            <v>4.0811500000000001</v>
          </cell>
          <cell r="G572">
            <v>5.3060400000000003</v>
          </cell>
        </row>
        <row r="573">
          <cell r="F573">
            <v>4.0492100000000004</v>
          </cell>
          <cell r="G573">
            <v>5.9957900000000004</v>
          </cell>
        </row>
        <row r="574">
          <cell r="F574">
            <v>0.93503000000000003</v>
          </cell>
          <cell r="G574">
            <v>0.93354000000000004</v>
          </cell>
        </row>
        <row r="575">
          <cell r="F575">
            <v>4.9895800000000001</v>
          </cell>
          <cell r="G575">
            <v>4.9776999999999996</v>
          </cell>
        </row>
        <row r="577">
          <cell r="F577">
            <v>9.9738199999999999</v>
          </cell>
          <cell r="G577">
            <v>11.907030000000001</v>
          </cell>
        </row>
        <row r="578">
          <cell r="F578">
            <v>65.256060000000005</v>
          </cell>
          <cell r="G578">
            <v>92.984780000000001</v>
          </cell>
        </row>
        <row r="579">
          <cell r="F579">
            <v>1.3819399999999999</v>
          </cell>
          <cell r="G579">
            <v>1.7497</v>
          </cell>
        </row>
        <row r="580">
          <cell r="F580">
            <v>11.88795</v>
          </cell>
          <cell r="G580">
            <v>14.477729999999999</v>
          </cell>
        </row>
        <row r="581">
          <cell r="F581">
            <v>63.576439999999998</v>
          </cell>
          <cell r="G581">
            <v>77.195970000000003</v>
          </cell>
        </row>
        <row r="582">
          <cell r="G582">
            <v>-9.4150200000000002</v>
          </cell>
        </row>
        <row r="583">
          <cell r="G583">
            <v>6.6843300000000001</v>
          </cell>
        </row>
        <row r="584">
          <cell r="F584">
            <v>-2.1128</v>
          </cell>
          <cell r="G584">
            <v>-40.962479999999999</v>
          </cell>
        </row>
        <row r="585">
          <cell r="F585">
            <v>139.98958999999999</v>
          </cell>
          <cell r="G585">
            <v>142.71501000000001</v>
          </cell>
        </row>
        <row r="586">
          <cell r="G586">
            <v>-9.4150200000000002</v>
          </cell>
        </row>
        <row r="587">
          <cell r="G587">
            <v>-9.4150200000000002</v>
          </cell>
        </row>
        <row r="588">
          <cell r="F588">
            <v>35.055109999999999</v>
          </cell>
          <cell r="G588">
            <v>56.151310000000002</v>
          </cell>
        </row>
        <row r="589">
          <cell r="F589">
            <v>1.3819399999999999</v>
          </cell>
          <cell r="G589">
            <v>1.7497</v>
          </cell>
        </row>
        <row r="590">
          <cell r="F590">
            <v>6.12181</v>
          </cell>
          <cell r="G590">
            <v>8.7427600000000005</v>
          </cell>
        </row>
        <row r="591">
          <cell r="F591">
            <v>32.806379999999997</v>
          </cell>
          <cell r="G591">
            <v>46.616819999999997</v>
          </cell>
        </row>
        <row r="592">
          <cell r="F592">
            <v>-2.1128</v>
          </cell>
          <cell r="G592">
            <v>-34.278149999999997</v>
          </cell>
        </row>
        <row r="593">
          <cell r="F593">
            <v>73.252440000000007</v>
          </cell>
          <cell r="G593">
            <v>78.982439999999997</v>
          </cell>
        </row>
        <row r="594">
          <cell r="F594">
            <v>30.200949999999999</v>
          </cell>
          <cell r="G594">
            <v>36.833469999999998</v>
          </cell>
        </row>
        <row r="596">
          <cell r="F596">
            <v>5.76614</v>
          </cell>
          <cell r="G596">
            <v>5.7349699999999997</v>
          </cell>
        </row>
        <row r="597">
          <cell r="F597">
            <v>30.770060000000001</v>
          </cell>
          <cell r="G597">
            <v>30.579149999999998</v>
          </cell>
        </row>
        <row r="598">
          <cell r="G598">
            <v>6.6843300000000001</v>
          </cell>
        </row>
        <row r="599">
          <cell r="G599">
            <v>-6.6843300000000001</v>
          </cell>
        </row>
        <row r="600">
          <cell r="F600">
            <v>66.73715</v>
          </cell>
          <cell r="G600">
            <v>73.147589999999994</v>
          </cell>
        </row>
        <row r="601">
          <cell r="F601">
            <v>16.863199999999999</v>
          </cell>
          <cell r="G601">
            <v>19.792059999999999</v>
          </cell>
        </row>
        <row r="603">
          <cell r="F603">
            <v>3.1818</v>
          </cell>
          <cell r="G603">
            <v>3.08162</v>
          </cell>
        </row>
        <row r="604">
          <cell r="F604">
            <v>16.979150000000001</v>
          </cell>
          <cell r="G604">
            <v>16.431370000000001</v>
          </cell>
        </row>
        <row r="605">
          <cell r="G605">
            <v>-6.6843300000000001</v>
          </cell>
        </row>
        <row r="606">
          <cell r="F606">
            <v>37.024149999999999</v>
          </cell>
          <cell r="G606">
            <v>32.620719999999999</v>
          </cell>
        </row>
        <row r="607">
          <cell r="F607">
            <v>13.33775</v>
          </cell>
          <cell r="G607">
            <v>17.041409999999999</v>
          </cell>
        </row>
        <row r="609">
          <cell r="F609">
            <v>2.5843400000000001</v>
          </cell>
          <cell r="G609">
            <v>2.6533500000000001</v>
          </cell>
        </row>
        <row r="610">
          <cell r="F610">
            <v>13.79091</v>
          </cell>
          <cell r="G610">
            <v>14.147779999999999</v>
          </cell>
        </row>
        <row r="611">
          <cell r="G611">
            <v>6.6843300000000001</v>
          </cell>
        </row>
        <row r="612">
          <cell r="F612">
            <v>29.713000000000001</v>
          </cell>
          <cell r="G612">
            <v>40.526870000000002</v>
          </cell>
        </row>
        <row r="613">
          <cell r="F613">
            <v>193.03171</v>
          </cell>
          <cell r="G613">
            <v>300.12148999999999</v>
          </cell>
        </row>
        <row r="615">
          <cell r="F615">
            <v>75.784760000000006</v>
          </cell>
          <cell r="G615">
            <v>85.37191</v>
          </cell>
        </row>
        <row r="616">
          <cell r="F616">
            <v>3.0744799999999999</v>
          </cell>
          <cell r="G616">
            <v>3.2265700000000002</v>
          </cell>
        </row>
        <row r="617">
          <cell r="G617">
            <v>4.3020500000000004</v>
          </cell>
        </row>
        <row r="618">
          <cell r="F618">
            <v>0.81479999999999997</v>
          </cell>
        </row>
        <row r="620">
          <cell r="G620">
            <v>4.6181000000000001</v>
          </cell>
        </row>
        <row r="621">
          <cell r="F621">
            <v>47.486919999999998</v>
          </cell>
          <cell r="G621">
            <v>61.410209999999999</v>
          </cell>
        </row>
        <row r="622">
          <cell r="F622">
            <v>253.91919999999999</v>
          </cell>
          <cell r="G622">
            <v>317.62443000000002</v>
          </cell>
        </row>
        <row r="623">
          <cell r="G623">
            <v>-37.318939999999998</v>
          </cell>
        </row>
        <row r="624">
          <cell r="F624">
            <v>103.24033</v>
          </cell>
          <cell r="G624">
            <v>6.0592499999999996</v>
          </cell>
        </row>
        <row r="625">
          <cell r="F625">
            <v>0.50688</v>
          </cell>
        </row>
        <row r="626">
          <cell r="F626">
            <v>59.577840000000002</v>
          </cell>
        </row>
        <row r="627">
          <cell r="F627">
            <v>2.46421</v>
          </cell>
        </row>
        <row r="628">
          <cell r="F628">
            <v>-207.84564</v>
          </cell>
          <cell r="G628">
            <v>-199.57002</v>
          </cell>
        </row>
        <row r="629">
          <cell r="F629">
            <v>-0.50688</v>
          </cell>
        </row>
        <row r="630">
          <cell r="F630">
            <v>-106.8539</v>
          </cell>
          <cell r="G630">
            <v>-63.550609999999999</v>
          </cell>
        </row>
        <row r="631">
          <cell r="F631">
            <v>-2.46421</v>
          </cell>
        </row>
        <row r="632">
          <cell r="G632">
            <v>-8.5434300000000007</v>
          </cell>
        </row>
        <row r="633">
          <cell r="G633">
            <v>-7.1950000000000003</v>
          </cell>
        </row>
        <row r="634">
          <cell r="F634">
            <v>422.23050000000001</v>
          </cell>
          <cell r="G634">
            <v>466.55601000000001</v>
          </cell>
        </row>
        <row r="635">
          <cell r="F635">
            <v>20.84881</v>
          </cell>
          <cell r="G635">
            <v>34.291110000000003</v>
          </cell>
        </row>
        <row r="636">
          <cell r="F636">
            <v>4.4506199999999998</v>
          </cell>
          <cell r="G636">
            <v>5.3391299999999999</v>
          </cell>
        </row>
        <row r="637">
          <cell r="F637">
            <v>23.749860000000002</v>
          </cell>
          <cell r="G637">
            <v>28.46848</v>
          </cell>
        </row>
        <row r="638">
          <cell r="F638">
            <v>-16.54834</v>
          </cell>
          <cell r="G638">
            <v>-27.2395</v>
          </cell>
        </row>
        <row r="639">
          <cell r="F639">
            <v>32.500950000000003</v>
          </cell>
          <cell r="G639">
            <v>40.859220000000001</v>
          </cell>
        </row>
        <row r="640">
          <cell r="G640">
            <v>-37.318939999999998</v>
          </cell>
        </row>
        <row r="641">
          <cell r="G641">
            <v>-37.318939999999998</v>
          </cell>
        </row>
        <row r="642">
          <cell r="F642">
            <v>14.78811</v>
          </cell>
          <cell r="G642">
            <v>25.2455</v>
          </cell>
        </row>
        <row r="644">
          <cell r="F644">
            <v>2.5486200000000001</v>
          </cell>
          <cell r="G644">
            <v>3.93072</v>
          </cell>
        </row>
        <row r="645">
          <cell r="F645">
            <v>13.600099999999999</v>
          </cell>
          <cell r="G645">
            <v>20.958819999999999</v>
          </cell>
        </row>
        <row r="646">
          <cell r="F646">
            <v>30.93683</v>
          </cell>
          <cell r="G646">
            <v>50.135039999999996</v>
          </cell>
        </row>
        <row r="647">
          <cell r="F647">
            <v>19.4907</v>
          </cell>
          <cell r="G647">
            <v>21.024709999999999</v>
          </cell>
        </row>
        <row r="648">
          <cell r="F648">
            <v>3.11389</v>
          </cell>
          <cell r="G648">
            <v>3.2735500000000002</v>
          </cell>
        </row>
        <row r="649">
          <cell r="F649">
            <v>16.616669999999999</v>
          </cell>
          <cell r="G649">
            <v>17.454709999999999</v>
          </cell>
        </row>
        <row r="650">
          <cell r="F650">
            <v>-0.30519000000000002</v>
          </cell>
        </row>
        <row r="651">
          <cell r="F651">
            <v>38.916069999999998</v>
          </cell>
          <cell r="G651">
            <v>41.752969999999998</v>
          </cell>
        </row>
        <row r="652">
          <cell r="F652">
            <v>2.2190000000000001E-2</v>
          </cell>
          <cell r="G652">
            <v>10.121790000000001</v>
          </cell>
        </row>
        <row r="653">
          <cell r="G653">
            <v>1.57596</v>
          </cell>
        </row>
        <row r="654">
          <cell r="G654">
            <v>8.4031099999999999</v>
          </cell>
        </row>
        <row r="656">
          <cell r="G656">
            <v>-10.05044</v>
          </cell>
        </row>
        <row r="657">
          <cell r="F657">
            <v>2.2190000000000001E-2</v>
          </cell>
          <cell r="G657">
            <v>10.050420000000001</v>
          </cell>
        </row>
        <row r="658">
          <cell r="F658">
            <v>30.370889999999999</v>
          </cell>
          <cell r="G658">
            <v>41.815710000000003</v>
          </cell>
        </row>
        <row r="660">
          <cell r="F660">
            <v>38.560049999999997</v>
          </cell>
          <cell r="G660">
            <v>38.566800000000001</v>
          </cell>
        </row>
        <row r="661">
          <cell r="F661">
            <v>1.2078100000000001</v>
          </cell>
          <cell r="G661">
            <v>3.2265700000000002</v>
          </cell>
        </row>
        <row r="664">
          <cell r="F664">
            <v>11.723140000000001</v>
          </cell>
          <cell r="G664">
            <v>12.515560000000001</v>
          </cell>
        </row>
        <row r="665">
          <cell r="F665">
            <v>62.737789999999997</v>
          </cell>
          <cell r="G665">
            <v>66.733549999999994</v>
          </cell>
        </row>
        <row r="666">
          <cell r="F666">
            <v>6.3384</v>
          </cell>
          <cell r="G666">
            <v>6.0592499999999996</v>
          </cell>
        </row>
        <row r="667">
          <cell r="F667">
            <v>0.50688</v>
          </cell>
        </row>
        <row r="668">
          <cell r="F668">
            <v>43.837060000000001</v>
          </cell>
        </row>
        <row r="669">
          <cell r="F669">
            <v>0.50917999999999997</v>
          </cell>
        </row>
        <row r="670">
          <cell r="F670">
            <v>-0.50688</v>
          </cell>
        </row>
        <row r="671">
          <cell r="F671">
            <v>-43.891840000000002</v>
          </cell>
        </row>
        <row r="672">
          <cell r="F672">
            <v>-0.50917999999999997</v>
          </cell>
        </row>
        <row r="673">
          <cell r="F673">
            <v>150.88329999999999</v>
          </cell>
          <cell r="G673">
            <v>168.91744</v>
          </cell>
        </row>
        <row r="674">
          <cell r="F674">
            <v>5.88124</v>
          </cell>
          <cell r="G674">
            <v>6.9689699999999997</v>
          </cell>
        </row>
        <row r="676">
          <cell r="F676">
            <v>22.434439999999999</v>
          </cell>
          <cell r="G676">
            <v>22.119579999999999</v>
          </cell>
        </row>
        <row r="677">
          <cell r="F677">
            <v>0.78669999999999995</v>
          </cell>
          <cell r="G677">
            <v>2.8393799999999998</v>
          </cell>
        </row>
        <row r="679">
          <cell r="F679">
            <v>4.7646899999999999</v>
          </cell>
          <cell r="G679">
            <v>4.5290900000000001</v>
          </cell>
        </row>
        <row r="680">
          <cell r="F680">
            <v>25.54308</v>
          </cell>
          <cell r="G680">
            <v>24.14931</v>
          </cell>
        </row>
        <row r="681">
          <cell r="F681">
            <v>0.50688</v>
          </cell>
        </row>
        <row r="682">
          <cell r="F682">
            <v>43.837060000000001</v>
          </cell>
        </row>
        <row r="683">
          <cell r="F683">
            <v>0.50917999999999997</v>
          </cell>
        </row>
        <row r="684">
          <cell r="F684">
            <v>-0.50688</v>
          </cell>
        </row>
        <row r="685">
          <cell r="F685">
            <v>-43.891840000000002</v>
          </cell>
        </row>
        <row r="686">
          <cell r="F686">
            <v>-0.50917999999999997</v>
          </cell>
        </row>
        <row r="687">
          <cell r="F687">
            <v>59.355370000000001</v>
          </cell>
          <cell r="G687">
            <v>60.60633</v>
          </cell>
        </row>
        <row r="688">
          <cell r="F688">
            <v>24.489650000000001</v>
          </cell>
          <cell r="G688">
            <v>34.846739999999997</v>
          </cell>
        </row>
        <row r="690">
          <cell r="F690">
            <v>4.3405399999999998</v>
          </cell>
          <cell r="G690">
            <v>5.4256399999999996</v>
          </cell>
        </row>
        <row r="691">
          <cell r="F691">
            <v>23.162520000000001</v>
          </cell>
          <cell r="G691">
            <v>28.929760000000002</v>
          </cell>
        </row>
        <row r="692">
          <cell r="F692">
            <v>51.992710000000002</v>
          </cell>
          <cell r="G692">
            <v>69.20214</v>
          </cell>
        </row>
        <row r="693">
          <cell r="F693">
            <v>16.125610000000002</v>
          </cell>
          <cell r="G693">
            <v>16.447220000000002</v>
          </cell>
        </row>
        <row r="694">
          <cell r="F694">
            <v>0.42110999999999998</v>
          </cell>
          <cell r="G694">
            <v>0.38718999999999998</v>
          </cell>
        </row>
        <row r="696">
          <cell r="F696">
            <v>2.6179100000000002</v>
          </cell>
          <cell r="G696">
            <v>2.5608300000000002</v>
          </cell>
        </row>
        <row r="697">
          <cell r="F697">
            <v>14.03219</v>
          </cell>
          <cell r="G697">
            <v>13.65448</v>
          </cell>
        </row>
        <row r="698">
          <cell r="F698">
            <v>6.3384</v>
          </cell>
          <cell r="G698">
            <v>6.0592499999999996</v>
          </cell>
        </row>
        <row r="699">
          <cell r="F699">
            <v>39.535220000000002</v>
          </cell>
          <cell r="G699">
            <v>39.108969999999999</v>
          </cell>
        </row>
        <row r="700">
          <cell r="F700">
            <v>107.51101</v>
          </cell>
          <cell r="G700">
            <v>167.62267</v>
          </cell>
        </row>
        <row r="701">
          <cell r="F701">
            <v>37.224710000000002</v>
          </cell>
          <cell r="G701">
            <v>46.805109999999999</v>
          </cell>
        </row>
        <row r="702">
          <cell r="F702">
            <v>1.8666700000000001</v>
          </cell>
        </row>
        <row r="703">
          <cell r="G703">
            <v>4.3020500000000004</v>
          </cell>
        </row>
        <row r="704">
          <cell r="F704">
            <v>0.81479999999999997</v>
          </cell>
        </row>
        <row r="706">
          <cell r="G706">
            <v>4.6181000000000001</v>
          </cell>
        </row>
        <row r="707">
          <cell r="F707">
            <v>25.650649999999999</v>
          </cell>
          <cell r="G707">
            <v>34.775289999999998</v>
          </cell>
        </row>
        <row r="708">
          <cell r="F708">
            <v>137.21477999999999</v>
          </cell>
          <cell r="G708">
            <v>175.60576</v>
          </cell>
        </row>
        <row r="709">
          <cell r="F709">
            <v>96.901929999999993</v>
          </cell>
        </row>
        <row r="710">
          <cell r="F710">
            <v>15.740780000000001</v>
          </cell>
        </row>
        <row r="711">
          <cell r="F711">
            <v>1.95503</v>
          </cell>
        </row>
        <row r="712">
          <cell r="F712">
            <v>-190.99211</v>
          </cell>
          <cell r="G712">
            <v>-162.28008</v>
          </cell>
        </row>
        <row r="713">
          <cell r="F713">
            <v>-62.962060000000001</v>
          </cell>
          <cell r="G713">
            <v>-63.550609999999999</v>
          </cell>
        </row>
        <row r="714">
          <cell r="F714">
            <v>-1.95503</v>
          </cell>
        </row>
        <row r="715">
          <cell r="G715">
            <v>-8.5434300000000007</v>
          </cell>
        </row>
        <row r="716">
          <cell r="G716">
            <v>-7.1950000000000003</v>
          </cell>
        </row>
        <row r="717">
          <cell r="F717">
            <v>168.97116</v>
          </cell>
          <cell r="G717">
            <v>192.15986000000001</v>
          </cell>
        </row>
        <row r="718">
          <cell r="F718">
            <v>18.77985</v>
          </cell>
          <cell r="G718">
            <v>25.926929999999999</v>
          </cell>
        </row>
        <row r="719">
          <cell r="F719">
            <v>6.7902899999999997</v>
          </cell>
          <cell r="G719">
            <v>6.6185299999999998</v>
          </cell>
        </row>
        <row r="720">
          <cell r="F720">
            <v>6.0499999999999998E-2</v>
          </cell>
        </row>
        <row r="721">
          <cell r="F721">
            <v>0.81479999999999997</v>
          </cell>
        </row>
        <row r="722">
          <cell r="F722">
            <v>4.39229</v>
          </cell>
          <cell r="G722">
            <v>5.0673399999999997</v>
          </cell>
        </row>
        <row r="723">
          <cell r="F723">
            <v>23.510840000000002</v>
          </cell>
          <cell r="G723">
            <v>27.01924</v>
          </cell>
        </row>
        <row r="724">
          <cell r="F724">
            <v>7.36212</v>
          </cell>
        </row>
        <row r="725">
          <cell r="F725">
            <v>-32.473120000000002</v>
          </cell>
          <cell r="G725">
            <v>-40.53237</v>
          </cell>
        </row>
        <row r="726">
          <cell r="F726">
            <v>29.237570000000002</v>
          </cell>
          <cell r="G726">
            <v>24.09967</v>
          </cell>
        </row>
        <row r="727">
          <cell r="G727">
            <v>18.325790000000001</v>
          </cell>
        </row>
        <row r="728">
          <cell r="G728">
            <v>7.4439099999999998</v>
          </cell>
        </row>
        <row r="729">
          <cell r="G729">
            <v>4.3020500000000004</v>
          </cell>
        </row>
        <row r="730">
          <cell r="G730">
            <v>4.6181000000000001</v>
          </cell>
        </row>
        <row r="731">
          <cell r="G731">
            <v>5.4012099999999998</v>
          </cell>
        </row>
        <row r="732">
          <cell r="G732">
            <v>18.981819999999999</v>
          </cell>
        </row>
        <row r="733">
          <cell r="G733">
            <v>-28.551580000000001</v>
          </cell>
        </row>
        <row r="734">
          <cell r="G734">
            <v>-14.782859999999999</v>
          </cell>
        </row>
        <row r="735">
          <cell r="G735">
            <v>-8.5434300000000007</v>
          </cell>
        </row>
        <row r="736">
          <cell r="G736">
            <v>-7.1950000000000003</v>
          </cell>
        </row>
        <row r="737">
          <cell r="G737">
            <v>1.0000000000000001E-5</v>
          </cell>
        </row>
        <row r="738">
          <cell r="G738">
            <v>4.3475000000000001</v>
          </cell>
        </row>
        <row r="739">
          <cell r="G739">
            <v>0.67691000000000001</v>
          </cell>
        </row>
        <row r="740">
          <cell r="G740">
            <v>3.6092900000000001</v>
          </cell>
        </row>
        <row r="741">
          <cell r="G741">
            <v>-8.6336899999999996</v>
          </cell>
        </row>
        <row r="742">
          <cell r="G742">
            <v>1.0000000000000001E-5</v>
          </cell>
        </row>
        <row r="743">
          <cell r="F743">
            <v>62.709009999999999</v>
          </cell>
          <cell r="G743">
            <v>90.128749999999997</v>
          </cell>
        </row>
        <row r="745">
          <cell r="F745">
            <v>12.03999</v>
          </cell>
          <cell r="G745">
            <v>14.033049999999999</v>
          </cell>
        </row>
        <row r="746">
          <cell r="F746">
            <v>64.248140000000006</v>
          </cell>
          <cell r="G746">
            <v>74.8249</v>
          </cell>
        </row>
        <row r="747">
          <cell r="F747">
            <v>79.056309999999996</v>
          </cell>
        </row>
        <row r="748">
          <cell r="F748">
            <v>-101.13387</v>
          </cell>
          <cell r="G748">
            <v>-38.658450000000002</v>
          </cell>
        </row>
        <row r="749">
          <cell r="F749">
            <v>116.91958</v>
          </cell>
          <cell r="G749">
            <v>140.32825</v>
          </cell>
        </row>
        <row r="750">
          <cell r="F750">
            <v>26.703230000000001</v>
          </cell>
          <cell r="G750">
            <v>38.59451</v>
          </cell>
        </row>
        <row r="752">
          <cell r="F752">
            <v>5.0908499999999997</v>
          </cell>
          <cell r="G752">
            <v>6.0091700000000001</v>
          </cell>
        </row>
        <row r="753">
          <cell r="F753">
            <v>27.165859999999999</v>
          </cell>
          <cell r="G753">
            <v>32.041170000000001</v>
          </cell>
        </row>
        <row r="754">
          <cell r="F754">
            <v>22.24718</v>
          </cell>
        </row>
        <row r="755">
          <cell r="F755">
            <v>-28.630500000000001</v>
          </cell>
          <cell r="G755">
            <v>-16.743169999999999</v>
          </cell>
        </row>
        <row r="756">
          <cell r="F756">
            <v>52.576619999999998</v>
          </cell>
          <cell r="G756">
            <v>59.901679999999999</v>
          </cell>
        </row>
        <row r="757">
          <cell r="F757">
            <v>36.005780000000001</v>
          </cell>
          <cell r="G757">
            <v>51.534239999999997</v>
          </cell>
        </row>
        <row r="759">
          <cell r="F759">
            <v>6.9491399999999999</v>
          </cell>
          <cell r="G759">
            <v>8.0238800000000001</v>
          </cell>
        </row>
        <row r="760">
          <cell r="F760">
            <v>37.082279999999997</v>
          </cell>
          <cell r="G760">
            <v>42.783729999999998</v>
          </cell>
        </row>
        <row r="761">
          <cell r="F761">
            <v>56.809130000000003</v>
          </cell>
        </row>
        <row r="762">
          <cell r="F762">
            <v>-72.503370000000004</v>
          </cell>
          <cell r="G762">
            <v>-21.915279999999999</v>
          </cell>
        </row>
        <row r="763">
          <cell r="F763">
            <v>64.342960000000005</v>
          </cell>
          <cell r="G763">
            <v>80.426569999999998</v>
          </cell>
        </row>
        <row r="764">
          <cell r="F764">
            <v>26.02215</v>
          </cell>
          <cell r="G764">
            <v>28.893699999999999</v>
          </cell>
        </row>
        <row r="765">
          <cell r="F765">
            <v>30.434419999999999</v>
          </cell>
          <cell r="G765">
            <v>32.742669999999997</v>
          </cell>
        </row>
        <row r="766">
          <cell r="F766">
            <v>1.8061700000000001</v>
          </cell>
        </row>
        <row r="769">
          <cell r="F769">
            <v>9.2183700000000002</v>
          </cell>
          <cell r="G769">
            <v>9.5967800000000008</v>
          </cell>
        </row>
        <row r="770">
          <cell r="F770">
            <v>49.455800000000004</v>
          </cell>
          <cell r="G770">
            <v>51.17051</v>
          </cell>
        </row>
        <row r="771">
          <cell r="F771">
            <v>10.483499999999999</v>
          </cell>
        </row>
        <row r="772">
          <cell r="F772">
            <v>15.740780000000001</v>
          </cell>
        </row>
        <row r="773">
          <cell r="F773">
            <v>1.95503</v>
          </cell>
        </row>
        <row r="774">
          <cell r="F774">
            <v>-57.385120000000001</v>
          </cell>
          <cell r="G774">
            <v>-45.90399</v>
          </cell>
        </row>
        <row r="775">
          <cell r="F775">
            <v>-62.962060000000001</v>
          </cell>
          <cell r="G775">
            <v>-48.767749999999999</v>
          </cell>
        </row>
        <row r="776">
          <cell r="F776">
            <v>-1.95503</v>
          </cell>
        </row>
        <row r="777">
          <cell r="F777">
            <v>22.81401</v>
          </cell>
          <cell r="G777">
            <v>27.731919999999999</v>
          </cell>
        </row>
        <row r="778">
          <cell r="F778">
            <v>26.02215</v>
          </cell>
          <cell r="G778">
            <v>28.893699999999999</v>
          </cell>
        </row>
        <row r="780">
          <cell r="F780">
            <v>4.5351600000000003</v>
          </cell>
          <cell r="G780">
            <v>4.4987500000000002</v>
          </cell>
        </row>
        <row r="781">
          <cell r="F781">
            <v>24.20082</v>
          </cell>
          <cell r="G781">
            <v>23.987549999999999</v>
          </cell>
        </row>
        <row r="782">
          <cell r="F782">
            <v>10.483499999999999</v>
          </cell>
        </row>
        <row r="783">
          <cell r="F783">
            <v>-57.385120000000001</v>
          </cell>
          <cell r="G783">
            <v>-45.90399</v>
          </cell>
        </row>
        <row r="784">
          <cell r="F784">
            <v>7.8565100000000001</v>
          </cell>
          <cell r="G784">
            <v>11.47601</v>
          </cell>
        </row>
        <row r="785">
          <cell r="F785">
            <v>30.434419999999999</v>
          </cell>
          <cell r="G785">
            <v>32.742669999999997</v>
          </cell>
        </row>
        <row r="786">
          <cell r="F786">
            <v>1.8061700000000001</v>
          </cell>
        </row>
        <row r="788">
          <cell r="F788">
            <v>4.6832099999999999</v>
          </cell>
          <cell r="G788">
            <v>5.0980299999999996</v>
          </cell>
        </row>
        <row r="789">
          <cell r="F789">
            <v>25.25498</v>
          </cell>
          <cell r="G789">
            <v>27.182960000000001</v>
          </cell>
        </row>
        <row r="790">
          <cell r="F790">
            <v>15.740780000000001</v>
          </cell>
        </row>
        <row r="791">
          <cell r="F791">
            <v>1.95503</v>
          </cell>
        </row>
        <row r="792">
          <cell r="F792">
            <v>-62.962060000000001</v>
          </cell>
          <cell r="G792">
            <v>-48.767749999999999</v>
          </cell>
        </row>
        <row r="793">
          <cell r="F793">
            <v>-1.95503</v>
          </cell>
        </row>
        <row r="794">
          <cell r="F794">
            <v>14.9575</v>
          </cell>
          <cell r="G794">
            <v>16.25591</v>
          </cell>
        </row>
        <row r="795">
          <cell r="F795">
            <v>991.99190999999996</v>
          </cell>
          <cell r="G795">
            <v>1147.8661400000001</v>
          </cell>
        </row>
        <row r="797">
          <cell r="F797">
            <v>83.762349999999998</v>
          </cell>
        </row>
        <row r="798">
          <cell r="F798">
            <v>2439.3595399999999</v>
          </cell>
          <cell r="G798">
            <v>2737.7109999999998</v>
          </cell>
        </row>
        <row r="799">
          <cell r="F799">
            <v>189.00829999999999</v>
          </cell>
          <cell r="G799">
            <v>232.67135999999999</v>
          </cell>
        </row>
        <row r="800">
          <cell r="F800">
            <v>7.3463099999999999</v>
          </cell>
          <cell r="G800">
            <v>17.984159999999999</v>
          </cell>
        </row>
        <row r="801">
          <cell r="F801">
            <v>6.3488600000000002</v>
          </cell>
        </row>
        <row r="802">
          <cell r="F802">
            <v>7.2720000000000007E-2</v>
          </cell>
        </row>
        <row r="803">
          <cell r="F803">
            <v>570.86081999999999</v>
          </cell>
          <cell r="G803">
            <v>607.78450999999995</v>
          </cell>
        </row>
        <row r="804">
          <cell r="F804">
            <v>3085.2184999999999</v>
          </cell>
          <cell r="G804">
            <v>3240.7365500000001</v>
          </cell>
        </row>
        <row r="805">
          <cell r="G805">
            <v>-182.81063</v>
          </cell>
        </row>
        <row r="806">
          <cell r="F806">
            <v>43.93468</v>
          </cell>
          <cell r="G806">
            <v>31.916250000000002</v>
          </cell>
        </row>
        <row r="808">
          <cell r="F808">
            <v>77.734089999999995</v>
          </cell>
        </row>
        <row r="809">
          <cell r="F809">
            <v>2036.3521000000001</v>
          </cell>
          <cell r="G809">
            <v>59.023249999999997</v>
          </cell>
        </row>
        <row r="810">
          <cell r="F810">
            <v>100.70518</v>
          </cell>
        </row>
        <row r="811">
          <cell r="F811">
            <v>-1086.9898900000001</v>
          </cell>
          <cell r="G811">
            <v>-1026.34439</v>
          </cell>
        </row>
        <row r="812">
          <cell r="F812">
            <v>-92.851280000000003</v>
          </cell>
        </row>
        <row r="813">
          <cell r="F813">
            <v>-3748.3786</v>
          </cell>
          <cell r="G813">
            <v>-2050.3253399999999</v>
          </cell>
        </row>
        <row r="814">
          <cell r="F814">
            <v>-176.16269</v>
          </cell>
        </row>
        <row r="815">
          <cell r="F815">
            <v>4528.3128999999999</v>
          </cell>
          <cell r="G815">
            <v>4816.2128599999996</v>
          </cell>
        </row>
        <row r="816">
          <cell r="G816">
            <v>-75.908050000000003</v>
          </cell>
        </row>
        <row r="817">
          <cell r="G817">
            <v>-75.908050000000003</v>
          </cell>
        </row>
        <row r="818">
          <cell r="F818">
            <v>30.757210000000001</v>
          </cell>
          <cell r="G818">
            <v>35.437049999999999</v>
          </cell>
        </row>
        <row r="820">
          <cell r="F820">
            <v>4.9344799999999998</v>
          </cell>
          <cell r="G820">
            <v>5.51755</v>
          </cell>
        </row>
        <row r="821">
          <cell r="F821">
            <v>26.33183</v>
          </cell>
          <cell r="G821">
            <v>29.419840000000001</v>
          </cell>
        </row>
        <row r="823">
          <cell r="F823">
            <v>-5.2623199999999999</v>
          </cell>
        </row>
        <row r="824">
          <cell r="F824">
            <v>56.761200000000002</v>
          </cell>
          <cell r="G824">
            <v>70.374440000000007</v>
          </cell>
        </row>
        <row r="825">
          <cell r="F825">
            <v>7.9168000000000003</v>
          </cell>
          <cell r="G825">
            <v>11.24146</v>
          </cell>
        </row>
        <row r="826">
          <cell r="F826">
            <v>1.82809</v>
          </cell>
          <cell r="G826">
            <v>1.7503</v>
          </cell>
        </row>
        <row r="827">
          <cell r="F827">
            <v>9.7553000000000001</v>
          </cell>
          <cell r="G827">
            <v>9.3326600000000006</v>
          </cell>
        </row>
        <row r="828">
          <cell r="F828">
            <v>7.3039999999999994E-2</v>
          </cell>
        </row>
        <row r="830">
          <cell r="F830">
            <v>-7.3813599999999999</v>
          </cell>
          <cell r="G830">
            <v>-11.16222</v>
          </cell>
        </row>
        <row r="831">
          <cell r="F831">
            <v>12.19187</v>
          </cell>
          <cell r="G831">
            <v>11.1622</v>
          </cell>
        </row>
        <row r="832">
          <cell r="F832">
            <v>96.271360000000001</v>
          </cell>
          <cell r="G832">
            <v>125.29215000000001</v>
          </cell>
        </row>
        <row r="833">
          <cell r="F833">
            <v>2.7172299999999998</v>
          </cell>
          <cell r="G833">
            <v>3.3092700000000002</v>
          </cell>
        </row>
        <row r="834">
          <cell r="G834">
            <v>0.36002000000000001</v>
          </cell>
        </row>
        <row r="837">
          <cell r="F837">
            <v>18.372399999999999</v>
          </cell>
          <cell r="G837">
            <v>20.023240000000001</v>
          </cell>
        </row>
        <row r="838">
          <cell r="F838">
            <v>98.039959999999994</v>
          </cell>
          <cell r="G838">
            <v>106.76488999999999</v>
          </cell>
        </row>
        <row r="841">
          <cell r="F841">
            <v>-145.63077999999999</v>
          </cell>
          <cell r="G841">
            <v>-175.43104</v>
          </cell>
        </row>
        <row r="842">
          <cell r="F842">
            <v>-3.4575200000000001</v>
          </cell>
          <cell r="G842">
            <v>-4.6003100000000003</v>
          </cell>
        </row>
        <row r="843">
          <cell r="F843">
            <v>66.312650000000005</v>
          </cell>
          <cell r="G843">
            <v>75.718220000000002</v>
          </cell>
        </row>
        <row r="844">
          <cell r="F844">
            <v>425.05779999999999</v>
          </cell>
          <cell r="G844">
            <v>455.29500000000002</v>
          </cell>
        </row>
        <row r="846">
          <cell r="F846">
            <v>26.517859999999999</v>
          </cell>
        </row>
        <row r="847">
          <cell r="F847">
            <v>1125.6934000000001</v>
          </cell>
          <cell r="G847">
            <v>1336.93977</v>
          </cell>
        </row>
        <row r="848">
          <cell r="F848">
            <v>50.305120000000002</v>
          </cell>
          <cell r="G848">
            <v>118.70576</v>
          </cell>
        </row>
        <row r="849">
          <cell r="F849">
            <v>2.6009799999999998</v>
          </cell>
          <cell r="G849">
            <v>15.115460000000001</v>
          </cell>
        </row>
        <row r="850">
          <cell r="F850">
            <v>6.3488600000000002</v>
          </cell>
        </row>
        <row r="852">
          <cell r="F852">
            <v>249.50225</v>
          </cell>
          <cell r="G852">
            <v>281.40442999999999</v>
          </cell>
        </row>
        <row r="853">
          <cell r="F853">
            <v>1341.8318400000001</v>
          </cell>
          <cell r="G853">
            <v>1500.46217</v>
          </cell>
        </row>
        <row r="854">
          <cell r="G854">
            <v>-106.90258</v>
          </cell>
        </row>
        <row r="855">
          <cell r="F855">
            <v>5.4800800000000001</v>
          </cell>
          <cell r="G855">
            <v>21.181180000000001</v>
          </cell>
        </row>
        <row r="857">
          <cell r="F857">
            <v>24.71115</v>
          </cell>
        </row>
        <row r="858">
          <cell r="F858">
            <v>1289.88437</v>
          </cell>
          <cell r="G858">
            <v>2.1876199999999999</v>
          </cell>
        </row>
        <row r="859">
          <cell r="F859">
            <v>29.104310000000002</v>
          </cell>
        </row>
        <row r="860">
          <cell r="F860">
            <v>-270.33017999999998</v>
          </cell>
          <cell r="G860">
            <v>-269.78757999999999</v>
          </cell>
        </row>
        <row r="861">
          <cell r="F861">
            <v>-17.63476</v>
          </cell>
        </row>
        <row r="862">
          <cell r="F862">
            <v>-1396.56297</v>
          </cell>
          <cell r="G862">
            <v>-238.11161000000001</v>
          </cell>
        </row>
        <row r="863">
          <cell r="F863">
            <v>-32.668030000000002</v>
          </cell>
        </row>
        <row r="864">
          <cell r="F864">
            <v>2859.8420799999999</v>
          </cell>
          <cell r="G864">
            <v>3116.4896199999998</v>
          </cell>
        </row>
        <row r="865">
          <cell r="F865">
            <v>61.01202</v>
          </cell>
          <cell r="G865">
            <v>69.562809999999999</v>
          </cell>
        </row>
        <row r="866">
          <cell r="F866">
            <v>8.0662099999999999</v>
          </cell>
        </row>
        <row r="867">
          <cell r="F867">
            <v>337.35431999999997</v>
          </cell>
          <cell r="G867">
            <v>380.14731</v>
          </cell>
        </row>
        <row r="868">
          <cell r="F868">
            <v>16.14499</v>
          </cell>
          <cell r="G868">
            <v>37.544029999999999</v>
          </cell>
        </row>
        <row r="869">
          <cell r="F869">
            <v>2.6009799999999998</v>
          </cell>
          <cell r="G869">
            <v>15.115460000000001</v>
          </cell>
        </row>
        <row r="872">
          <cell r="F872">
            <v>61.736660000000001</v>
          </cell>
          <cell r="G872">
            <v>72.373339999999999</v>
          </cell>
        </row>
        <row r="873">
          <cell r="F873">
            <v>332.72140999999999</v>
          </cell>
          <cell r="G873">
            <v>385.89819</v>
          </cell>
        </row>
        <row r="874">
          <cell r="F874">
            <v>0.10639999999999999</v>
          </cell>
        </row>
        <row r="876">
          <cell r="F876">
            <v>819.74298999999996</v>
          </cell>
          <cell r="G876">
            <v>960.64113999999995</v>
          </cell>
        </row>
        <row r="877">
          <cell r="F877">
            <v>20.335529999999999</v>
          </cell>
          <cell r="G877">
            <v>20.773289999999999</v>
          </cell>
        </row>
        <row r="878">
          <cell r="F878">
            <v>0.41295999999999999</v>
          </cell>
        </row>
        <row r="879">
          <cell r="F879">
            <v>49.926769999999998</v>
          </cell>
          <cell r="G879">
            <v>44.658819999999999</v>
          </cell>
        </row>
        <row r="880">
          <cell r="F880">
            <v>1.0964</v>
          </cell>
          <cell r="G880">
            <v>1.0325</v>
          </cell>
        </row>
        <row r="882">
          <cell r="F882">
            <v>10.681839999999999</v>
          </cell>
          <cell r="G882">
            <v>10.18778</v>
          </cell>
        </row>
        <row r="883">
          <cell r="F883">
            <v>57.225569999999998</v>
          </cell>
          <cell r="G883">
            <v>54.321739999999998</v>
          </cell>
        </row>
        <row r="884">
          <cell r="F884">
            <v>-6.3384</v>
          </cell>
          <cell r="G884">
            <v>-6.0592499999999996</v>
          </cell>
        </row>
        <row r="885">
          <cell r="F885">
            <v>-0.40976000000000001</v>
          </cell>
        </row>
        <row r="886">
          <cell r="F886">
            <v>132.93091000000001</v>
          </cell>
          <cell r="G886">
            <v>124.91488</v>
          </cell>
        </row>
        <row r="887">
          <cell r="F887">
            <v>7.2618499999999999</v>
          </cell>
          <cell r="G887">
            <v>11.24146</v>
          </cell>
        </row>
        <row r="889">
          <cell r="F889">
            <v>1.8314699999999999</v>
          </cell>
          <cell r="G889">
            <v>1.7503</v>
          </cell>
        </row>
        <row r="890">
          <cell r="F890">
            <v>9.7732799999999997</v>
          </cell>
          <cell r="G890">
            <v>9.3326600000000006</v>
          </cell>
        </row>
        <row r="891">
          <cell r="F891">
            <v>-5.0614800000000004</v>
          </cell>
          <cell r="G891">
            <v>-8.9297699999999995</v>
          </cell>
        </row>
        <row r="892">
          <cell r="F892">
            <v>13.805120000000001</v>
          </cell>
          <cell r="G892">
            <v>13.39465</v>
          </cell>
        </row>
        <row r="893">
          <cell r="G893">
            <v>-106.90258</v>
          </cell>
        </row>
        <row r="894">
          <cell r="G894">
            <v>-106.90258</v>
          </cell>
        </row>
        <row r="895">
          <cell r="F895">
            <v>13.80925</v>
          </cell>
          <cell r="G895">
            <v>25.280950000000001</v>
          </cell>
        </row>
        <row r="897">
          <cell r="F897">
            <v>14.056380000000001</v>
          </cell>
          <cell r="G897">
            <v>116.26560000000001</v>
          </cell>
        </row>
        <row r="899">
          <cell r="F899">
            <v>4.4742100000000002</v>
          </cell>
          <cell r="G899">
            <v>22.038799999999998</v>
          </cell>
        </row>
        <row r="900">
          <cell r="F900">
            <v>23.875440000000001</v>
          </cell>
          <cell r="G900">
            <v>117.51194</v>
          </cell>
        </row>
        <row r="901">
          <cell r="F901">
            <v>2.36592</v>
          </cell>
          <cell r="G901">
            <v>2.4837099999999999</v>
          </cell>
        </row>
        <row r="904">
          <cell r="F904">
            <v>16.13767</v>
          </cell>
          <cell r="G904">
            <v>2.1876199999999999</v>
          </cell>
        </row>
        <row r="905">
          <cell r="F905">
            <v>0.36536999999999997</v>
          </cell>
        </row>
        <row r="906">
          <cell r="F906">
            <v>-16.192589999999999</v>
          </cell>
          <cell r="G906">
            <v>-38.094279999999998</v>
          </cell>
        </row>
        <row r="908">
          <cell r="F908">
            <v>-28.431909999999998</v>
          </cell>
          <cell r="G908">
            <v>-212.24370999999999</v>
          </cell>
        </row>
        <row r="909">
          <cell r="F909">
            <v>-0.19256000000000001</v>
          </cell>
        </row>
        <row r="910">
          <cell r="F910">
            <v>30.26718</v>
          </cell>
          <cell r="G910">
            <v>35.430630000000001</v>
          </cell>
        </row>
        <row r="911">
          <cell r="F911">
            <v>13.80925</v>
          </cell>
          <cell r="G911">
            <v>14.244719999999999</v>
          </cell>
        </row>
        <row r="913">
          <cell r="F913">
            <v>14.056380000000001</v>
          </cell>
          <cell r="G913">
            <v>18.322510000000001</v>
          </cell>
        </row>
        <row r="915">
          <cell r="F915">
            <v>4.4742100000000002</v>
          </cell>
          <cell r="G915">
            <v>5.0707199999999997</v>
          </cell>
        </row>
        <row r="916">
          <cell r="F916">
            <v>23.875440000000001</v>
          </cell>
          <cell r="G916">
            <v>27.037310000000002</v>
          </cell>
        </row>
        <row r="917">
          <cell r="F917">
            <v>2.36592</v>
          </cell>
          <cell r="G917">
            <v>2.4837099999999999</v>
          </cell>
        </row>
        <row r="920">
          <cell r="F920">
            <v>16.13767</v>
          </cell>
          <cell r="G920">
            <v>2.1876199999999999</v>
          </cell>
        </row>
        <row r="921">
          <cell r="F921">
            <v>0.36536999999999997</v>
          </cell>
        </row>
        <row r="922">
          <cell r="F922">
            <v>-16.192589999999999</v>
          </cell>
          <cell r="G922">
            <v>-16.177440000000001</v>
          </cell>
        </row>
        <row r="924">
          <cell r="F924">
            <v>-28.431909999999998</v>
          </cell>
          <cell r="G924">
            <v>-17.738520000000001</v>
          </cell>
        </row>
        <row r="925">
          <cell r="F925">
            <v>-0.19256000000000001</v>
          </cell>
        </row>
        <row r="926">
          <cell r="F926">
            <v>30.26718</v>
          </cell>
          <cell r="G926">
            <v>35.430630000000001</v>
          </cell>
        </row>
        <row r="927">
          <cell r="G927">
            <v>21.634879999999999</v>
          </cell>
        </row>
        <row r="928">
          <cell r="G928">
            <v>3.3685499999999999</v>
          </cell>
        </row>
        <row r="929">
          <cell r="G929">
            <v>17.961279999999999</v>
          </cell>
        </row>
        <row r="932">
          <cell r="G932">
            <v>-42.964730000000003</v>
          </cell>
        </row>
        <row r="933">
          <cell r="G933">
            <v>-2.0000000000000002E-5</v>
          </cell>
        </row>
        <row r="934">
          <cell r="G934">
            <v>11.03623</v>
          </cell>
        </row>
        <row r="935">
          <cell r="G935">
            <v>76.308210000000003</v>
          </cell>
        </row>
        <row r="936">
          <cell r="G936">
            <v>13.59953</v>
          </cell>
        </row>
        <row r="937">
          <cell r="G937">
            <v>72.513350000000003</v>
          </cell>
        </row>
        <row r="938">
          <cell r="G938">
            <v>-21.916840000000001</v>
          </cell>
        </row>
        <row r="939">
          <cell r="G939">
            <v>-151.54046</v>
          </cell>
        </row>
        <row r="940">
          <cell r="G940">
            <v>2.0000000000000002E-5</v>
          </cell>
        </row>
        <row r="941">
          <cell r="F941">
            <v>322.63914999999997</v>
          </cell>
          <cell r="G941">
            <v>328.43648999999999</v>
          </cell>
        </row>
        <row r="943">
          <cell r="F943">
            <v>18.038689999999999</v>
          </cell>
        </row>
        <row r="944">
          <cell r="F944">
            <v>724.35592999999994</v>
          </cell>
          <cell r="G944">
            <v>795.86803999999995</v>
          </cell>
        </row>
        <row r="945">
          <cell r="F945">
            <v>33.06373</v>
          </cell>
          <cell r="G945">
            <v>80.129230000000007</v>
          </cell>
        </row>
        <row r="946">
          <cell r="F946">
            <v>6.3488600000000002</v>
          </cell>
        </row>
        <row r="948">
          <cell r="F948">
            <v>170.77807000000001</v>
          </cell>
          <cell r="G948">
            <v>175.05421000000001</v>
          </cell>
        </row>
        <row r="949">
          <cell r="F949">
            <v>918.23613999999998</v>
          </cell>
          <cell r="G949">
            <v>933.39764000000002</v>
          </cell>
        </row>
        <row r="951">
          <cell r="F951">
            <v>3.11416</v>
          </cell>
          <cell r="G951">
            <v>18.697469999999999</v>
          </cell>
        </row>
        <row r="952">
          <cell r="F952">
            <v>24.71115</v>
          </cell>
        </row>
        <row r="953">
          <cell r="F953">
            <v>1273.7466999999999</v>
          </cell>
        </row>
        <row r="954">
          <cell r="F954">
            <v>28.632539999999999</v>
          </cell>
        </row>
        <row r="955">
          <cell r="F955">
            <v>-242.73770999999999</v>
          </cell>
          <cell r="G955">
            <v>-216.70428000000001</v>
          </cell>
        </row>
        <row r="956">
          <cell r="F956">
            <v>-17.63476</v>
          </cell>
        </row>
        <row r="957">
          <cell r="F957">
            <v>-1368.1310599999999</v>
          </cell>
          <cell r="G957">
            <v>-25.867899999999999</v>
          </cell>
        </row>
        <row r="958">
          <cell r="F958">
            <v>-32.065710000000003</v>
          </cell>
        </row>
        <row r="959">
          <cell r="F959">
            <v>1863.0958800000001</v>
          </cell>
          <cell r="G959">
            <v>2089.0109000000002</v>
          </cell>
        </row>
        <row r="960">
          <cell r="F960">
            <v>109.68443000000001</v>
          </cell>
          <cell r="G960">
            <v>116.98484000000001</v>
          </cell>
        </row>
        <row r="962">
          <cell r="F962">
            <v>18.42726</v>
          </cell>
        </row>
        <row r="963">
          <cell r="F963">
            <v>602.08028999999999</v>
          </cell>
          <cell r="G963">
            <v>655.38148999999999</v>
          </cell>
        </row>
        <row r="964">
          <cell r="F964">
            <v>26.31972</v>
          </cell>
          <cell r="G964">
            <v>64.992779999999996</v>
          </cell>
        </row>
        <row r="965">
          <cell r="F965">
            <v>6.3488600000000002</v>
          </cell>
        </row>
        <row r="967">
          <cell r="F967">
            <v>115.94408</v>
          </cell>
          <cell r="G967">
            <v>120.25744</v>
          </cell>
        </row>
        <row r="968">
          <cell r="F968">
            <v>624.69547</v>
          </cell>
          <cell r="G968">
            <v>641.21853999999996</v>
          </cell>
        </row>
        <row r="970">
          <cell r="G970">
            <v>18.697469999999999</v>
          </cell>
        </row>
        <row r="971">
          <cell r="F971">
            <v>16.406949999999998</v>
          </cell>
        </row>
        <row r="972">
          <cell r="F972">
            <v>1058.8037099999999</v>
          </cell>
        </row>
        <row r="973">
          <cell r="F973">
            <v>24.105440000000002</v>
          </cell>
        </row>
        <row r="974">
          <cell r="F974">
            <v>-6.2283200000000001</v>
          </cell>
          <cell r="G974">
            <v>0</v>
          </cell>
        </row>
        <row r="975">
          <cell r="F975">
            <v>-17.395659999999999</v>
          </cell>
        </row>
        <row r="976">
          <cell r="F976">
            <v>-1150.9898599999999</v>
          </cell>
          <cell r="G976">
            <v>-25.867899999999999</v>
          </cell>
        </row>
        <row r="977">
          <cell r="F977">
            <v>-27.9861</v>
          </cell>
        </row>
        <row r="978">
          <cell r="F978">
            <v>1400.2162699999999</v>
          </cell>
          <cell r="G978">
            <v>1591.6646599999999</v>
          </cell>
        </row>
        <row r="979">
          <cell r="F979">
            <v>142.89903000000001</v>
          </cell>
          <cell r="G979">
            <v>143.48062999999999</v>
          </cell>
        </row>
        <row r="980">
          <cell r="F980">
            <v>21.843679999999999</v>
          </cell>
          <cell r="G980">
            <v>28.53679</v>
          </cell>
        </row>
        <row r="981">
          <cell r="F981">
            <v>1.98315</v>
          </cell>
          <cell r="G981">
            <v>1.0325</v>
          </cell>
        </row>
        <row r="984">
          <cell r="F984">
            <v>26.322109999999999</v>
          </cell>
          <cell r="G984">
            <v>26.783110000000001</v>
          </cell>
        </row>
        <row r="985">
          <cell r="F985">
            <v>140.75700000000001</v>
          </cell>
          <cell r="G985">
            <v>142.80886000000001</v>
          </cell>
        </row>
        <row r="986">
          <cell r="F986">
            <v>14.55011</v>
          </cell>
        </row>
        <row r="988">
          <cell r="F988">
            <v>-147.40755999999999</v>
          </cell>
          <cell r="G988">
            <v>-148.16788</v>
          </cell>
        </row>
        <row r="989">
          <cell r="F989">
            <v>-30.09301</v>
          </cell>
          <cell r="G989">
            <v>0</v>
          </cell>
        </row>
        <row r="990">
          <cell r="F990">
            <v>-0.35066000000000003</v>
          </cell>
        </row>
        <row r="991">
          <cell r="F991">
            <v>170.50385</v>
          </cell>
          <cell r="G991">
            <v>194.47400999999999</v>
          </cell>
        </row>
        <row r="992">
          <cell r="F992">
            <v>11.268649999999999</v>
          </cell>
          <cell r="G992">
            <v>12.67891</v>
          </cell>
        </row>
        <row r="993">
          <cell r="F993">
            <v>-0.38857000000000003</v>
          </cell>
        </row>
        <row r="994">
          <cell r="F994">
            <v>100.43196</v>
          </cell>
          <cell r="G994">
            <v>111.94976</v>
          </cell>
        </row>
        <row r="995">
          <cell r="F995">
            <v>4.7608600000000001</v>
          </cell>
          <cell r="G995">
            <v>14.103949999999999</v>
          </cell>
        </row>
        <row r="997">
          <cell r="F997">
            <v>19.319579999999998</v>
          </cell>
          <cell r="G997">
            <v>19.404679999999999</v>
          </cell>
        </row>
        <row r="998">
          <cell r="F998">
            <v>103.7306</v>
          </cell>
          <cell r="G998">
            <v>103.46673</v>
          </cell>
        </row>
        <row r="999">
          <cell r="F999">
            <v>3.11416</v>
          </cell>
          <cell r="G999">
            <v>0</v>
          </cell>
        </row>
        <row r="1000">
          <cell r="F1000">
            <v>8.3041999999999998</v>
          </cell>
        </row>
        <row r="1001">
          <cell r="F1001">
            <v>200.39287999999999</v>
          </cell>
        </row>
        <row r="1002">
          <cell r="F1002">
            <v>4.5270999999999999</v>
          </cell>
        </row>
        <row r="1003">
          <cell r="F1003">
            <v>-0.23910000000000001</v>
          </cell>
        </row>
        <row r="1004">
          <cell r="F1004">
            <v>-187.04819000000001</v>
          </cell>
        </row>
        <row r="1005">
          <cell r="F1005">
            <v>-3.7289500000000002</v>
          </cell>
        </row>
        <row r="1006">
          <cell r="F1006">
            <v>264.44517999999999</v>
          </cell>
          <cell r="G1006">
            <v>261.60403000000002</v>
          </cell>
        </row>
        <row r="1007">
          <cell r="F1007">
            <v>58.787039999999998</v>
          </cell>
          <cell r="G1007">
            <v>55.292110000000001</v>
          </cell>
        </row>
        <row r="1009">
          <cell r="F1009">
            <v>9.1922999999999995</v>
          </cell>
          <cell r="G1009">
            <v>8.6089800000000007</v>
          </cell>
        </row>
        <row r="1010">
          <cell r="F1010">
            <v>49.053069999999998</v>
          </cell>
          <cell r="G1010">
            <v>45.903509999999997</v>
          </cell>
        </row>
        <row r="1011">
          <cell r="F1011">
            <v>-89.101830000000007</v>
          </cell>
          <cell r="G1011">
            <v>-68.5364</v>
          </cell>
        </row>
        <row r="1012">
          <cell r="F1012">
            <v>27.930579999999999</v>
          </cell>
          <cell r="G1012">
            <v>41.2682</v>
          </cell>
        </row>
        <row r="1013">
          <cell r="F1013">
            <v>220.38189</v>
          </cell>
          <cell r="G1013">
            <v>261.77429000000001</v>
          </cell>
        </row>
        <row r="1014">
          <cell r="F1014">
            <v>0.2581</v>
          </cell>
        </row>
        <row r="1015">
          <cell r="F1015">
            <v>211.7097</v>
          </cell>
          <cell r="G1015">
            <v>238.02237</v>
          </cell>
        </row>
        <row r="1016">
          <cell r="F1016">
            <v>9.4793199999999995</v>
          </cell>
          <cell r="G1016">
            <v>0.68332999999999999</v>
          </cell>
        </row>
        <row r="1019">
          <cell r="F1019">
            <v>77.927350000000004</v>
          </cell>
          <cell r="G1019">
            <v>77.818340000000006</v>
          </cell>
        </row>
        <row r="1020">
          <cell r="F1020">
            <v>417.29881</v>
          </cell>
          <cell r="G1020">
            <v>414.93117999999998</v>
          </cell>
        </row>
        <row r="1022">
          <cell r="F1022">
            <v>22.404810000000001</v>
          </cell>
          <cell r="G1022">
            <v>2.0450300000000001</v>
          </cell>
        </row>
        <row r="1023">
          <cell r="F1023">
            <v>6.2342899999999997</v>
          </cell>
        </row>
        <row r="1024">
          <cell r="F1024">
            <v>143.90111999999999</v>
          </cell>
          <cell r="G1024">
            <v>54.101089999999999</v>
          </cell>
        </row>
        <row r="1025">
          <cell r="F1025">
            <v>7.9133599999999999</v>
          </cell>
        </row>
        <row r="1026">
          <cell r="F1026">
            <v>-390.18945000000002</v>
          </cell>
          <cell r="G1026">
            <v>-322.64524999999998</v>
          </cell>
        </row>
        <row r="1028">
          <cell r="F1028">
            <v>-389.32474999999999</v>
          </cell>
          <cell r="G1028">
            <v>-322.33262000000002</v>
          </cell>
        </row>
        <row r="1029">
          <cell r="F1029">
            <v>-9.6890400000000003</v>
          </cell>
        </row>
        <row r="1030">
          <cell r="F1030">
            <v>328.30551000000003</v>
          </cell>
          <cell r="G1030">
            <v>404.39776000000001</v>
          </cell>
        </row>
        <row r="1031">
          <cell r="F1031">
            <v>7.5309699999999999</v>
          </cell>
          <cell r="G1031">
            <v>6.34579</v>
          </cell>
        </row>
        <row r="1032">
          <cell r="F1032">
            <v>10.691610000000001</v>
          </cell>
          <cell r="G1032">
            <v>10.138400000000001</v>
          </cell>
        </row>
        <row r="1033">
          <cell r="F1033">
            <v>0.47941</v>
          </cell>
        </row>
        <row r="1034">
          <cell r="F1034">
            <v>2.6920999999999999</v>
          </cell>
          <cell r="G1034">
            <v>2.5665900000000001</v>
          </cell>
        </row>
        <row r="1035">
          <cell r="F1035">
            <v>14.43702</v>
          </cell>
          <cell r="G1035">
            <v>13.685169999999999</v>
          </cell>
        </row>
        <row r="1036">
          <cell r="F1036">
            <v>0.10173</v>
          </cell>
        </row>
        <row r="1038">
          <cell r="F1038">
            <v>6.5000000000000002E-2</v>
          </cell>
        </row>
        <row r="1040">
          <cell r="F1040">
            <v>-16.480260000000001</v>
          </cell>
          <cell r="G1040">
            <v>-10.08169</v>
          </cell>
        </row>
        <row r="1041">
          <cell r="F1041">
            <v>-18.794080000000001</v>
          </cell>
          <cell r="G1041">
            <v>-16.107060000000001</v>
          </cell>
        </row>
        <row r="1042">
          <cell r="F1042">
            <v>-0.42365999999999998</v>
          </cell>
        </row>
        <row r="1043">
          <cell r="F1043">
            <v>0.29984</v>
          </cell>
          <cell r="G1043">
            <v>6.5472000000000001</v>
          </cell>
        </row>
        <row r="1044">
          <cell r="F1044">
            <v>163.03415000000001</v>
          </cell>
          <cell r="G1044">
            <v>190.61227</v>
          </cell>
        </row>
        <row r="1045">
          <cell r="F1045">
            <v>0.2581</v>
          </cell>
        </row>
        <row r="1046">
          <cell r="F1046">
            <v>201.01809</v>
          </cell>
          <cell r="G1046">
            <v>227.88397000000001</v>
          </cell>
        </row>
        <row r="1047">
          <cell r="F1047">
            <v>8.9999099999999999</v>
          </cell>
          <cell r="G1047">
            <v>0.68332999999999999</v>
          </cell>
        </row>
        <row r="1050">
          <cell r="F1050">
            <v>65.671750000000003</v>
          </cell>
          <cell r="G1050">
            <v>65.159859999999995</v>
          </cell>
        </row>
        <row r="1051">
          <cell r="F1051">
            <v>351.82808999999997</v>
          </cell>
          <cell r="G1051">
            <v>347.43558000000002</v>
          </cell>
        </row>
        <row r="1052">
          <cell r="F1052">
            <v>2.2878799999999999</v>
          </cell>
          <cell r="G1052">
            <v>2.0450300000000001</v>
          </cell>
        </row>
        <row r="1054">
          <cell r="F1054">
            <v>72.13691</v>
          </cell>
        </row>
        <row r="1055">
          <cell r="F1055">
            <v>0.28397</v>
          </cell>
        </row>
        <row r="1056">
          <cell r="F1056">
            <v>-325.12311</v>
          </cell>
          <cell r="G1056">
            <v>-289.34552000000002</v>
          </cell>
        </row>
        <row r="1058">
          <cell r="F1058">
            <v>-370.53066999999999</v>
          </cell>
          <cell r="G1058">
            <v>-306.22555999999997</v>
          </cell>
        </row>
        <row r="1059">
          <cell r="F1059">
            <v>-9.2653800000000004</v>
          </cell>
        </row>
        <row r="1060">
          <cell r="F1060">
            <v>160.59969000000001</v>
          </cell>
          <cell r="G1060">
            <v>238.24896000000001</v>
          </cell>
        </row>
        <row r="1061">
          <cell r="F1061">
            <v>49.816769999999998</v>
          </cell>
          <cell r="G1061">
            <v>64.816230000000004</v>
          </cell>
        </row>
        <row r="1063">
          <cell r="F1063">
            <v>9.5634999999999994</v>
          </cell>
          <cell r="G1063">
            <v>10.091889999999999</v>
          </cell>
        </row>
        <row r="1064">
          <cell r="F1064">
            <v>51.033700000000003</v>
          </cell>
          <cell r="G1064">
            <v>53.810429999999997</v>
          </cell>
        </row>
        <row r="1066">
          <cell r="F1066">
            <v>20.0152</v>
          </cell>
        </row>
        <row r="1067">
          <cell r="F1067">
            <v>6.2342899999999997</v>
          </cell>
        </row>
        <row r="1068">
          <cell r="F1068">
            <v>71.699209999999994</v>
          </cell>
          <cell r="G1068">
            <v>54.101089999999999</v>
          </cell>
        </row>
        <row r="1069">
          <cell r="F1069">
            <v>7.6293899999999999</v>
          </cell>
        </row>
        <row r="1070">
          <cell r="F1070">
            <v>-48.586080000000003</v>
          </cell>
          <cell r="G1070">
            <v>-23.218039999999998</v>
          </cell>
        </row>
        <row r="1071">
          <cell r="F1071">
            <v>167.40598</v>
          </cell>
          <cell r="G1071">
            <v>159.60159999999999</v>
          </cell>
        </row>
        <row r="1072">
          <cell r="F1072">
            <v>211.60685000000001</v>
          </cell>
          <cell r="G1072">
            <v>258.82619</v>
          </cell>
        </row>
        <row r="1074">
          <cell r="F1074">
            <v>56.98639</v>
          </cell>
        </row>
        <row r="1075">
          <cell r="F1075">
            <v>1099.23921</v>
          </cell>
          <cell r="G1075">
            <v>1159.43959</v>
          </cell>
        </row>
        <row r="1076">
          <cell r="F1076">
            <v>129.22386</v>
          </cell>
          <cell r="G1076">
            <v>112.92225000000001</v>
          </cell>
        </row>
        <row r="1077">
          <cell r="F1077">
            <v>4.74533</v>
          </cell>
          <cell r="G1077">
            <v>2.8687</v>
          </cell>
        </row>
        <row r="1079">
          <cell r="F1079">
            <v>7.2720000000000007E-2</v>
          </cell>
        </row>
        <row r="1080">
          <cell r="F1080">
            <v>218.29624999999999</v>
          </cell>
          <cell r="G1080">
            <v>221.27064999999999</v>
          </cell>
        </row>
        <row r="1081">
          <cell r="F1081">
            <v>1191.9607599999999</v>
          </cell>
          <cell r="G1081">
            <v>1179.82581</v>
          </cell>
        </row>
        <row r="1082">
          <cell r="F1082">
            <v>16.049790000000002</v>
          </cell>
          <cell r="G1082">
            <v>8.6900399999999998</v>
          </cell>
        </row>
        <row r="1083">
          <cell r="F1083">
            <v>46.788649999999997</v>
          </cell>
        </row>
        <row r="1084">
          <cell r="F1084">
            <v>602.49356999999998</v>
          </cell>
          <cell r="G1084">
            <v>2.73454</v>
          </cell>
        </row>
        <row r="1085">
          <cell r="F1085">
            <v>63.687510000000003</v>
          </cell>
        </row>
        <row r="1086">
          <cell r="F1086">
            <v>-268.19580000000002</v>
          </cell>
          <cell r="G1086">
            <v>-247.31829999999999</v>
          </cell>
        </row>
        <row r="1087">
          <cell r="F1087">
            <v>-75.216520000000003</v>
          </cell>
        </row>
        <row r="1088">
          <cell r="F1088">
            <v>-1959.0333599999999</v>
          </cell>
          <cell r="G1088">
            <v>-1485.2808</v>
          </cell>
        </row>
        <row r="1089">
          <cell r="F1089">
            <v>-133.80562</v>
          </cell>
        </row>
        <row r="1090">
          <cell r="F1090">
            <v>1204.89959</v>
          </cell>
          <cell r="G1090">
            <v>1213.97867</v>
          </cell>
        </row>
        <row r="1091">
          <cell r="F1091">
            <v>4.0579599999999996</v>
          </cell>
          <cell r="G1091">
            <v>6.9744799999999998</v>
          </cell>
        </row>
        <row r="1092">
          <cell r="F1092">
            <v>4.5514000000000001</v>
          </cell>
        </row>
        <row r="1093">
          <cell r="F1093">
            <v>134.18672000000001</v>
          </cell>
          <cell r="G1093">
            <v>134.59585000000001</v>
          </cell>
        </row>
        <row r="1094">
          <cell r="F1094">
            <v>22.227080000000001</v>
          </cell>
          <cell r="G1094">
            <v>13.20082</v>
          </cell>
        </row>
        <row r="1097">
          <cell r="F1097">
            <v>23.20805</v>
          </cell>
          <cell r="G1097">
            <v>22.0425</v>
          </cell>
        </row>
        <row r="1098">
          <cell r="F1098">
            <v>127.82286999999999</v>
          </cell>
          <cell r="G1098">
            <v>117.53167999999999</v>
          </cell>
        </row>
        <row r="1099">
          <cell r="F1099">
            <v>4.1262999999999996</v>
          </cell>
        </row>
        <row r="1100">
          <cell r="F1100">
            <v>187.97309999999999</v>
          </cell>
        </row>
        <row r="1101">
          <cell r="F1101">
            <v>16.041319999999999</v>
          </cell>
        </row>
        <row r="1102">
          <cell r="F1102">
            <v>-1.17964</v>
          </cell>
          <cell r="G1102">
            <v>-2.0775899999999998</v>
          </cell>
        </row>
        <row r="1103">
          <cell r="F1103">
            <v>-5.1214599999999999</v>
          </cell>
        </row>
        <row r="1104">
          <cell r="F1104">
            <v>-230.0094</v>
          </cell>
          <cell r="G1104">
            <v>-47.594830000000002</v>
          </cell>
        </row>
        <row r="1105">
          <cell r="F1105">
            <v>-23.224399999999999</v>
          </cell>
        </row>
        <row r="1106">
          <cell r="F1106">
            <v>264.65989999999999</v>
          </cell>
          <cell r="G1106">
            <v>244.67291</v>
          </cell>
        </row>
        <row r="1107">
          <cell r="F1107">
            <v>68.339770000000001</v>
          </cell>
          <cell r="G1107">
            <v>102.3901</v>
          </cell>
        </row>
        <row r="1109">
          <cell r="F1109">
            <v>16.490600000000001</v>
          </cell>
        </row>
        <row r="1110">
          <cell r="F1110">
            <v>94.513490000000004</v>
          </cell>
          <cell r="G1110">
            <v>123.81789999999999</v>
          </cell>
        </row>
        <row r="1111">
          <cell r="F1111">
            <v>39.108490000000003</v>
          </cell>
          <cell r="G1111">
            <v>30.00187</v>
          </cell>
        </row>
        <row r="1112">
          <cell r="F1112">
            <v>4.74533</v>
          </cell>
          <cell r="G1112">
            <v>2.8687</v>
          </cell>
        </row>
        <row r="1115">
          <cell r="F1115">
            <v>29.097449999999998</v>
          </cell>
          <cell r="G1115">
            <v>35.66724</v>
          </cell>
        </row>
        <row r="1116">
          <cell r="F1116">
            <v>163.1557</v>
          </cell>
          <cell r="G1116">
            <v>190.17947000000001</v>
          </cell>
        </row>
        <row r="1117">
          <cell r="F1117">
            <v>1.8351299999999999</v>
          </cell>
          <cell r="G1117">
            <v>8.6900399999999998</v>
          </cell>
        </row>
        <row r="1118">
          <cell r="F1118">
            <v>22.701519999999999</v>
          </cell>
        </row>
        <row r="1119">
          <cell r="F1119">
            <v>189.34125</v>
          </cell>
        </row>
        <row r="1120">
          <cell r="F1120">
            <v>36.660400000000003</v>
          </cell>
        </row>
        <row r="1121">
          <cell r="F1121">
            <v>-22.701519999999999</v>
          </cell>
        </row>
        <row r="1122">
          <cell r="F1122">
            <v>-192.28698</v>
          </cell>
          <cell r="G1122">
            <v>-19.566009999999999</v>
          </cell>
        </row>
        <row r="1123">
          <cell r="F1123">
            <v>-36.996250000000003</v>
          </cell>
        </row>
        <row r="1124">
          <cell r="F1124">
            <v>414.00438000000003</v>
          </cell>
          <cell r="G1124">
            <v>474.04930999999999</v>
          </cell>
        </row>
        <row r="1125">
          <cell r="F1125">
            <v>41.383119999999998</v>
          </cell>
          <cell r="G1125">
            <v>41.659039999999997</v>
          </cell>
        </row>
        <row r="1127">
          <cell r="F1127">
            <v>6.67997</v>
          </cell>
          <cell r="G1127">
            <v>6.4863099999999996</v>
          </cell>
        </row>
        <row r="1128">
          <cell r="F1128">
            <v>35.646419999999999</v>
          </cell>
          <cell r="G1128">
            <v>34.585340000000002</v>
          </cell>
        </row>
        <row r="1129">
          <cell r="F1129">
            <v>14.011200000000001</v>
          </cell>
        </row>
        <row r="1131">
          <cell r="F1131">
            <v>-89.665400000000005</v>
          </cell>
          <cell r="G1131">
            <v>-71.747600000000006</v>
          </cell>
        </row>
        <row r="1132">
          <cell r="F1132">
            <v>8.0553100000000004</v>
          </cell>
          <cell r="G1132">
            <v>10.983090000000001</v>
          </cell>
        </row>
        <row r="1133">
          <cell r="F1133">
            <v>97.825999999999993</v>
          </cell>
          <cell r="G1133">
            <v>107.80257</v>
          </cell>
        </row>
        <row r="1134">
          <cell r="F1134">
            <v>35.944389999999999</v>
          </cell>
        </row>
        <row r="1135">
          <cell r="F1135">
            <v>870.53899999999999</v>
          </cell>
          <cell r="G1135">
            <v>901.02584000000002</v>
          </cell>
        </row>
        <row r="1136">
          <cell r="F1136">
            <v>67.888289999999998</v>
          </cell>
          <cell r="G1136">
            <v>69.719560000000001</v>
          </cell>
        </row>
        <row r="1138">
          <cell r="F1138">
            <v>7.2720000000000007E-2</v>
          </cell>
        </row>
        <row r="1139">
          <cell r="F1139">
            <v>159.31077999999999</v>
          </cell>
          <cell r="G1139">
            <v>157.0746</v>
          </cell>
        </row>
        <row r="1140">
          <cell r="F1140">
            <v>865.33577000000002</v>
          </cell>
          <cell r="G1140">
            <v>837.52931999999998</v>
          </cell>
        </row>
        <row r="1141">
          <cell r="F1141">
            <v>0.20346</v>
          </cell>
        </row>
        <row r="1142">
          <cell r="F1142">
            <v>19.960830000000001</v>
          </cell>
        </row>
        <row r="1143">
          <cell r="F1143">
            <v>225.17921999999999</v>
          </cell>
          <cell r="G1143">
            <v>2.73454</v>
          </cell>
        </row>
        <row r="1144">
          <cell r="F1144">
            <v>10.98579</v>
          </cell>
        </row>
        <row r="1145">
          <cell r="F1145">
            <v>-177.35076000000001</v>
          </cell>
          <cell r="G1145">
            <v>-173.49311</v>
          </cell>
        </row>
        <row r="1146">
          <cell r="F1146">
            <v>-47.393540000000002</v>
          </cell>
        </row>
        <row r="1147">
          <cell r="F1147">
            <v>-1536.7369799999999</v>
          </cell>
          <cell r="G1147">
            <v>-1418.11996</v>
          </cell>
        </row>
        <row r="1148">
          <cell r="F1148">
            <v>-73.584969999999998</v>
          </cell>
        </row>
        <row r="1149">
          <cell r="F1149">
            <v>518.17999999999995</v>
          </cell>
          <cell r="G1149">
            <v>484.27336000000003</v>
          </cell>
        </row>
        <row r="1150">
          <cell r="F1150">
            <v>15.70398</v>
          </cell>
          <cell r="G1150">
            <v>57.826160000000002</v>
          </cell>
        </row>
        <row r="1151">
          <cell r="F1151">
            <v>7.4674300000000002</v>
          </cell>
        </row>
        <row r="1152">
          <cell r="F1152">
            <v>162.7647</v>
          </cell>
          <cell r="G1152">
            <v>469.11029000000002</v>
          </cell>
        </row>
        <row r="1153">
          <cell r="F1153">
            <v>18.448779999999999</v>
          </cell>
          <cell r="G1153">
            <v>51.857309999999998</v>
          </cell>
        </row>
        <row r="1156">
          <cell r="F1156">
            <v>32.516039999999997</v>
          </cell>
          <cell r="G1156">
            <v>82.04401</v>
          </cell>
        </row>
        <row r="1157">
          <cell r="F1157">
            <v>177.21339</v>
          </cell>
          <cell r="G1157">
            <v>437.46262000000002</v>
          </cell>
        </row>
        <row r="1158">
          <cell r="F1158">
            <v>0.20346</v>
          </cell>
        </row>
        <row r="1159">
          <cell r="F1159">
            <v>-0.62870000000000004</v>
          </cell>
        </row>
        <row r="1160">
          <cell r="F1160">
            <v>69.438569999999999</v>
          </cell>
          <cell r="G1160">
            <v>2.1876199999999999</v>
          </cell>
        </row>
        <row r="1161">
          <cell r="F1161">
            <v>3.3056199999999998</v>
          </cell>
        </row>
        <row r="1162">
          <cell r="F1162">
            <v>-48.276440000000001</v>
          </cell>
          <cell r="G1162">
            <v>-94.094589999999997</v>
          </cell>
        </row>
        <row r="1163">
          <cell r="F1163">
            <v>-12.67009</v>
          </cell>
        </row>
        <row r="1164">
          <cell r="F1164">
            <v>-279.52003999999999</v>
          </cell>
          <cell r="G1164">
            <v>-739.01131999999996</v>
          </cell>
        </row>
        <row r="1165">
          <cell r="F1165">
            <v>-20.461099999999998</v>
          </cell>
        </row>
        <row r="1166">
          <cell r="F1166">
            <v>125.5056</v>
          </cell>
          <cell r="G1166">
            <v>267.38209999999998</v>
          </cell>
        </row>
        <row r="1167">
          <cell r="F1167">
            <v>7.64194</v>
          </cell>
          <cell r="G1167">
            <v>0</v>
          </cell>
        </row>
        <row r="1168">
          <cell r="F1168">
            <v>2.0028999999999999</v>
          </cell>
        </row>
        <row r="1169">
          <cell r="F1169">
            <v>87.211979999999997</v>
          </cell>
          <cell r="G1169">
            <v>75.190150000000003</v>
          </cell>
        </row>
        <row r="1170">
          <cell r="F1170">
            <v>11.53162</v>
          </cell>
          <cell r="G1170">
            <v>2.3747500000000001</v>
          </cell>
        </row>
        <row r="1171">
          <cell r="F1171">
            <v>7.2720000000000007E-2</v>
          </cell>
        </row>
        <row r="1172">
          <cell r="F1172">
            <v>14.617010000000001</v>
          </cell>
          <cell r="G1172">
            <v>11.70711</v>
          </cell>
        </row>
        <row r="1173">
          <cell r="F1173">
            <v>80.005669999999995</v>
          </cell>
          <cell r="G1173">
            <v>62.42286</v>
          </cell>
        </row>
        <row r="1175">
          <cell r="F1175">
            <v>2.11517</v>
          </cell>
        </row>
        <row r="1176">
          <cell r="F1176">
            <v>12.43956</v>
          </cell>
        </row>
        <row r="1177">
          <cell r="F1177">
            <v>0.75263999999999998</v>
          </cell>
        </row>
        <row r="1178">
          <cell r="F1178">
            <v>-12.011369999999999</v>
          </cell>
          <cell r="G1178">
            <v>0</v>
          </cell>
        </row>
        <row r="1179">
          <cell r="F1179">
            <v>-4.6791799999999997</v>
          </cell>
        </row>
        <row r="1180">
          <cell r="F1180">
            <v>-145.14958999999999</v>
          </cell>
          <cell r="G1180">
            <v>-119.45607</v>
          </cell>
        </row>
        <row r="1181">
          <cell r="F1181">
            <v>-13.21616</v>
          </cell>
        </row>
        <row r="1182">
          <cell r="F1182">
            <v>43.334910000000001</v>
          </cell>
          <cell r="G1182">
            <v>32.238799999999998</v>
          </cell>
        </row>
        <row r="1183">
          <cell r="F1183">
            <v>51.87979</v>
          </cell>
          <cell r="G1183">
            <v>49.976410000000001</v>
          </cell>
        </row>
        <row r="1184">
          <cell r="F1184">
            <v>19.156839999999999</v>
          </cell>
        </row>
        <row r="1185">
          <cell r="F1185">
            <v>512.14443000000006</v>
          </cell>
          <cell r="G1185">
            <v>356.72539999999998</v>
          </cell>
        </row>
        <row r="1186">
          <cell r="F1186">
            <v>35.450609999999998</v>
          </cell>
          <cell r="G1186">
            <v>15.487500000000001</v>
          </cell>
        </row>
        <row r="1189">
          <cell r="F1189">
            <v>91.518129999999999</v>
          </cell>
          <cell r="G1189">
            <v>63.323480000000004</v>
          </cell>
        </row>
        <row r="1190">
          <cell r="F1190">
            <v>496.41737999999998</v>
          </cell>
          <cell r="G1190">
            <v>337.64384000000001</v>
          </cell>
        </row>
        <row r="1192">
          <cell r="F1192">
            <v>13.861079999999999</v>
          </cell>
        </row>
        <row r="1193">
          <cell r="F1193">
            <v>98.883539999999996</v>
          </cell>
          <cell r="G1193">
            <v>0.54691999999999996</v>
          </cell>
        </row>
        <row r="1194">
          <cell r="F1194">
            <v>6.6130300000000002</v>
          </cell>
        </row>
        <row r="1195">
          <cell r="F1195">
            <v>-81.744410000000002</v>
          </cell>
          <cell r="G1195">
            <v>-79.398520000000005</v>
          </cell>
        </row>
        <row r="1196">
          <cell r="F1196">
            <v>-23.547190000000001</v>
          </cell>
        </row>
        <row r="1197">
          <cell r="F1197">
            <v>-932.74447999999995</v>
          </cell>
          <cell r="G1197">
            <v>-559.65256999999997</v>
          </cell>
        </row>
        <row r="1198">
          <cell r="F1198">
            <v>-37.77657</v>
          </cell>
        </row>
        <row r="1199">
          <cell r="F1199">
            <v>250.11218</v>
          </cell>
          <cell r="G1199">
            <v>184.65245999999999</v>
          </cell>
        </row>
        <row r="1200">
          <cell r="F1200">
            <v>22.600290000000001</v>
          </cell>
        </row>
        <row r="1201">
          <cell r="F1201">
            <v>7.3172199999999998</v>
          </cell>
        </row>
        <row r="1202">
          <cell r="F1202">
            <v>108.41789</v>
          </cell>
        </row>
        <row r="1203">
          <cell r="F1203">
            <v>2.4572799999999999</v>
          </cell>
        </row>
        <row r="1204">
          <cell r="F1204">
            <v>20.659600000000001</v>
          </cell>
        </row>
        <row r="1205">
          <cell r="F1205">
            <v>111.69933</v>
          </cell>
        </row>
        <row r="1207">
          <cell r="F1207">
            <v>4.6132799999999996</v>
          </cell>
        </row>
        <row r="1208">
          <cell r="F1208">
            <v>44.417549999999999</v>
          </cell>
        </row>
        <row r="1209">
          <cell r="F1209">
            <v>0.3145</v>
          </cell>
        </row>
        <row r="1210">
          <cell r="F1210">
            <v>-35.318539999999999</v>
          </cell>
        </row>
        <row r="1211">
          <cell r="F1211">
            <v>-6.4970800000000004</v>
          </cell>
        </row>
        <row r="1212">
          <cell r="F1212">
            <v>-179.32286999999999</v>
          </cell>
        </row>
        <row r="1213">
          <cell r="F1213">
            <v>-2.1311399999999998</v>
          </cell>
        </row>
        <row r="1214">
          <cell r="F1214">
            <v>99.227310000000003</v>
          </cell>
        </row>
        <row r="1215">
          <cell r="F1215">
            <v>129.72929999999999</v>
          </cell>
          <cell r="G1215">
            <v>159.57204999999999</v>
          </cell>
        </row>
        <row r="1217">
          <cell r="F1217">
            <v>0.79166999999999998</v>
          </cell>
        </row>
        <row r="1219">
          <cell r="F1219">
            <v>21.157990000000002</v>
          </cell>
          <cell r="G1219">
            <v>24.845369999999999</v>
          </cell>
        </row>
        <row r="1220">
          <cell r="F1220">
            <v>112.98394999999999</v>
          </cell>
          <cell r="G1220">
            <v>132.47672</v>
          </cell>
        </row>
        <row r="1221">
          <cell r="G1221">
            <v>-12.65171</v>
          </cell>
        </row>
        <row r="1222">
          <cell r="F1222">
            <v>4.46896</v>
          </cell>
          <cell r="G1222">
            <v>4.8869400000000001</v>
          </cell>
        </row>
        <row r="1223">
          <cell r="G1223">
            <v>-1.89167</v>
          </cell>
        </row>
        <row r="1224">
          <cell r="F1224">
            <v>269.13186999999999</v>
          </cell>
          <cell r="G1224">
            <v>307.23770000000002</v>
          </cell>
        </row>
        <row r="1225">
          <cell r="G1225">
            <v>-12.65171</v>
          </cell>
        </row>
        <row r="1226">
          <cell r="G1226">
            <v>-12.65171</v>
          </cell>
        </row>
        <row r="1227">
          <cell r="G1227">
            <v>0</v>
          </cell>
        </row>
        <row r="1228">
          <cell r="G1228">
            <v>0</v>
          </cell>
        </row>
        <row r="1229">
          <cell r="G1229">
            <v>0</v>
          </cell>
        </row>
        <row r="1230">
          <cell r="G1230">
            <v>0</v>
          </cell>
        </row>
        <row r="1231">
          <cell r="F1231">
            <v>45.297580000000004</v>
          </cell>
          <cell r="G1231">
            <v>58.134740000000001</v>
          </cell>
        </row>
        <row r="1234">
          <cell r="F1234">
            <v>7.9426199999999998</v>
          </cell>
          <cell r="G1234">
            <v>9.0515799999999995</v>
          </cell>
        </row>
        <row r="1235">
          <cell r="F1235">
            <v>42.383870000000002</v>
          </cell>
          <cell r="G1235">
            <v>48.263460000000002</v>
          </cell>
        </row>
        <row r="1236">
          <cell r="F1236">
            <v>95.624070000000003</v>
          </cell>
          <cell r="G1236">
            <v>115.44978</v>
          </cell>
        </row>
        <row r="1237">
          <cell r="F1237">
            <v>40.404020000000003</v>
          </cell>
          <cell r="G1237">
            <v>47.059950000000001</v>
          </cell>
        </row>
        <row r="1238">
          <cell r="F1238">
            <v>0.79166999999999998</v>
          </cell>
        </row>
        <row r="1240">
          <cell r="F1240">
            <v>6.2156000000000002</v>
          </cell>
          <cell r="G1240">
            <v>7.3272300000000001</v>
          </cell>
        </row>
        <row r="1241">
          <cell r="F1241">
            <v>33.247509999999998</v>
          </cell>
          <cell r="G1241">
            <v>39.06917</v>
          </cell>
        </row>
        <row r="1242">
          <cell r="G1242">
            <v>-1.8189900000000001</v>
          </cell>
        </row>
        <row r="1243">
          <cell r="F1243">
            <v>80.658799999999999</v>
          </cell>
          <cell r="G1243">
            <v>91.637360000000001</v>
          </cell>
        </row>
        <row r="1244">
          <cell r="F1244">
            <v>40.404020000000003</v>
          </cell>
          <cell r="G1244">
            <v>47.059950000000001</v>
          </cell>
        </row>
        <row r="1245">
          <cell r="F1245">
            <v>0.79166999999999998</v>
          </cell>
        </row>
        <row r="1247">
          <cell r="F1247">
            <v>6.2156000000000002</v>
          </cell>
          <cell r="G1247">
            <v>7.3272300000000001</v>
          </cell>
        </row>
        <row r="1248">
          <cell r="F1248">
            <v>33.247509999999998</v>
          </cell>
          <cell r="G1248">
            <v>39.06917</v>
          </cell>
        </row>
        <row r="1249">
          <cell r="G1249">
            <v>-1.8189900000000001</v>
          </cell>
        </row>
        <row r="1250">
          <cell r="F1250">
            <v>80.658799999999999</v>
          </cell>
          <cell r="G1250">
            <v>91.637360000000001</v>
          </cell>
        </row>
        <row r="1251">
          <cell r="F1251">
            <v>6.7054999999999998</v>
          </cell>
          <cell r="G1251">
            <v>6.2205700000000004</v>
          </cell>
        </row>
        <row r="1252">
          <cell r="F1252">
            <v>1.08883</v>
          </cell>
          <cell r="G1252">
            <v>0.96853999999999996</v>
          </cell>
        </row>
        <row r="1253">
          <cell r="F1253">
            <v>5.8102999999999998</v>
          </cell>
          <cell r="G1253">
            <v>5.16432</v>
          </cell>
        </row>
        <row r="1254">
          <cell r="F1254">
            <v>4.46896</v>
          </cell>
          <cell r="G1254">
            <v>4.8869400000000001</v>
          </cell>
        </row>
        <row r="1255">
          <cell r="G1255">
            <v>0</v>
          </cell>
        </row>
        <row r="1256">
          <cell r="F1256">
            <v>18.073589999999999</v>
          </cell>
          <cell r="G1256">
            <v>17.240369999999999</v>
          </cell>
        </row>
        <row r="1257">
          <cell r="F1257">
            <v>6.7054999999999998</v>
          </cell>
          <cell r="G1257">
            <v>6.2205700000000004</v>
          </cell>
        </row>
        <row r="1258">
          <cell r="F1258">
            <v>1.08883</v>
          </cell>
          <cell r="G1258">
            <v>0.96853999999999996</v>
          </cell>
        </row>
        <row r="1259">
          <cell r="F1259">
            <v>5.8102999999999998</v>
          </cell>
          <cell r="G1259">
            <v>5.16432</v>
          </cell>
        </row>
        <row r="1260">
          <cell r="G1260">
            <v>0</v>
          </cell>
        </row>
        <row r="1261">
          <cell r="F1261">
            <v>13.60463</v>
          </cell>
          <cell r="G1261">
            <v>12.353429999999999</v>
          </cell>
        </row>
        <row r="1262">
          <cell r="F1262">
            <v>4.46896</v>
          </cell>
          <cell r="G1262">
            <v>4.8869400000000001</v>
          </cell>
        </row>
        <row r="1263">
          <cell r="F1263">
            <v>4.46896</v>
          </cell>
          <cell r="G1263">
            <v>4.8869400000000001</v>
          </cell>
        </row>
        <row r="1264">
          <cell r="F1264">
            <v>37.322200000000002</v>
          </cell>
          <cell r="G1264">
            <v>48.156790000000001</v>
          </cell>
        </row>
        <row r="1266">
          <cell r="F1266">
            <v>5.9109400000000001</v>
          </cell>
          <cell r="G1266">
            <v>7.4980200000000004</v>
          </cell>
        </row>
        <row r="1267">
          <cell r="F1267">
            <v>31.542269999999998</v>
          </cell>
          <cell r="G1267">
            <v>39.979770000000002</v>
          </cell>
        </row>
        <row r="1268">
          <cell r="G1268">
            <v>-7.2679999999999995E-2</v>
          </cell>
        </row>
        <row r="1269">
          <cell r="F1269">
            <v>74.775409999999994</v>
          </cell>
          <cell r="G1269">
            <v>95.561899999999994</v>
          </cell>
        </row>
        <row r="1270">
          <cell r="F1270">
            <v>37.322200000000002</v>
          </cell>
          <cell r="G1270">
            <v>48.156790000000001</v>
          </cell>
        </row>
        <row r="1272">
          <cell r="F1272">
            <v>5.9109400000000001</v>
          </cell>
          <cell r="G1272">
            <v>7.4980200000000004</v>
          </cell>
        </row>
        <row r="1273">
          <cell r="F1273">
            <v>31.542269999999998</v>
          </cell>
          <cell r="G1273">
            <v>39.979770000000002</v>
          </cell>
        </row>
        <row r="1274">
          <cell r="G1274">
            <v>-7.2679999999999995E-2</v>
          </cell>
        </row>
        <row r="1275">
          <cell r="F1275">
            <v>74.775409999999994</v>
          </cell>
          <cell r="G1275">
            <v>95.561899999999994</v>
          </cell>
        </row>
        <row r="1276">
          <cell r="F1276">
            <v>291.23511000000002</v>
          </cell>
          <cell r="G1276">
            <v>387.25153999999998</v>
          </cell>
        </row>
        <row r="1277">
          <cell r="F1277">
            <v>23.846150000000002</v>
          </cell>
          <cell r="G1277">
            <v>10.6</v>
          </cell>
        </row>
        <row r="1278">
          <cell r="F1278">
            <v>-0.11362999999999999</v>
          </cell>
          <cell r="G1278">
            <v>4.6519199999999996</v>
          </cell>
        </row>
        <row r="1279">
          <cell r="F1279">
            <v>55.857219999999998</v>
          </cell>
          <cell r="G1279">
            <v>61.019370000000002</v>
          </cell>
        </row>
        <row r="1280">
          <cell r="F1280">
            <v>96.97587</v>
          </cell>
          <cell r="G1280">
            <v>107.53951000000001</v>
          </cell>
        </row>
        <row r="1281">
          <cell r="F1281">
            <v>237.07873000000001</v>
          </cell>
          <cell r="G1281">
            <v>261.18833000000001</v>
          </cell>
        </row>
        <row r="1282">
          <cell r="G1282">
            <v>-11.41488</v>
          </cell>
        </row>
        <row r="1283">
          <cell r="F1283">
            <v>-51.062010000000001</v>
          </cell>
          <cell r="G1283">
            <v>-116.32443000000001</v>
          </cell>
        </row>
        <row r="1284">
          <cell r="F1284">
            <v>653.81744000000003</v>
          </cell>
          <cell r="G1284">
            <v>704.51135999999997</v>
          </cell>
        </row>
        <row r="1285">
          <cell r="G1285">
            <v>-43.210949999999997</v>
          </cell>
        </row>
        <row r="1286">
          <cell r="G1286">
            <v>-43.210949999999997</v>
          </cell>
        </row>
        <row r="1287">
          <cell r="F1287">
            <v>26.95842</v>
          </cell>
          <cell r="G1287">
            <v>33.508009999999999</v>
          </cell>
        </row>
        <row r="1289">
          <cell r="F1289">
            <v>-0.11362999999999999</v>
          </cell>
          <cell r="G1289">
            <v>4.6519199999999996</v>
          </cell>
        </row>
        <row r="1290">
          <cell r="F1290">
            <v>4.7246499999999996</v>
          </cell>
          <cell r="G1290">
            <v>5.9414999999999996</v>
          </cell>
        </row>
        <row r="1291">
          <cell r="F1291">
            <v>25.21228</v>
          </cell>
          <cell r="G1291">
            <v>31.68037</v>
          </cell>
        </row>
        <row r="1292">
          <cell r="G1292">
            <v>-0.21062</v>
          </cell>
        </row>
        <row r="1293">
          <cell r="F1293">
            <v>56.78172</v>
          </cell>
          <cell r="G1293">
            <v>75.571179999999998</v>
          </cell>
        </row>
        <row r="1294">
          <cell r="F1294">
            <v>264.27668999999997</v>
          </cell>
          <cell r="G1294">
            <v>353.74353000000002</v>
          </cell>
        </row>
        <row r="1295">
          <cell r="F1295">
            <v>23.846150000000002</v>
          </cell>
          <cell r="G1295">
            <v>10.6</v>
          </cell>
        </row>
        <row r="1296">
          <cell r="F1296">
            <v>51.132570000000001</v>
          </cell>
          <cell r="G1296">
            <v>55.077869999999997</v>
          </cell>
        </row>
        <row r="1297">
          <cell r="F1297">
            <v>71.763589999999994</v>
          </cell>
          <cell r="G1297">
            <v>75.859139999999996</v>
          </cell>
        </row>
        <row r="1298">
          <cell r="F1298">
            <v>237.07873000000001</v>
          </cell>
          <cell r="G1298">
            <v>261.18833000000001</v>
          </cell>
        </row>
        <row r="1299">
          <cell r="G1299">
            <v>31.79607</v>
          </cell>
        </row>
        <row r="1300">
          <cell r="F1300">
            <v>-51.062010000000001</v>
          </cell>
          <cell r="G1300">
            <v>-116.11381</v>
          </cell>
        </row>
        <row r="1301">
          <cell r="F1301">
            <v>597.03571999999997</v>
          </cell>
          <cell r="G1301">
            <v>672.15112999999997</v>
          </cell>
        </row>
        <row r="1302">
          <cell r="F1302">
            <v>5</v>
          </cell>
        </row>
        <row r="1303">
          <cell r="F1303">
            <v>0.5</v>
          </cell>
        </row>
        <row r="1304">
          <cell r="F1304">
            <v>5.5</v>
          </cell>
        </row>
        <row r="1305">
          <cell r="F1305">
            <v>32.191749999999999</v>
          </cell>
          <cell r="G1305">
            <v>35.961709999999997</v>
          </cell>
        </row>
        <row r="1307">
          <cell r="F1307">
            <v>5.5040699999999996</v>
          </cell>
          <cell r="G1307">
            <v>5.59924</v>
          </cell>
        </row>
        <row r="1308">
          <cell r="F1308">
            <v>29.37124</v>
          </cell>
          <cell r="G1308">
            <v>29.855409999999999</v>
          </cell>
        </row>
        <row r="1309">
          <cell r="F1309">
            <v>-4.46896</v>
          </cell>
          <cell r="G1309">
            <v>-4.8869400000000001</v>
          </cell>
        </row>
        <row r="1310">
          <cell r="F1310">
            <v>62.598100000000002</v>
          </cell>
          <cell r="G1310">
            <v>66.529420000000002</v>
          </cell>
        </row>
        <row r="1311">
          <cell r="F1311">
            <v>189.91068999999999</v>
          </cell>
          <cell r="G1311">
            <v>262.36899</v>
          </cell>
        </row>
        <row r="1312">
          <cell r="F1312">
            <v>18.846150000000002</v>
          </cell>
          <cell r="G1312">
            <v>10.6</v>
          </cell>
        </row>
        <row r="1313">
          <cell r="F1313">
            <v>37.047029999999999</v>
          </cell>
          <cell r="G1313">
            <v>40.850850000000001</v>
          </cell>
        </row>
        <row r="1314">
          <cell r="F1314">
            <v>1.88462</v>
          </cell>
        </row>
        <row r="1315">
          <cell r="F1315">
            <v>237.07873000000001</v>
          </cell>
          <cell r="G1315">
            <v>261.18833000000001</v>
          </cell>
        </row>
        <row r="1316">
          <cell r="G1316">
            <v>31.79607</v>
          </cell>
        </row>
        <row r="1317">
          <cell r="F1317">
            <v>-12.057600000000001</v>
          </cell>
          <cell r="G1317">
            <v>-73.063360000000003</v>
          </cell>
        </row>
        <row r="1318">
          <cell r="F1318">
            <v>472.70961999999997</v>
          </cell>
          <cell r="G1318">
            <v>533.74087999999995</v>
          </cell>
        </row>
        <row r="1319">
          <cell r="F1319">
            <v>42.174250000000001</v>
          </cell>
          <cell r="G1319">
            <v>55.41283</v>
          </cell>
        </row>
        <row r="1321">
          <cell r="F1321">
            <v>8.5814699999999995</v>
          </cell>
          <cell r="G1321">
            <v>8.6277799999999996</v>
          </cell>
        </row>
        <row r="1322">
          <cell r="F1322">
            <v>40.007730000000002</v>
          </cell>
          <cell r="G1322">
            <v>46.003729999999997</v>
          </cell>
        </row>
        <row r="1324">
          <cell r="F1324">
            <v>-34.535449999999997</v>
          </cell>
          <cell r="G1324">
            <v>-38.163510000000002</v>
          </cell>
        </row>
        <row r="1325">
          <cell r="F1325">
            <v>56.228000000000002</v>
          </cell>
          <cell r="G1325">
            <v>71.880830000000003</v>
          </cell>
        </row>
        <row r="1326">
          <cell r="G1326">
            <v>0</v>
          </cell>
        </row>
        <row r="1327">
          <cell r="G1327">
            <v>0</v>
          </cell>
        </row>
        <row r="1328">
          <cell r="G1328">
            <v>0</v>
          </cell>
        </row>
        <row r="1329">
          <cell r="G1329">
            <v>0</v>
          </cell>
        </row>
        <row r="1330">
          <cell r="G1330">
            <v>0</v>
          </cell>
        </row>
        <row r="1331">
          <cell r="G1331">
            <v>0</v>
          </cell>
        </row>
        <row r="1332">
          <cell r="F1332">
            <v>-176.22200000000001</v>
          </cell>
          <cell r="G1332">
            <v>-312.76051999999999</v>
          </cell>
        </row>
        <row r="1333">
          <cell r="F1333">
            <v>-22.077999999999999</v>
          </cell>
        </row>
        <row r="1334">
          <cell r="G1334">
            <v>-69.549850000000006</v>
          </cell>
        </row>
        <row r="1335">
          <cell r="G1335">
            <v>-1.23384</v>
          </cell>
        </row>
        <row r="1336">
          <cell r="F1336">
            <v>-0.48399999999999999</v>
          </cell>
          <cell r="G1336">
            <v>-1.07585</v>
          </cell>
        </row>
        <row r="1337">
          <cell r="F1337">
            <v>2341.308</v>
          </cell>
          <cell r="G1337">
            <v>-15.673970000000001</v>
          </cell>
        </row>
        <row r="1338">
          <cell r="G1338">
            <v>-100</v>
          </cell>
        </row>
        <row r="1339">
          <cell r="F1339">
            <v>-0.57499999999999996</v>
          </cell>
          <cell r="G1339">
            <v>-1.6204000000000001</v>
          </cell>
        </row>
        <row r="1340">
          <cell r="F1340">
            <v>186.21688</v>
          </cell>
          <cell r="G1340">
            <v>-92.724059999999994</v>
          </cell>
        </row>
        <row r="1341">
          <cell r="F1341">
            <v>-251.11600000000001</v>
          </cell>
          <cell r="G1341">
            <v>-285.96802000000002</v>
          </cell>
        </row>
        <row r="1342">
          <cell r="G1342">
            <v>-39.178249999999998</v>
          </cell>
        </row>
        <row r="1343">
          <cell r="G1343">
            <v>64.084360000000004</v>
          </cell>
        </row>
        <row r="1344">
          <cell r="G1344">
            <v>-8.6014999999999997</v>
          </cell>
        </row>
        <row r="1345">
          <cell r="G1345">
            <v>-0.18257999999999999</v>
          </cell>
        </row>
        <row r="1346">
          <cell r="G1346">
            <v>109.32048</v>
          </cell>
        </row>
        <row r="1347">
          <cell r="G1347">
            <v>97.168360000000007</v>
          </cell>
        </row>
        <row r="1348">
          <cell r="G1348">
            <v>1.2815099999999999</v>
          </cell>
        </row>
        <row r="1349">
          <cell r="G1349">
            <v>1.07925</v>
          </cell>
        </row>
        <row r="1350">
          <cell r="F1350">
            <v>2077.04988</v>
          </cell>
          <cell r="G1350">
            <v>-655.63487999999995</v>
          </cell>
        </row>
      </sheetData>
      <sheetData sheetId="3" refreshError="1"/>
      <sheetData sheetId="4">
        <row r="8">
          <cell r="G8">
            <v>2976620.11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an 2015"/>
      <sheetName val="PR GL Data"/>
      <sheetName val="Unloaded All Costs"/>
      <sheetName val="Loaded All Costs"/>
    </sheetNames>
    <sheetDataSet>
      <sheetData sheetId="0" refreshError="1"/>
      <sheetData sheetId="1">
        <row r="3">
          <cell r="AZ3">
            <v>25702.720000000001</v>
          </cell>
        </row>
      </sheetData>
      <sheetData sheetId="2">
        <row r="5">
          <cell r="A5" t="str">
            <v>NW NATURAL</v>
          </cell>
          <cell r="G5">
            <v>2954.7288100000001</v>
          </cell>
        </row>
        <row r="9">
          <cell r="G9">
            <v>2692.1948400000001</v>
          </cell>
        </row>
        <row r="10">
          <cell r="G10">
            <v>144.22089</v>
          </cell>
        </row>
        <row r="11">
          <cell r="G11">
            <v>23.32263</v>
          </cell>
        </row>
        <row r="12">
          <cell r="G12">
            <v>12.3497</v>
          </cell>
        </row>
        <row r="14">
          <cell r="G14">
            <v>16.250250000000001</v>
          </cell>
        </row>
        <row r="15">
          <cell r="G15">
            <v>885.28646000000003</v>
          </cell>
        </row>
        <row r="16">
          <cell r="G16">
            <v>4533.4424099999997</v>
          </cell>
        </row>
        <row r="17">
          <cell r="G17">
            <v>214.5025</v>
          </cell>
        </row>
        <row r="18">
          <cell r="G18">
            <v>-153.89129</v>
          </cell>
        </row>
        <row r="19">
          <cell r="G19">
            <v>103.90121000000001</v>
          </cell>
        </row>
        <row r="22">
          <cell r="G22">
            <v>67.036140000000003</v>
          </cell>
        </row>
        <row r="24">
          <cell r="G24">
            <v>-1580.9501499999999</v>
          </cell>
        </row>
        <row r="26">
          <cell r="G26">
            <v>-1958.3853099999999</v>
          </cell>
        </row>
        <row r="28">
          <cell r="G28">
            <v>-7.0333300000000003</v>
          </cell>
        </row>
        <row r="29">
          <cell r="G29">
            <v>-5.9089400000000003</v>
          </cell>
        </row>
        <row r="30">
          <cell r="G30">
            <v>7941.06682</v>
          </cell>
        </row>
        <row r="31">
          <cell r="G31">
            <v>2954.7288100000001</v>
          </cell>
        </row>
        <row r="35">
          <cell r="G35">
            <v>2692.1948400000001</v>
          </cell>
        </row>
        <row r="36">
          <cell r="G36">
            <v>144.22089</v>
          </cell>
        </row>
        <row r="37">
          <cell r="G37">
            <v>23.32263</v>
          </cell>
        </row>
        <row r="38">
          <cell r="G38">
            <v>12.3497</v>
          </cell>
        </row>
        <row r="40">
          <cell r="G40">
            <v>16.250250000000001</v>
          </cell>
        </row>
        <row r="41">
          <cell r="G41">
            <v>885.28646000000003</v>
          </cell>
        </row>
        <row r="42">
          <cell r="G42">
            <v>4533.4424099999997</v>
          </cell>
        </row>
        <row r="43">
          <cell r="G43">
            <v>214.5025</v>
          </cell>
        </row>
        <row r="44">
          <cell r="G44">
            <v>-153.89129</v>
          </cell>
        </row>
        <row r="45">
          <cell r="G45">
            <v>103.90121000000001</v>
          </cell>
        </row>
        <row r="48">
          <cell r="G48">
            <v>67.036140000000003</v>
          </cell>
        </row>
        <row r="50">
          <cell r="G50">
            <v>-1580.9501499999999</v>
          </cell>
        </row>
        <row r="52">
          <cell r="G52">
            <v>-1958.3853099999999</v>
          </cell>
        </row>
        <row r="54">
          <cell r="G54">
            <v>-7.0333300000000003</v>
          </cell>
        </row>
        <row r="55">
          <cell r="G55">
            <v>-5.9089400000000003</v>
          </cell>
        </row>
        <row r="56">
          <cell r="G56">
            <v>7941.06682</v>
          </cell>
        </row>
        <row r="57">
          <cell r="G57">
            <v>3256.0765700000002</v>
          </cell>
        </row>
        <row r="61">
          <cell r="G61">
            <v>2758.7621600000002</v>
          </cell>
        </row>
        <row r="62">
          <cell r="G62">
            <v>145.41588999999999</v>
          </cell>
        </row>
        <row r="63">
          <cell r="G63">
            <v>24.364609999999999</v>
          </cell>
        </row>
        <row r="64">
          <cell r="G64">
            <v>12.3497</v>
          </cell>
        </row>
        <row r="66">
          <cell r="G66">
            <v>17.815860000000001</v>
          </cell>
        </row>
        <row r="67">
          <cell r="G67">
            <v>943.07797000000005</v>
          </cell>
        </row>
        <row r="68">
          <cell r="G68">
            <v>4808.5987299999997</v>
          </cell>
        </row>
        <row r="69">
          <cell r="G69">
            <v>252.35588000000001</v>
          </cell>
        </row>
        <row r="70">
          <cell r="G70">
            <v>-164.15074000000001</v>
          </cell>
        </row>
        <row r="71">
          <cell r="G71">
            <v>112.21184</v>
          </cell>
        </row>
        <row r="74">
          <cell r="G74">
            <v>67.212969999999999</v>
          </cell>
        </row>
        <row r="76">
          <cell r="G76">
            <v>-1686.58438</v>
          </cell>
        </row>
        <row r="78">
          <cell r="G78">
            <v>-2050.7044599999999</v>
          </cell>
        </row>
        <row r="80">
          <cell r="G80">
            <v>-8.2745099999999994</v>
          </cell>
        </row>
        <row r="81">
          <cell r="G81">
            <v>-6.9516900000000001</v>
          </cell>
        </row>
        <row r="82">
          <cell r="G82">
            <v>8481.5763999999999</v>
          </cell>
        </row>
        <row r="83">
          <cell r="G83">
            <v>323.21694000000002</v>
          </cell>
        </row>
        <row r="85">
          <cell r="G85">
            <v>57.673789999999997</v>
          </cell>
        </row>
        <row r="86">
          <cell r="G86">
            <v>1.2</v>
          </cell>
        </row>
        <row r="87">
          <cell r="G87">
            <v>1.6025499999999999</v>
          </cell>
        </row>
        <row r="90">
          <cell r="G90">
            <v>59.554200000000002</v>
          </cell>
        </row>
        <row r="91">
          <cell r="G91">
            <v>317.54590999999999</v>
          </cell>
        </row>
        <row r="92">
          <cell r="G92">
            <v>-11.4838</v>
          </cell>
        </row>
        <row r="93">
          <cell r="G93">
            <v>24.595020000000002</v>
          </cell>
        </row>
        <row r="94">
          <cell r="G94">
            <v>8.8687100000000001</v>
          </cell>
        </row>
        <row r="96">
          <cell r="G96">
            <v>-116.50306</v>
          </cell>
        </row>
        <row r="98">
          <cell r="G98">
            <v>-62.374169999999999</v>
          </cell>
        </row>
        <row r="100">
          <cell r="G100">
            <v>603.89608999999996</v>
          </cell>
        </row>
        <row r="101">
          <cell r="G101">
            <v>-11.4838</v>
          </cell>
        </row>
        <row r="102">
          <cell r="G102">
            <v>-11.4838</v>
          </cell>
        </row>
        <row r="103">
          <cell r="G103">
            <v>16.722829999999998</v>
          </cell>
        </row>
        <row r="105">
          <cell r="G105">
            <v>2.6037400000000002</v>
          </cell>
        </row>
        <row r="106">
          <cell r="G106">
            <v>13.883290000000001</v>
          </cell>
        </row>
        <row r="108">
          <cell r="G108">
            <v>33.209859999999999</v>
          </cell>
        </row>
        <row r="109">
          <cell r="G109">
            <v>20.216750000000001</v>
          </cell>
        </row>
        <row r="110">
          <cell r="G110">
            <v>3.1477499999999998</v>
          </cell>
        </row>
        <row r="111">
          <cell r="G111">
            <v>16.783940000000001</v>
          </cell>
        </row>
        <row r="112">
          <cell r="G112">
            <v>-0.55937000000000003</v>
          </cell>
        </row>
        <row r="113">
          <cell r="G113">
            <v>39.58907</v>
          </cell>
        </row>
        <row r="114">
          <cell r="G114">
            <v>41.617849999999997</v>
          </cell>
        </row>
        <row r="116">
          <cell r="G116">
            <v>6.4798999999999998</v>
          </cell>
        </row>
        <row r="117">
          <cell r="G117">
            <v>34.551139999999997</v>
          </cell>
        </row>
        <row r="118">
          <cell r="G118">
            <v>6.1288099999999996</v>
          </cell>
        </row>
        <row r="119">
          <cell r="G119">
            <v>-51.686819999999997</v>
          </cell>
        </row>
        <row r="120">
          <cell r="G120">
            <v>37.090879999999999</v>
          </cell>
        </row>
        <row r="121">
          <cell r="G121">
            <v>5.4858500000000001</v>
          </cell>
        </row>
        <row r="123">
          <cell r="G123">
            <v>33.66028</v>
          </cell>
        </row>
        <row r="124">
          <cell r="G124">
            <v>1.2</v>
          </cell>
        </row>
        <row r="125">
          <cell r="G125">
            <v>6.0950499999999996</v>
          </cell>
        </row>
        <row r="126">
          <cell r="G126">
            <v>32.499119999999998</v>
          </cell>
        </row>
        <row r="127">
          <cell r="G127">
            <v>18.46621</v>
          </cell>
        </row>
        <row r="128">
          <cell r="G128">
            <v>8.8687100000000001</v>
          </cell>
        </row>
        <row r="130">
          <cell r="G130">
            <v>-9.9138699999999993</v>
          </cell>
        </row>
        <row r="132">
          <cell r="G132">
            <v>-60.829819999999998</v>
          </cell>
        </row>
        <row r="134">
          <cell r="G134">
            <v>35.531529999999997</v>
          </cell>
        </row>
        <row r="135">
          <cell r="G135">
            <v>50.256619999999998</v>
          </cell>
        </row>
        <row r="136">
          <cell r="G136">
            <v>7.8249599999999999</v>
          </cell>
        </row>
        <row r="137">
          <cell r="G137">
            <v>41.723050000000001</v>
          </cell>
        </row>
        <row r="138">
          <cell r="G138">
            <v>0</v>
          </cell>
        </row>
        <row r="139">
          <cell r="G139">
            <v>-12.29095</v>
          </cell>
        </row>
        <row r="140">
          <cell r="G140">
            <v>87.513679999999994</v>
          </cell>
        </row>
        <row r="141">
          <cell r="G141">
            <v>50.256619999999998</v>
          </cell>
        </row>
        <row r="142">
          <cell r="G142">
            <v>7.8249599999999999</v>
          </cell>
        </row>
        <row r="143">
          <cell r="G143">
            <v>41.723050000000001</v>
          </cell>
        </row>
        <row r="144">
          <cell r="G144">
            <v>0</v>
          </cell>
        </row>
        <row r="145">
          <cell r="G145">
            <v>-12.29095</v>
          </cell>
        </row>
        <row r="146">
          <cell r="G146">
            <v>87.513679999999994</v>
          </cell>
        </row>
        <row r="147">
          <cell r="G147">
            <v>188.91703999999999</v>
          </cell>
        </row>
        <row r="148">
          <cell r="G148">
            <v>24.01351</v>
          </cell>
        </row>
        <row r="150">
          <cell r="G150">
            <v>1.6025499999999999</v>
          </cell>
        </row>
        <row r="153">
          <cell r="G153">
            <v>33.402799999999999</v>
          </cell>
        </row>
        <row r="154">
          <cell r="G154">
            <v>178.10536999999999</v>
          </cell>
        </row>
        <row r="157">
          <cell r="G157">
            <v>-42.052050000000001</v>
          </cell>
        </row>
        <row r="158">
          <cell r="G158">
            <v>-1.5443499999999999</v>
          </cell>
        </row>
        <row r="159">
          <cell r="G159">
            <v>382.44486999999998</v>
          </cell>
        </row>
        <row r="160">
          <cell r="G160">
            <v>40.00318</v>
          </cell>
        </row>
        <row r="161">
          <cell r="G161">
            <v>6.2285000000000004</v>
          </cell>
        </row>
        <row r="162">
          <cell r="G162">
            <v>33.210639999999998</v>
          </cell>
        </row>
        <row r="163">
          <cell r="G163">
            <v>-0.34838999999999998</v>
          </cell>
        </row>
        <row r="164">
          <cell r="G164">
            <v>79.09393</v>
          </cell>
        </row>
        <row r="165">
          <cell r="G165">
            <v>10.2089</v>
          </cell>
        </row>
        <row r="166">
          <cell r="G166">
            <v>1.5895300000000001</v>
          </cell>
        </row>
        <row r="167">
          <cell r="G167">
            <v>8.4754299999999994</v>
          </cell>
        </row>
        <row r="168">
          <cell r="G168">
            <v>20.273859999999999</v>
          </cell>
        </row>
        <row r="169">
          <cell r="G169">
            <v>138.70496</v>
          </cell>
        </row>
        <row r="170">
          <cell r="G170">
            <v>24.01351</v>
          </cell>
        </row>
        <row r="172">
          <cell r="G172">
            <v>1.6025499999999999</v>
          </cell>
        </row>
        <row r="175">
          <cell r="G175">
            <v>25.584769999999999</v>
          </cell>
        </row>
        <row r="176">
          <cell r="G176">
            <v>136.41929999999999</v>
          </cell>
        </row>
        <row r="179">
          <cell r="G179">
            <v>-41.703659999999999</v>
          </cell>
        </row>
        <row r="180">
          <cell r="G180">
            <v>-1.5443499999999999</v>
          </cell>
        </row>
        <row r="181">
          <cell r="G181">
            <v>283.07708000000002</v>
          </cell>
        </row>
        <row r="182">
          <cell r="G182">
            <v>15.81293</v>
          </cell>
        </row>
        <row r="183">
          <cell r="G183">
            <v>2.4620700000000002</v>
          </cell>
        </row>
        <row r="184">
          <cell r="G184">
            <v>13.127890000000001</v>
          </cell>
        </row>
        <row r="186">
          <cell r="G186">
            <v>-1.3817299999999999</v>
          </cell>
        </row>
        <row r="187">
          <cell r="G187">
            <v>30.021159999999998</v>
          </cell>
        </row>
        <row r="188">
          <cell r="G188">
            <v>122.89203000000001</v>
          </cell>
        </row>
        <row r="189">
          <cell r="G189">
            <v>24.01351</v>
          </cell>
        </row>
        <row r="191">
          <cell r="G191">
            <v>1.6025499999999999</v>
          </cell>
        </row>
        <row r="194">
          <cell r="G194">
            <v>23.122699999999998</v>
          </cell>
        </row>
        <row r="195">
          <cell r="G195">
            <v>123.29141</v>
          </cell>
        </row>
        <row r="197">
          <cell r="G197">
            <v>-40.321930000000002</v>
          </cell>
        </row>
        <row r="198">
          <cell r="G198">
            <v>-1.5443499999999999</v>
          </cell>
        </row>
        <row r="199">
          <cell r="G199">
            <v>253.05591999999999</v>
          </cell>
        </row>
        <row r="200">
          <cell r="G200">
            <v>25.597190000000001</v>
          </cell>
        </row>
        <row r="201">
          <cell r="G201">
            <v>3.9854799999999999</v>
          </cell>
        </row>
        <row r="202">
          <cell r="G202">
            <v>21.250789999999999</v>
          </cell>
        </row>
        <row r="203">
          <cell r="G203">
            <v>-10.025880000000001</v>
          </cell>
        </row>
        <row r="204">
          <cell r="G204">
            <v>40.807580000000002</v>
          </cell>
        </row>
        <row r="205">
          <cell r="G205">
            <v>33.291499999999999</v>
          </cell>
        </row>
        <row r="206">
          <cell r="G206">
            <v>4.2414699999999996</v>
          </cell>
        </row>
        <row r="208">
          <cell r="G208">
            <v>5.8438800000000004</v>
          </cell>
        </row>
        <row r="209">
          <cell r="G209">
            <v>31.159870000000002</v>
          </cell>
        </row>
        <row r="210">
          <cell r="G210">
            <v>-6.4724700000000004</v>
          </cell>
        </row>
        <row r="211">
          <cell r="G211">
            <v>-0.58960999999999997</v>
          </cell>
        </row>
        <row r="212">
          <cell r="G212">
            <v>67.474639999999994</v>
          </cell>
        </row>
        <row r="213">
          <cell r="G213">
            <v>64.003339999999994</v>
          </cell>
        </row>
        <row r="214">
          <cell r="G214">
            <v>19.772040000000001</v>
          </cell>
        </row>
        <row r="216">
          <cell r="G216">
            <v>1.6025499999999999</v>
          </cell>
        </row>
        <row r="218">
          <cell r="G218">
            <v>13.293340000000001</v>
          </cell>
        </row>
        <row r="219">
          <cell r="G219">
            <v>70.880750000000006</v>
          </cell>
        </row>
        <row r="221">
          <cell r="G221">
            <v>-23.82358</v>
          </cell>
        </row>
        <row r="222">
          <cell r="G222">
            <v>-0.95474000000000003</v>
          </cell>
        </row>
        <row r="223">
          <cell r="G223">
            <v>144.77369999999999</v>
          </cell>
        </row>
        <row r="224">
          <cell r="G224">
            <v>37.320810000000002</v>
          </cell>
        </row>
        <row r="225">
          <cell r="G225">
            <v>7.4090800000000003</v>
          </cell>
        </row>
        <row r="226">
          <cell r="G226">
            <v>6.9644399999999997</v>
          </cell>
        </row>
        <row r="227">
          <cell r="G227">
            <v>37.134749999999997</v>
          </cell>
        </row>
        <row r="229">
          <cell r="G229">
            <v>-5.9440799999999996</v>
          </cell>
        </row>
        <row r="231">
          <cell r="G231">
            <v>82.885000000000005</v>
          </cell>
        </row>
        <row r="232">
          <cell r="G232">
            <v>13.440619999999999</v>
          </cell>
        </row>
        <row r="234">
          <cell r="G234">
            <v>2.0926999999999998</v>
          </cell>
        </row>
        <row r="235">
          <cell r="G235">
            <v>11.1584</v>
          </cell>
        </row>
        <row r="236">
          <cell r="G236">
            <v>-11.20195</v>
          </cell>
        </row>
        <row r="237">
          <cell r="G237">
            <v>15.48977</v>
          </cell>
        </row>
        <row r="238">
          <cell r="G238">
            <v>13.241910000000001</v>
          </cell>
        </row>
        <row r="239">
          <cell r="G239">
            <v>12.362959999999999</v>
          </cell>
        </row>
        <row r="241">
          <cell r="G241">
            <v>1.6025499999999999</v>
          </cell>
        </row>
        <row r="242">
          <cell r="G242">
            <v>4.2362000000000002</v>
          </cell>
        </row>
        <row r="243">
          <cell r="G243">
            <v>22.587599999999998</v>
          </cell>
        </row>
        <row r="245">
          <cell r="G245">
            <v>-6.6775500000000001</v>
          </cell>
        </row>
        <row r="246">
          <cell r="G246">
            <v>-0.95474000000000003</v>
          </cell>
        </row>
        <row r="247">
          <cell r="G247">
            <v>46.39893</v>
          </cell>
        </row>
        <row r="248">
          <cell r="G248">
            <v>815.75021000000004</v>
          </cell>
        </row>
        <row r="251">
          <cell r="G251">
            <v>92.365939999999995</v>
          </cell>
        </row>
        <row r="252">
          <cell r="G252">
            <v>6.5</v>
          </cell>
        </row>
        <row r="253">
          <cell r="G253">
            <v>1.17736</v>
          </cell>
        </row>
        <row r="256">
          <cell r="G256">
            <v>8.8593200000000003</v>
          </cell>
        </row>
        <row r="257">
          <cell r="G257">
            <v>142.95642000000001</v>
          </cell>
        </row>
        <row r="258">
          <cell r="G258">
            <v>762.25048000000004</v>
          </cell>
        </row>
        <row r="259">
          <cell r="G259">
            <v>-45.276069999999997</v>
          </cell>
        </row>
        <row r="262">
          <cell r="G262">
            <v>1.17889</v>
          </cell>
        </row>
        <row r="264">
          <cell r="G264">
            <v>-203.79103000000001</v>
          </cell>
        </row>
        <row r="266">
          <cell r="G266">
            <v>-24.94868</v>
          </cell>
        </row>
        <row r="268">
          <cell r="G268">
            <v>1557.0228400000001</v>
          </cell>
        </row>
        <row r="269">
          <cell r="G269">
            <v>-45.276069999999997</v>
          </cell>
        </row>
        <row r="270">
          <cell r="G270">
            <v>-45.276069999999997</v>
          </cell>
        </row>
        <row r="271">
          <cell r="G271">
            <v>36.14461</v>
          </cell>
        </row>
        <row r="273">
          <cell r="G273">
            <v>5.6277200000000001</v>
          </cell>
        </row>
        <row r="274">
          <cell r="G274">
            <v>30.007259999999999</v>
          </cell>
        </row>
        <row r="275">
          <cell r="G275">
            <v>-0.50634000000000001</v>
          </cell>
        </row>
        <row r="276">
          <cell r="G276">
            <v>71.273250000000004</v>
          </cell>
        </row>
        <row r="277">
          <cell r="G277">
            <v>6.6337900000000003</v>
          </cell>
        </row>
        <row r="278">
          <cell r="G278">
            <v>1.03288</v>
          </cell>
        </row>
        <row r="279">
          <cell r="G279">
            <v>5.5073699999999999</v>
          </cell>
        </row>
        <row r="282">
          <cell r="G282">
            <v>13.17404</v>
          </cell>
        </row>
        <row r="283">
          <cell r="G283">
            <v>16.079719999999998</v>
          </cell>
        </row>
        <row r="285">
          <cell r="G285">
            <v>2.5036100000000001</v>
          </cell>
        </row>
        <row r="286">
          <cell r="G286">
            <v>13.34938</v>
          </cell>
        </row>
        <row r="287">
          <cell r="G287">
            <v>31.93271</v>
          </cell>
        </row>
        <row r="288">
          <cell r="G288">
            <v>15.87819</v>
          </cell>
        </row>
        <row r="290">
          <cell r="G290">
            <v>13.23734</v>
          </cell>
        </row>
        <row r="291">
          <cell r="G291">
            <v>1.1000000000000001</v>
          </cell>
        </row>
        <row r="293">
          <cell r="G293">
            <v>4.53329</v>
          </cell>
        </row>
        <row r="294">
          <cell r="G294">
            <v>24.171710000000001</v>
          </cell>
        </row>
        <row r="295">
          <cell r="G295">
            <v>0</v>
          </cell>
        </row>
        <row r="296">
          <cell r="G296">
            <v>-10.1526</v>
          </cell>
        </row>
        <row r="297">
          <cell r="G297">
            <v>48.76793</v>
          </cell>
        </row>
        <row r="298">
          <cell r="G298">
            <v>15.87819</v>
          </cell>
        </row>
        <row r="300">
          <cell r="G300">
            <v>13.23734</v>
          </cell>
        </row>
        <row r="301">
          <cell r="G301">
            <v>1.1000000000000001</v>
          </cell>
        </row>
        <row r="303">
          <cell r="G303">
            <v>4.53329</v>
          </cell>
        </row>
        <row r="304">
          <cell r="G304">
            <v>24.171710000000001</v>
          </cell>
        </row>
        <row r="305">
          <cell r="G305">
            <v>0</v>
          </cell>
        </row>
        <row r="306">
          <cell r="G306">
            <v>-10.1526</v>
          </cell>
        </row>
        <row r="307">
          <cell r="G307">
            <v>48.76793</v>
          </cell>
        </row>
        <row r="310">
          <cell r="G310">
            <v>590.51328000000001</v>
          </cell>
        </row>
        <row r="313">
          <cell r="G313">
            <v>74.887129999999999</v>
          </cell>
        </row>
        <row r="314">
          <cell r="G314">
            <v>5</v>
          </cell>
        </row>
        <row r="315">
          <cell r="G315">
            <v>1.17736</v>
          </cell>
        </row>
        <row r="318">
          <cell r="G318">
            <v>1.4808399999999999</v>
          </cell>
        </row>
        <row r="319">
          <cell r="G319">
            <v>104.01674</v>
          </cell>
        </row>
        <row r="320">
          <cell r="G320">
            <v>554.62225999999998</v>
          </cell>
        </row>
        <row r="323">
          <cell r="G323">
            <v>1.17889</v>
          </cell>
        </row>
        <row r="325">
          <cell r="G325">
            <v>-191.95598000000001</v>
          </cell>
        </row>
        <row r="327">
          <cell r="G327">
            <v>-24.94868</v>
          </cell>
        </row>
        <row r="329">
          <cell r="G329">
            <v>1115.9718399999999</v>
          </cell>
        </row>
        <row r="330">
          <cell r="G330">
            <v>35.447569999999999</v>
          </cell>
        </row>
        <row r="333">
          <cell r="G333">
            <v>5.51919</v>
          </cell>
        </row>
        <row r="334">
          <cell r="G334">
            <v>29.428570000000001</v>
          </cell>
        </row>
        <row r="336">
          <cell r="G336">
            <v>-4.7619499999999997</v>
          </cell>
        </row>
        <row r="337">
          <cell r="G337">
            <v>65.633380000000002</v>
          </cell>
        </row>
        <row r="338">
          <cell r="G338">
            <v>555.06570999999997</v>
          </cell>
        </row>
        <row r="340">
          <cell r="G340">
            <v>74.887129999999999</v>
          </cell>
        </row>
        <row r="341">
          <cell r="G341">
            <v>5</v>
          </cell>
        </row>
        <row r="342">
          <cell r="G342">
            <v>1.17736</v>
          </cell>
        </row>
        <row r="345">
          <cell r="G345">
            <v>1.4808399999999999</v>
          </cell>
        </row>
        <row r="346">
          <cell r="G346">
            <v>98.497550000000004</v>
          </cell>
        </row>
        <row r="347">
          <cell r="G347">
            <v>525.19368999999995</v>
          </cell>
        </row>
        <row r="350">
          <cell r="G350">
            <v>1.17889</v>
          </cell>
        </row>
        <row r="352">
          <cell r="G352">
            <v>-187.19403</v>
          </cell>
        </row>
        <row r="354">
          <cell r="G354">
            <v>-24.94868</v>
          </cell>
        </row>
        <row r="356">
          <cell r="G356">
            <v>1050.3384599999999</v>
          </cell>
        </row>
        <row r="357">
          <cell r="G357">
            <v>53.30397</v>
          </cell>
        </row>
        <row r="359">
          <cell r="G359">
            <v>42.846640000000001</v>
          </cell>
        </row>
        <row r="360">
          <cell r="G360">
            <v>5</v>
          </cell>
        </row>
        <row r="362">
          <cell r="G362">
            <v>14.970649999999999</v>
          </cell>
        </row>
        <row r="363">
          <cell r="G363">
            <v>79.824240000000003</v>
          </cell>
        </row>
        <row r="368">
          <cell r="G368">
            <v>-46.976210000000002</v>
          </cell>
        </row>
        <row r="370">
          <cell r="G370">
            <v>-24.67586</v>
          </cell>
        </row>
        <row r="372">
          <cell r="G372">
            <v>124.29343</v>
          </cell>
        </row>
        <row r="373">
          <cell r="G373">
            <v>6.3848099999999999</v>
          </cell>
        </row>
        <row r="374">
          <cell r="G374">
            <v>32.040489999999998</v>
          </cell>
        </row>
        <row r="376">
          <cell r="G376">
            <v>1.17736</v>
          </cell>
        </row>
        <row r="377">
          <cell r="G377">
            <v>6.1661299999999999</v>
          </cell>
        </row>
        <row r="378">
          <cell r="G378">
            <v>32.878129999999999</v>
          </cell>
        </row>
        <row r="379">
          <cell r="G379">
            <v>1.17889</v>
          </cell>
        </row>
        <row r="380">
          <cell r="G380">
            <v>-0.27282000000000001</v>
          </cell>
        </row>
        <row r="381">
          <cell r="G381">
            <v>79.552989999999994</v>
          </cell>
        </row>
        <row r="382">
          <cell r="G382">
            <v>159.03278</v>
          </cell>
        </row>
        <row r="383">
          <cell r="G383">
            <v>1.4808399999999999</v>
          </cell>
        </row>
        <row r="384">
          <cell r="G384">
            <v>24.991980000000002</v>
          </cell>
        </row>
        <row r="385">
          <cell r="G385">
            <v>133.25841</v>
          </cell>
        </row>
        <row r="387">
          <cell r="G387">
            <v>-26.74183</v>
          </cell>
        </row>
        <row r="388">
          <cell r="G388">
            <v>292.02217999999999</v>
          </cell>
        </row>
        <row r="389">
          <cell r="G389">
            <v>269.81008000000003</v>
          </cell>
        </row>
        <row r="391">
          <cell r="G391">
            <v>42.009430000000002</v>
          </cell>
        </row>
        <row r="392">
          <cell r="G392">
            <v>223.99633</v>
          </cell>
        </row>
        <row r="395">
          <cell r="G395">
            <v>-103.01608</v>
          </cell>
        </row>
        <row r="396">
          <cell r="G396">
            <v>432.79975999999999</v>
          </cell>
        </row>
        <row r="397">
          <cell r="G397">
            <v>36.926900000000003</v>
          </cell>
        </row>
        <row r="398">
          <cell r="G398">
            <v>5.7495200000000004</v>
          </cell>
        </row>
        <row r="399">
          <cell r="G399">
            <v>30.65671</v>
          </cell>
        </row>
        <row r="400">
          <cell r="G400">
            <v>-3.9683600000000001</v>
          </cell>
        </row>
        <row r="401">
          <cell r="G401">
            <v>69.364769999999993</v>
          </cell>
        </row>
        <row r="402">
          <cell r="G402">
            <v>0</v>
          </cell>
        </row>
        <row r="403">
          <cell r="G403">
            <v>0</v>
          </cell>
        </row>
        <row r="404">
          <cell r="G404">
            <v>0</v>
          </cell>
        </row>
        <row r="405">
          <cell r="G405">
            <v>0</v>
          </cell>
        </row>
        <row r="406">
          <cell r="G406">
            <v>0</v>
          </cell>
        </row>
        <row r="407">
          <cell r="G407">
            <v>29.60717</v>
          </cell>
        </row>
        <row r="409">
          <cell r="G409">
            <v>4.6098400000000002</v>
          </cell>
        </row>
        <row r="410">
          <cell r="G410">
            <v>24.57987</v>
          </cell>
        </row>
        <row r="412">
          <cell r="G412">
            <v>-6.4915500000000002</v>
          </cell>
        </row>
        <row r="413">
          <cell r="G413">
            <v>52.305329999999998</v>
          </cell>
        </row>
        <row r="414">
          <cell r="G414">
            <v>0</v>
          </cell>
        </row>
        <row r="415">
          <cell r="G415">
            <v>0</v>
          </cell>
        </row>
        <row r="416">
          <cell r="G416">
            <v>0</v>
          </cell>
        </row>
        <row r="417">
          <cell r="G417">
            <v>0</v>
          </cell>
        </row>
        <row r="418">
          <cell r="G418">
            <v>0</v>
          </cell>
        </row>
        <row r="419">
          <cell r="G419">
            <v>150.50062</v>
          </cell>
        </row>
        <row r="421">
          <cell r="G421">
            <v>4.2414699999999996</v>
          </cell>
        </row>
        <row r="422">
          <cell r="G422">
            <v>0.4</v>
          </cell>
        </row>
        <row r="424">
          <cell r="G424">
            <v>7.3784799999999997</v>
          </cell>
        </row>
        <row r="425">
          <cell r="G425">
            <v>25.242180000000001</v>
          </cell>
        </row>
        <row r="426">
          <cell r="G426">
            <v>134.5925</v>
          </cell>
        </row>
        <row r="427">
          <cell r="G427">
            <v>-1.17611</v>
          </cell>
        </row>
        <row r="429">
          <cell r="G429">
            <v>321.17914000000002</v>
          </cell>
        </row>
        <row r="430">
          <cell r="G430">
            <v>50.588740000000001</v>
          </cell>
        </row>
        <row r="432">
          <cell r="G432">
            <v>7.3784799999999997</v>
          </cell>
        </row>
        <row r="433">
          <cell r="G433">
            <v>9.0254999999999992</v>
          </cell>
        </row>
        <row r="434">
          <cell r="G434">
            <v>48.124389999999998</v>
          </cell>
        </row>
        <row r="436">
          <cell r="G436">
            <v>115.11711</v>
          </cell>
        </row>
        <row r="437">
          <cell r="G437">
            <v>19.946069999999999</v>
          </cell>
        </row>
        <row r="438">
          <cell r="G438">
            <v>4.2414699999999996</v>
          </cell>
        </row>
        <row r="439">
          <cell r="G439">
            <v>0.2</v>
          </cell>
        </row>
        <row r="441">
          <cell r="G441">
            <v>3.766</v>
          </cell>
        </row>
        <row r="442">
          <cell r="G442">
            <v>20.080500000000001</v>
          </cell>
        </row>
        <row r="443">
          <cell r="G443">
            <v>-0.42338999999999999</v>
          </cell>
        </row>
        <row r="445">
          <cell r="G445">
            <v>47.810650000000003</v>
          </cell>
        </row>
        <row r="446">
          <cell r="G446">
            <v>26.010639999999999</v>
          </cell>
        </row>
        <row r="448">
          <cell r="G448">
            <v>4.0498599999999998</v>
          </cell>
        </row>
        <row r="449">
          <cell r="G449">
            <v>21.59403</v>
          </cell>
        </row>
        <row r="450">
          <cell r="G450">
            <v>51.654530000000001</v>
          </cell>
        </row>
        <row r="451">
          <cell r="G451">
            <v>3.8216399999999999</v>
          </cell>
        </row>
        <row r="453">
          <cell r="G453">
            <v>0.2</v>
          </cell>
        </row>
        <row r="454">
          <cell r="G454">
            <v>0</v>
          </cell>
        </row>
        <row r="455">
          <cell r="G455">
            <v>0.59502999999999995</v>
          </cell>
        </row>
        <row r="456">
          <cell r="G456">
            <v>3.1727300000000001</v>
          </cell>
        </row>
        <row r="457">
          <cell r="G457">
            <v>7.7893999999999997</v>
          </cell>
        </row>
        <row r="458">
          <cell r="G458">
            <v>50.13353</v>
          </cell>
        </row>
        <row r="461">
          <cell r="G461">
            <v>7.80579</v>
          </cell>
        </row>
        <row r="462">
          <cell r="G462">
            <v>41.620849999999997</v>
          </cell>
        </row>
        <row r="463">
          <cell r="G463">
            <v>-0.75271999999999994</v>
          </cell>
        </row>
        <row r="464">
          <cell r="G464">
            <v>98.807450000000003</v>
          </cell>
        </row>
        <row r="465">
          <cell r="G465">
            <v>28.776420000000002</v>
          </cell>
        </row>
        <row r="468">
          <cell r="G468">
            <v>4.4804899999999996</v>
          </cell>
        </row>
        <row r="469">
          <cell r="G469">
            <v>23.890180000000001</v>
          </cell>
        </row>
        <row r="470">
          <cell r="G470">
            <v>-0.55920999999999998</v>
          </cell>
        </row>
        <row r="471">
          <cell r="G471">
            <v>56.587879999999998</v>
          </cell>
        </row>
        <row r="472">
          <cell r="G472">
            <v>21.357109999999999</v>
          </cell>
        </row>
        <row r="474">
          <cell r="G474">
            <v>3.3252999999999999</v>
          </cell>
        </row>
        <row r="475">
          <cell r="G475">
            <v>17.73067</v>
          </cell>
        </row>
        <row r="476">
          <cell r="G476">
            <v>-0.19350999999999999</v>
          </cell>
        </row>
        <row r="477">
          <cell r="G477">
            <v>42.219569999999997</v>
          </cell>
        </row>
        <row r="478">
          <cell r="G478">
            <v>117.86053</v>
          </cell>
        </row>
        <row r="480">
          <cell r="G480">
            <v>18.350860000000001</v>
          </cell>
        </row>
        <row r="481">
          <cell r="G481">
            <v>97.847800000000007</v>
          </cell>
        </row>
        <row r="482">
          <cell r="G482">
            <v>-4.7354599999999998</v>
          </cell>
        </row>
        <row r="483">
          <cell r="G483">
            <v>39.745559999999998</v>
          </cell>
        </row>
        <row r="485">
          <cell r="G485">
            <v>-42.287280000000003</v>
          </cell>
        </row>
        <row r="486">
          <cell r="G486">
            <v>226.78201000000001</v>
          </cell>
        </row>
        <row r="487">
          <cell r="G487">
            <v>-4.7354599999999998</v>
          </cell>
        </row>
        <row r="488">
          <cell r="G488">
            <v>-4.7354599999999998</v>
          </cell>
        </row>
        <row r="489">
          <cell r="G489">
            <v>20.531780000000001</v>
          </cell>
        </row>
        <row r="491">
          <cell r="G491">
            <v>3.19679</v>
          </cell>
        </row>
        <row r="492">
          <cell r="G492">
            <v>17.045470000000002</v>
          </cell>
        </row>
        <row r="493">
          <cell r="G493">
            <v>40.774039999999999</v>
          </cell>
        </row>
        <row r="494">
          <cell r="G494">
            <v>28.58953</v>
          </cell>
        </row>
        <row r="496">
          <cell r="G496">
            <v>4.45139</v>
          </cell>
        </row>
        <row r="497">
          <cell r="G497">
            <v>23.735029999999998</v>
          </cell>
        </row>
        <row r="498">
          <cell r="G498">
            <v>26.815909999999999</v>
          </cell>
        </row>
        <row r="499">
          <cell r="G499">
            <v>-13.309939999999999</v>
          </cell>
        </row>
        <row r="500">
          <cell r="G500">
            <v>70.28192</v>
          </cell>
        </row>
        <row r="501">
          <cell r="G501">
            <v>8.7068399999999997</v>
          </cell>
        </row>
        <row r="503">
          <cell r="G503">
            <v>1.35565</v>
          </cell>
        </row>
        <row r="504">
          <cell r="G504">
            <v>7.2284199999999998</v>
          </cell>
        </row>
        <row r="505">
          <cell r="G505">
            <v>-13.832750000000001</v>
          </cell>
        </row>
        <row r="506">
          <cell r="G506">
            <v>3.4581599999999999</v>
          </cell>
        </row>
        <row r="507">
          <cell r="G507">
            <v>60.032380000000003</v>
          </cell>
        </row>
        <row r="509">
          <cell r="G509">
            <v>9.3470300000000002</v>
          </cell>
        </row>
        <row r="510">
          <cell r="G510">
            <v>49.838880000000003</v>
          </cell>
        </row>
        <row r="511">
          <cell r="G511">
            <v>12.929650000000001</v>
          </cell>
        </row>
        <row r="513">
          <cell r="G513">
            <v>-15.144590000000001</v>
          </cell>
        </row>
        <row r="514">
          <cell r="G514">
            <v>117.00335</v>
          </cell>
        </row>
        <row r="515">
          <cell r="G515">
            <v>32.308700000000002</v>
          </cell>
        </row>
        <row r="517">
          <cell r="G517">
            <v>5.0304599999999997</v>
          </cell>
        </row>
        <row r="518">
          <cell r="G518">
            <v>26.822679999999998</v>
          </cell>
        </row>
        <row r="520">
          <cell r="G520">
            <v>64.161839999999998</v>
          </cell>
        </row>
        <row r="521">
          <cell r="G521">
            <v>27.723680000000002</v>
          </cell>
        </row>
        <row r="522">
          <cell r="G522">
            <v>4.3165699999999996</v>
          </cell>
        </row>
        <row r="523">
          <cell r="G523">
            <v>23.016200000000001</v>
          </cell>
        </row>
        <row r="524">
          <cell r="G524">
            <v>12.929650000000001</v>
          </cell>
        </row>
        <row r="526">
          <cell r="G526">
            <v>-15.144590000000001</v>
          </cell>
        </row>
        <row r="527">
          <cell r="G527">
            <v>52.84151</v>
          </cell>
        </row>
        <row r="528">
          <cell r="G528">
            <v>14.928330000000001</v>
          </cell>
        </row>
        <row r="529">
          <cell r="G529">
            <v>2.3243399999999999</v>
          </cell>
        </row>
        <row r="530">
          <cell r="G530">
            <v>12.3935</v>
          </cell>
        </row>
        <row r="531">
          <cell r="G531">
            <v>11.27951</v>
          </cell>
        </row>
        <row r="532">
          <cell r="G532">
            <v>-4.71516</v>
          </cell>
        </row>
        <row r="533">
          <cell r="G533">
            <v>36.210520000000002</v>
          </cell>
        </row>
        <row r="534">
          <cell r="G534">
            <v>12.795349999999999</v>
          </cell>
        </row>
        <row r="535">
          <cell r="G535">
            <v>1.9922299999999999</v>
          </cell>
        </row>
        <row r="536">
          <cell r="G536">
            <v>10.6227</v>
          </cell>
        </row>
        <row r="537">
          <cell r="G537">
            <v>1.6501399999999999</v>
          </cell>
        </row>
        <row r="539">
          <cell r="G539">
            <v>-10.42943</v>
          </cell>
        </row>
        <row r="540">
          <cell r="G540">
            <v>16.630990000000001</v>
          </cell>
        </row>
        <row r="543">
          <cell r="G543">
            <v>7.0023200000000001</v>
          </cell>
        </row>
        <row r="544">
          <cell r="G544">
            <v>1.09026</v>
          </cell>
        </row>
        <row r="545">
          <cell r="G545">
            <v>5.8133299999999997</v>
          </cell>
        </row>
        <row r="546">
          <cell r="G546">
            <v>1.6501399999999999</v>
          </cell>
        </row>
        <row r="547">
          <cell r="G547">
            <v>-10.42943</v>
          </cell>
        </row>
        <row r="548">
          <cell r="G548">
            <v>5.12662</v>
          </cell>
        </row>
        <row r="549">
          <cell r="G549">
            <v>5.7930299999999999</v>
          </cell>
        </row>
        <row r="550">
          <cell r="G550">
            <v>0.90197000000000005</v>
          </cell>
        </row>
        <row r="551">
          <cell r="G551">
            <v>4.8093700000000004</v>
          </cell>
        </row>
        <row r="553">
          <cell r="G553">
            <v>11.50437</v>
          </cell>
        </row>
        <row r="554">
          <cell r="G554">
            <v>89.840360000000004</v>
          </cell>
        </row>
        <row r="555">
          <cell r="G555">
            <v>1.7497</v>
          </cell>
        </row>
        <row r="556">
          <cell r="G556">
            <v>13.98814</v>
          </cell>
        </row>
        <row r="557">
          <cell r="G557">
            <v>74.585470000000001</v>
          </cell>
        </row>
        <row r="558">
          <cell r="G558">
            <v>-4.3621699999999999</v>
          </cell>
        </row>
        <row r="559">
          <cell r="G559">
            <v>6.4582899999999999</v>
          </cell>
        </row>
        <row r="560">
          <cell r="G560">
            <v>-39.577280000000002</v>
          </cell>
        </row>
        <row r="561">
          <cell r="G561">
            <v>142.68251000000001</v>
          </cell>
        </row>
        <row r="562">
          <cell r="G562">
            <v>-4.3621699999999999</v>
          </cell>
        </row>
        <row r="563">
          <cell r="G563">
            <v>-4.3621699999999999</v>
          </cell>
        </row>
        <row r="564">
          <cell r="G564">
            <v>54.252470000000002</v>
          </cell>
        </row>
        <row r="565">
          <cell r="G565">
            <v>1.7497</v>
          </cell>
        </row>
        <row r="566">
          <cell r="G566">
            <v>8.4471100000000003</v>
          </cell>
        </row>
        <row r="567">
          <cell r="G567">
            <v>45.040399999999998</v>
          </cell>
        </row>
        <row r="568">
          <cell r="G568">
            <v>-33.118989999999997</v>
          </cell>
        </row>
        <row r="569">
          <cell r="G569">
            <v>76.370689999999996</v>
          </cell>
        </row>
        <row r="570">
          <cell r="G570">
            <v>35.587890000000002</v>
          </cell>
        </row>
        <row r="572">
          <cell r="G572">
            <v>5.5410300000000001</v>
          </cell>
        </row>
        <row r="573">
          <cell r="G573">
            <v>29.545069999999999</v>
          </cell>
        </row>
        <row r="574">
          <cell r="G574">
            <v>6.4582899999999999</v>
          </cell>
        </row>
        <row r="575">
          <cell r="G575">
            <v>-6.4582899999999999</v>
          </cell>
        </row>
        <row r="576">
          <cell r="G576">
            <v>70.673990000000003</v>
          </cell>
        </row>
        <row r="577">
          <cell r="G577">
            <v>19.12276</v>
          </cell>
        </row>
        <row r="579">
          <cell r="G579">
            <v>2.9774099999999999</v>
          </cell>
        </row>
        <row r="580">
          <cell r="G580">
            <v>15.875719999999999</v>
          </cell>
        </row>
        <row r="581">
          <cell r="G581">
            <v>-6.4582899999999999</v>
          </cell>
        </row>
        <row r="582">
          <cell r="G582">
            <v>31.517600000000002</v>
          </cell>
        </row>
        <row r="583">
          <cell r="G583">
            <v>16.465129999999998</v>
          </cell>
        </row>
        <row r="585">
          <cell r="G585">
            <v>2.5636199999999998</v>
          </cell>
        </row>
        <row r="586">
          <cell r="G586">
            <v>13.66935</v>
          </cell>
        </row>
        <row r="587">
          <cell r="G587">
            <v>6.4582899999999999</v>
          </cell>
        </row>
        <row r="588">
          <cell r="G588">
            <v>39.156390000000002</v>
          </cell>
        </row>
        <row r="589">
          <cell r="G589">
            <v>289.97246999999999</v>
          </cell>
        </row>
        <row r="591">
          <cell r="G591">
            <v>78.720650000000006</v>
          </cell>
        </row>
        <row r="592">
          <cell r="G592">
            <v>2.625</v>
          </cell>
        </row>
        <row r="593">
          <cell r="G593">
            <v>4.1666299999999996</v>
          </cell>
        </row>
        <row r="596">
          <cell r="G596">
            <v>4.4619299999999997</v>
          </cell>
        </row>
        <row r="597">
          <cell r="G597">
            <v>58.749000000000002</v>
          </cell>
        </row>
        <row r="598">
          <cell r="G598">
            <v>303.76677999999998</v>
          </cell>
        </row>
        <row r="599">
          <cell r="G599">
            <v>-17.29063</v>
          </cell>
        </row>
        <row r="600">
          <cell r="G600">
            <v>5.8543500000000002</v>
          </cell>
        </row>
        <row r="604">
          <cell r="G604">
            <v>-192.82128</v>
          </cell>
        </row>
        <row r="606">
          <cell r="G606">
            <v>-55.646120000000003</v>
          </cell>
        </row>
        <row r="608">
          <cell r="G608">
            <v>-8.2745099999999994</v>
          </cell>
        </row>
        <row r="609">
          <cell r="G609">
            <v>-6.9516900000000001</v>
          </cell>
        </row>
        <row r="610">
          <cell r="G610">
            <v>467.33258000000001</v>
          </cell>
        </row>
        <row r="611">
          <cell r="G611">
            <v>33.131509999999999</v>
          </cell>
        </row>
        <row r="612">
          <cell r="G612">
            <v>5.1585799999999997</v>
          </cell>
        </row>
        <row r="613">
          <cell r="G613">
            <v>27.505780000000001</v>
          </cell>
        </row>
        <row r="614">
          <cell r="G614">
            <v>-26.318359999999998</v>
          </cell>
        </row>
        <row r="615">
          <cell r="G615">
            <v>39.477510000000002</v>
          </cell>
        </row>
        <row r="616">
          <cell r="G616">
            <v>-17.29063</v>
          </cell>
        </row>
        <row r="617">
          <cell r="G617">
            <v>-17.29063</v>
          </cell>
        </row>
        <row r="618">
          <cell r="G618">
            <v>24.39179</v>
          </cell>
        </row>
        <row r="620">
          <cell r="G620">
            <v>3.7978000000000001</v>
          </cell>
        </row>
        <row r="621">
          <cell r="G621">
            <v>20.250060000000001</v>
          </cell>
        </row>
        <row r="622">
          <cell r="G622">
            <v>48.43965</v>
          </cell>
        </row>
        <row r="623">
          <cell r="G623">
            <v>20.31373</v>
          </cell>
        </row>
        <row r="624">
          <cell r="G624">
            <v>3.1628500000000002</v>
          </cell>
        </row>
        <row r="625">
          <cell r="G625">
            <v>16.864460000000001</v>
          </cell>
        </row>
        <row r="627">
          <cell r="G627">
            <v>40.34104</v>
          </cell>
        </row>
        <row r="628">
          <cell r="G628">
            <v>9.7795000000000005</v>
          </cell>
        </row>
        <row r="629">
          <cell r="G629">
            <v>1.52267</v>
          </cell>
        </row>
        <row r="630">
          <cell r="G630">
            <v>8.1189400000000003</v>
          </cell>
        </row>
        <row r="632">
          <cell r="G632">
            <v>-9.7105700000000006</v>
          </cell>
        </row>
        <row r="633">
          <cell r="G633">
            <v>9.7105399999999999</v>
          </cell>
        </row>
        <row r="634">
          <cell r="G634">
            <v>40.401649999999997</v>
          </cell>
        </row>
        <row r="636">
          <cell r="G636">
            <v>37.352829999999997</v>
          </cell>
        </row>
        <row r="637">
          <cell r="G637">
            <v>2.625</v>
          </cell>
        </row>
        <row r="639">
          <cell r="G639">
            <v>12.10637</v>
          </cell>
        </row>
        <row r="640">
          <cell r="G640">
            <v>64.551770000000005</v>
          </cell>
        </row>
        <row r="641">
          <cell r="G641">
            <v>5.8543500000000002</v>
          </cell>
        </row>
        <row r="648">
          <cell r="G648">
            <v>162.89196999999999</v>
          </cell>
        </row>
        <row r="649">
          <cell r="G649">
            <v>6.7332999999999998</v>
          </cell>
        </row>
        <row r="651">
          <cell r="G651">
            <v>21.42332</v>
          </cell>
        </row>
        <row r="652">
          <cell r="G652">
            <v>2.25</v>
          </cell>
        </row>
        <row r="654">
          <cell r="G654">
            <v>4.3839899999999998</v>
          </cell>
        </row>
        <row r="655">
          <cell r="G655">
            <v>23.375630000000001</v>
          </cell>
        </row>
        <row r="662">
          <cell r="G662">
            <v>58.166240000000002</v>
          </cell>
        </row>
        <row r="663">
          <cell r="G663">
            <v>33.668349999999997</v>
          </cell>
        </row>
        <row r="664">
          <cell r="G664">
            <v>5.2421600000000002</v>
          </cell>
        </row>
        <row r="665">
          <cell r="G665">
            <v>27.951460000000001</v>
          </cell>
        </row>
        <row r="666">
          <cell r="G666">
            <v>66.861969999999999</v>
          </cell>
        </row>
        <row r="667">
          <cell r="G667">
            <v>15.929510000000001</v>
          </cell>
        </row>
        <row r="668">
          <cell r="G668">
            <v>0.375</v>
          </cell>
        </row>
        <row r="670">
          <cell r="G670">
            <v>2.4802200000000001</v>
          </cell>
        </row>
        <row r="671">
          <cell r="G671">
            <v>13.224679999999999</v>
          </cell>
        </row>
        <row r="672">
          <cell r="G672">
            <v>5.8543500000000002</v>
          </cell>
        </row>
        <row r="673">
          <cell r="G673">
            <v>37.863759999999999</v>
          </cell>
        </row>
        <row r="674">
          <cell r="G674">
            <v>161.95428999999999</v>
          </cell>
        </row>
        <row r="675">
          <cell r="G675">
            <v>41.367820000000002</v>
          </cell>
        </row>
        <row r="677">
          <cell r="G677">
            <v>4.1666299999999996</v>
          </cell>
        </row>
        <row r="679">
          <cell r="G679">
            <v>4.4619299999999997</v>
          </cell>
        </row>
        <row r="680">
          <cell r="G680">
            <v>33.000729999999997</v>
          </cell>
        </row>
        <row r="681">
          <cell r="G681">
            <v>166.47577000000001</v>
          </cell>
        </row>
        <row r="685">
          <cell r="G685">
            <v>-156.79235</v>
          </cell>
        </row>
        <row r="686">
          <cell r="G686">
            <v>-55.646120000000003</v>
          </cell>
        </row>
        <row r="688">
          <cell r="G688">
            <v>-8.2745099999999994</v>
          </cell>
        </row>
        <row r="689">
          <cell r="G689">
            <v>-6.9516900000000001</v>
          </cell>
        </row>
        <row r="690">
          <cell r="G690">
            <v>183.76249999999999</v>
          </cell>
        </row>
        <row r="691">
          <cell r="G691">
            <v>25.050180000000001</v>
          </cell>
        </row>
        <row r="692">
          <cell r="G692">
            <v>6.4101999999999997</v>
          </cell>
        </row>
        <row r="695">
          <cell r="G695">
            <v>4.8983800000000004</v>
          </cell>
        </row>
        <row r="696">
          <cell r="G696">
            <v>26.118410000000001</v>
          </cell>
        </row>
        <row r="698">
          <cell r="G698">
            <v>-39.161709999999999</v>
          </cell>
        </row>
        <row r="699">
          <cell r="G699">
            <v>23.315460000000002</v>
          </cell>
        </row>
        <row r="700">
          <cell r="G700">
            <v>17.70608</v>
          </cell>
        </row>
        <row r="701">
          <cell r="G701">
            <v>7.2096</v>
          </cell>
        </row>
        <row r="702">
          <cell r="G702">
            <v>4.1666299999999996</v>
          </cell>
        </row>
        <row r="703">
          <cell r="G703">
            <v>4.4619299999999997</v>
          </cell>
        </row>
        <row r="704">
          <cell r="G704">
            <v>5.2228399999999997</v>
          </cell>
        </row>
        <row r="705">
          <cell r="G705">
            <v>18.362739999999999</v>
          </cell>
        </row>
        <row r="706">
          <cell r="G706">
            <v>-27.586069999999999</v>
          </cell>
        </row>
        <row r="707">
          <cell r="G707">
            <v>-14.317539999999999</v>
          </cell>
        </row>
        <row r="708">
          <cell r="G708">
            <v>-8.2745099999999994</v>
          </cell>
        </row>
        <row r="709">
          <cell r="G709">
            <v>-6.9516900000000001</v>
          </cell>
        </row>
        <row r="710">
          <cell r="G710">
            <v>1.0000000000000001E-5</v>
          </cell>
        </row>
        <row r="711">
          <cell r="G711">
            <v>4.2004799999999998</v>
          </cell>
        </row>
        <row r="712">
          <cell r="G712">
            <v>0.65400999999999998</v>
          </cell>
        </row>
        <row r="713">
          <cell r="G713">
            <v>3.4872399999999999</v>
          </cell>
        </row>
        <row r="714">
          <cell r="G714">
            <v>-8.3417300000000001</v>
          </cell>
        </row>
        <row r="715">
          <cell r="G715">
            <v>0</v>
          </cell>
        </row>
        <row r="716">
          <cell r="G716">
            <v>87.080929999999995</v>
          </cell>
        </row>
        <row r="718">
          <cell r="G718">
            <v>13.55851</v>
          </cell>
        </row>
        <row r="719">
          <cell r="G719">
            <v>72.294589999999999</v>
          </cell>
        </row>
        <row r="721">
          <cell r="G721">
            <v>-37.35116</v>
          </cell>
        </row>
        <row r="722">
          <cell r="G722">
            <v>135.58287000000001</v>
          </cell>
        </row>
        <row r="723">
          <cell r="G723">
            <v>37.289380000000001</v>
          </cell>
        </row>
        <row r="725">
          <cell r="G725">
            <v>5.8059599999999998</v>
          </cell>
        </row>
        <row r="726">
          <cell r="G726">
            <v>30.957650000000001</v>
          </cell>
        </row>
        <row r="728">
          <cell r="G728">
            <v>-16.17698</v>
          </cell>
        </row>
        <row r="729">
          <cell r="G729">
            <v>57.876010000000001</v>
          </cell>
        </row>
        <row r="730">
          <cell r="G730">
            <v>49.791550000000001</v>
          </cell>
        </row>
        <row r="732">
          <cell r="G732">
            <v>7.7525500000000003</v>
          </cell>
        </row>
        <row r="733">
          <cell r="G733">
            <v>41.336939999999998</v>
          </cell>
        </row>
        <row r="735">
          <cell r="G735">
            <v>-21.17418</v>
          </cell>
        </row>
        <row r="736">
          <cell r="G736">
            <v>77.706860000000006</v>
          </cell>
        </row>
        <row r="737">
          <cell r="G737">
            <v>27.916620000000002</v>
          </cell>
        </row>
        <row r="738">
          <cell r="G738">
            <v>27.74802</v>
          </cell>
        </row>
        <row r="741">
          <cell r="G741">
            <v>8.6669900000000002</v>
          </cell>
        </row>
        <row r="742">
          <cell r="G742">
            <v>46.212789999999998</v>
          </cell>
        </row>
        <row r="746">
          <cell r="G746">
            <v>-44.351680000000002</v>
          </cell>
        </row>
        <row r="747">
          <cell r="G747">
            <v>-41.328580000000002</v>
          </cell>
        </row>
        <row r="749">
          <cell r="G749">
            <v>24.864159999999998</v>
          </cell>
        </row>
        <row r="750">
          <cell r="G750">
            <v>27.916620000000002</v>
          </cell>
        </row>
        <row r="752">
          <cell r="G752">
            <v>4.3466199999999997</v>
          </cell>
        </row>
        <row r="753">
          <cell r="G753">
            <v>23.176380000000002</v>
          </cell>
        </row>
        <row r="755">
          <cell r="G755">
            <v>-44.351680000000002</v>
          </cell>
        </row>
        <row r="756">
          <cell r="G756">
            <v>11.08794</v>
          </cell>
        </row>
        <row r="757">
          <cell r="G757">
            <v>27.74802</v>
          </cell>
        </row>
        <row r="759">
          <cell r="G759">
            <v>4.3203699999999996</v>
          </cell>
        </row>
        <row r="760">
          <cell r="G760">
            <v>23.03641</v>
          </cell>
        </row>
        <row r="763">
          <cell r="G763">
            <v>-41.328580000000002</v>
          </cell>
        </row>
        <row r="765">
          <cell r="G765">
            <v>13.77622</v>
          </cell>
        </row>
        <row r="766">
          <cell r="G766">
            <v>1091.10409</v>
          </cell>
        </row>
        <row r="769">
          <cell r="G769">
            <v>2530.0017800000001</v>
          </cell>
        </row>
        <row r="770">
          <cell r="G770">
            <v>135.09089</v>
          </cell>
        </row>
        <row r="771">
          <cell r="G771">
            <v>17.41807</v>
          </cell>
        </row>
        <row r="774">
          <cell r="G774">
            <v>566.51823999999999</v>
          </cell>
        </row>
        <row r="775">
          <cell r="G775">
            <v>3020.70255</v>
          </cell>
        </row>
        <row r="776">
          <cell r="G776">
            <v>-84.6999</v>
          </cell>
        </row>
        <row r="777">
          <cell r="G777">
            <v>30.836939999999998</v>
          </cell>
        </row>
        <row r="780">
          <cell r="G780">
            <v>57.165370000000003</v>
          </cell>
        </row>
        <row r="782">
          <cell r="G782">
            <v>-977.38598999999999</v>
          </cell>
        </row>
        <row r="784">
          <cell r="G784">
            <v>-1907.73549</v>
          </cell>
        </row>
        <row r="786">
          <cell r="G786">
            <v>4479.0165500000003</v>
          </cell>
        </row>
        <row r="787">
          <cell r="G787">
            <v>-35.169750000000001</v>
          </cell>
        </row>
        <row r="788">
          <cell r="G788">
            <v>-35.169750000000001</v>
          </cell>
        </row>
        <row r="789">
          <cell r="G789">
            <v>34.238700000000001</v>
          </cell>
        </row>
        <row r="790">
          <cell r="G790">
            <v>5.3309699999999998</v>
          </cell>
        </row>
        <row r="791">
          <cell r="G791">
            <v>28.424969999999998</v>
          </cell>
        </row>
        <row r="793">
          <cell r="G793">
            <v>67.994640000000004</v>
          </cell>
        </row>
        <row r="794">
          <cell r="G794">
            <v>10.86131</v>
          </cell>
        </row>
        <row r="795">
          <cell r="G795">
            <v>1.6911099999999999</v>
          </cell>
        </row>
        <row r="796">
          <cell r="G796">
            <v>9.0170600000000007</v>
          </cell>
        </row>
        <row r="798">
          <cell r="G798">
            <v>-10.784750000000001</v>
          </cell>
        </row>
        <row r="799">
          <cell r="G799">
            <v>10.78473</v>
          </cell>
        </row>
        <row r="800">
          <cell r="G800">
            <v>121.05522000000001</v>
          </cell>
        </row>
        <row r="801">
          <cell r="G801">
            <v>3.2050999999999998</v>
          </cell>
        </row>
        <row r="802">
          <cell r="G802">
            <v>0.34869</v>
          </cell>
        </row>
        <row r="804">
          <cell r="G804">
            <v>19.347339999999999</v>
          </cell>
        </row>
        <row r="805">
          <cell r="G805">
            <v>103.16092</v>
          </cell>
        </row>
        <row r="808">
          <cell r="G808">
            <v>-169.49859000000001</v>
          </cell>
        </row>
        <row r="809">
          <cell r="G809">
            <v>-4.4555100000000003</v>
          </cell>
        </row>
        <row r="810">
          <cell r="G810">
            <v>73.163169999999994</v>
          </cell>
        </row>
        <row r="811">
          <cell r="G811">
            <v>446.17806999999999</v>
          </cell>
        </row>
        <row r="814">
          <cell r="G814">
            <v>1235.2858699999999</v>
          </cell>
        </row>
        <row r="815">
          <cell r="G815">
            <v>54.937579999999997</v>
          </cell>
        </row>
        <row r="816">
          <cell r="G816">
            <v>14.639670000000001</v>
          </cell>
        </row>
        <row r="819">
          <cell r="G819">
            <v>264.08336000000003</v>
          </cell>
        </row>
        <row r="820">
          <cell r="G820">
            <v>1408.1052199999999</v>
          </cell>
        </row>
        <row r="821">
          <cell r="G821">
            <v>-49.530149999999999</v>
          </cell>
        </row>
        <row r="822">
          <cell r="G822">
            <v>20.4649</v>
          </cell>
        </row>
        <row r="825">
          <cell r="G825">
            <v>2.11876</v>
          </cell>
        </row>
        <row r="827">
          <cell r="G827">
            <v>-267.14618999999999</v>
          </cell>
        </row>
        <row r="829">
          <cell r="G829">
            <v>-231.40378000000001</v>
          </cell>
        </row>
        <row r="831">
          <cell r="G831">
            <v>2897.7333100000001</v>
          </cell>
        </row>
        <row r="832">
          <cell r="G832">
            <v>67.210440000000006</v>
          </cell>
        </row>
        <row r="834">
          <cell r="G834">
            <v>344.28640000000001</v>
          </cell>
        </row>
        <row r="835">
          <cell r="G835">
            <v>29.348579999999998</v>
          </cell>
        </row>
        <row r="836">
          <cell r="G836">
            <v>14.639670000000001</v>
          </cell>
        </row>
        <row r="839">
          <cell r="G839">
            <v>66.349459999999993</v>
          </cell>
        </row>
        <row r="840">
          <cell r="G840">
            <v>353.77854000000002</v>
          </cell>
        </row>
        <row r="843">
          <cell r="G843">
            <v>875.61309000000006</v>
          </cell>
        </row>
        <row r="844">
          <cell r="G844">
            <v>20.070810000000002</v>
          </cell>
        </row>
        <row r="845">
          <cell r="G845">
            <v>43.25309</v>
          </cell>
        </row>
        <row r="846">
          <cell r="G846">
            <v>1</v>
          </cell>
        </row>
        <row r="848">
          <cell r="G848">
            <v>9.8595299999999995</v>
          </cell>
        </row>
        <row r="849">
          <cell r="G849">
            <v>52.5715</v>
          </cell>
        </row>
        <row r="850">
          <cell r="G850">
            <v>-5.8543500000000002</v>
          </cell>
        </row>
        <row r="852">
          <cell r="G852">
            <v>120.90058000000001</v>
          </cell>
        </row>
        <row r="853">
          <cell r="G853">
            <v>10.86131</v>
          </cell>
        </row>
        <row r="854">
          <cell r="G854">
            <v>1.6911099999999999</v>
          </cell>
        </row>
        <row r="855">
          <cell r="G855">
            <v>9.0170600000000007</v>
          </cell>
        </row>
        <row r="856">
          <cell r="G856">
            <v>-8.6278000000000006</v>
          </cell>
        </row>
        <row r="857">
          <cell r="G857">
            <v>12.94168</v>
          </cell>
        </row>
        <row r="858">
          <cell r="G858">
            <v>-49.530149999999999</v>
          </cell>
        </row>
        <row r="859">
          <cell r="G859">
            <v>-49.530149999999999</v>
          </cell>
        </row>
        <row r="860">
          <cell r="G860">
            <v>24.426030000000001</v>
          </cell>
        </row>
        <row r="862">
          <cell r="G862">
            <v>112.60590999999999</v>
          </cell>
        </row>
        <row r="864">
          <cell r="G864">
            <v>21.33588</v>
          </cell>
        </row>
        <row r="865">
          <cell r="G865">
            <v>113.76392</v>
          </cell>
        </row>
        <row r="866">
          <cell r="G866">
            <v>2.3997199999999999</v>
          </cell>
        </row>
        <row r="869">
          <cell r="G869">
            <v>2.11876</v>
          </cell>
        </row>
        <row r="871">
          <cell r="G871">
            <v>-36.806069999999998</v>
          </cell>
        </row>
        <row r="873">
          <cell r="G873">
            <v>-205.56290999999999</v>
          </cell>
        </row>
        <row r="875">
          <cell r="G875">
            <v>34.281239999999997</v>
          </cell>
        </row>
        <row r="876">
          <cell r="G876">
            <v>13.76301</v>
          </cell>
        </row>
        <row r="878">
          <cell r="G878">
            <v>17.74577</v>
          </cell>
        </row>
        <row r="880">
          <cell r="G880">
            <v>4.9059200000000001</v>
          </cell>
        </row>
        <row r="881">
          <cell r="G881">
            <v>26.15859</v>
          </cell>
        </row>
        <row r="882">
          <cell r="G882">
            <v>2.3997199999999999</v>
          </cell>
        </row>
        <row r="885">
          <cell r="G885">
            <v>2.11876</v>
          </cell>
        </row>
        <row r="887">
          <cell r="G887">
            <v>-15.630380000000001</v>
          </cell>
        </row>
        <row r="889">
          <cell r="G889">
            <v>-17.180160000000001</v>
          </cell>
        </row>
        <row r="891">
          <cell r="G891">
            <v>34.281230000000001</v>
          </cell>
        </row>
        <row r="892">
          <cell r="G892">
            <v>20.953880000000002</v>
          </cell>
        </row>
        <row r="893">
          <cell r="G893">
            <v>3.2625199999999999</v>
          </cell>
        </row>
        <row r="894">
          <cell r="G894">
            <v>17.395910000000001</v>
          </cell>
        </row>
        <row r="896">
          <cell r="G896">
            <v>-41.61233</v>
          </cell>
        </row>
        <row r="897">
          <cell r="G897">
            <v>-2.0000000000000002E-5</v>
          </cell>
        </row>
        <row r="898">
          <cell r="G898">
            <v>10.663019999999999</v>
          </cell>
        </row>
        <row r="899">
          <cell r="G899">
            <v>73.906260000000003</v>
          </cell>
        </row>
        <row r="900">
          <cell r="G900">
            <v>13.167439999999999</v>
          </cell>
        </row>
        <row r="901">
          <cell r="G901">
            <v>70.209419999999994</v>
          </cell>
        </row>
        <row r="902">
          <cell r="G902">
            <v>-21.175689999999999</v>
          </cell>
        </row>
        <row r="903">
          <cell r="G903">
            <v>-146.77042</v>
          </cell>
        </row>
        <row r="904">
          <cell r="G904">
            <v>3.0000000000000001E-5</v>
          </cell>
        </row>
        <row r="905">
          <cell r="G905">
            <v>323.60948000000002</v>
          </cell>
        </row>
        <row r="908">
          <cell r="G908">
            <v>735.14047000000005</v>
          </cell>
        </row>
        <row r="909">
          <cell r="G909">
            <v>24.588999999999999</v>
          </cell>
        </row>
        <row r="912">
          <cell r="G912">
            <v>164.84737999999999</v>
          </cell>
        </row>
        <row r="913">
          <cell r="G913">
            <v>878.9742</v>
          </cell>
        </row>
        <row r="914">
          <cell r="G914">
            <v>18.065180000000002</v>
          </cell>
        </row>
        <row r="918">
          <cell r="G918">
            <v>-215.85796999999999</v>
          </cell>
        </row>
        <row r="920">
          <cell r="G920">
            <v>-25.840869999999999</v>
          </cell>
        </row>
        <row r="922">
          <cell r="G922">
            <v>1903.5268699999999</v>
          </cell>
        </row>
        <row r="923">
          <cell r="G923">
            <v>113.02883</v>
          </cell>
        </row>
        <row r="926">
          <cell r="G926">
            <v>599.07601</v>
          </cell>
        </row>
        <row r="927">
          <cell r="G927">
            <v>21.248999999999999</v>
          </cell>
        </row>
        <row r="930">
          <cell r="G930">
            <v>110.87473</v>
          </cell>
        </row>
        <row r="931">
          <cell r="G931">
            <v>591.18943000000002</v>
          </cell>
        </row>
        <row r="932">
          <cell r="G932">
            <v>18.065180000000002</v>
          </cell>
        </row>
        <row r="936">
          <cell r="G936">
            <v>0</v>
          </cell>
        </row>
        <row r="938">
          <cell r="G938">
            <v>-25.840869999999999</v>
          </cell>
        </row>
        <row r="940">
          <cell r="G940">
            <v>1427.64231</v>
          </cell>
        </row>
        <row r="941">
          <cell r="G941">
            <v>144.83721</v>
          </cell>
        </row>
        <row r="942">
          <cell r="G942">
            <v>27.638539999999999</v>
          </cell>
        </row>
        <row r="943">
          <cell r="G943">
            <v>1</v>
          </cell>
        </row>
        <row r="945">
          <cell r="G945">
            <v>26.854479999999999</v>
          </cell>
        </row>
        <row r="946">
          <cell r="G946">
            <v>143.18937</v>
          </cell>
        </row>
        <row r="949">
          <cell r="G949">
            <v>-149.56877</v>
          </cell>
        </row>
        <row r="950">
          <cell r="G950">
            <v>0</v>
          </cell>
        </row>
        <row r="952">
          <cell r="G952">
            <v>193.95083</v>
          </cell>
        </row>
        <row r="953">
          <cell r="G953">
            <v>12.25015</v>
          </cell>
        </row>
        <row r="955">
          <cell r="G955">
            <v>108.42592</v>
          </cell>
        </row>
        <row r="956">
          <cell r="G956">
            <v>2.34</v>
          </cell>
        </row>
        <row r="958">
          <cell r="G958">
            <v>18.789259999999999</v>
          </cell>
        </row>
        <row r="959">
          <cell r="G959">
            <v>100.18527</v>
          </cell>
        </row>
        <row r="960">
          <cell r="G960">
            <v>0</v>
          </cell>
        </row>
        <row r="967">
          <cell r="G967">
            <v>241.9906</v>
          </cell>
        </row>
        <row r="968">
          <cell r="G968">
            <v>53.493290000000002</v>
          </cell>
        </row>
        <row r="970">
          <cell r="G970">
            <v>8.3289100000000005</v>
          </cell>
        </row>
        <row r="971">
          <cell r="G971">
            <v>44.410130000000002</v>
          </cell>
        </row>
        <row r="972">
          <cell r="G972">
            <v>-66.289199999999994</v>
          </cell>
        </row>
        <row r="973">
          <cell r="G973">
            <v>39.943129999999996</v>
          </cell>
        </row>
        <row r="974">
          <cell r="G974">
            <v>239.87191999999999</v>
          </cell>
        </row>
        <row r="976">
          <cell r="G976">
            <v>230.53013999999999</v>
          </cell>
        </row>
        <row r="977">
          <cell r="G977">
            <v>0.66181999999999996</v>
          </cell>
        </row>
        <row r="980">
          <cell r="G980">
            <v>73.241609999999994</v>
          </cell>
        </row>
        <row r="981">
          <cell r="G981">
            <v>390.52778999999998</v>
          </cell>
        </row>
        <row r="982">
          <cell r="G982">
            <v>1.97587</v>
          </cell>
        </row>
        <row r="984">
          <cell r="G984">
            <v>52.398150000000001</v>
          </cell>
        </row>
        <row r="986">
          <cell r="G986">
            <v>-291.00157999999999</v>
          </cell>
        </row>
        <row r="988">
          <cell r="G988">
            <v>-312.18655999999999</v>
          </cell>
        </row>
        <row r="990">
          <cell r="G990">
            <v>386.01916</v>
          </cell>
        </row>
        <row r="991">
          <cell r="G991">
            <v>6.1311999999999998</v>
          </cell>
        </row>
        <row r="992">
          <cell r="G992">
            <v>9.8192699999999995</v>
          </cell>
        </row>
        <row r="994">
          <cell r="G994">
            <v>2.4834900000000002</v>
          </cell>
        </row>
        <row r="995">
          <cell r="G995">
            <v>13.24208</v>
          </cell>
        </row>
        <row r="1000">
          <cell r="G1000">
            <v>-9.7407599999999999</v>
          </cell>
        </row>
        <row r="1001">
          <cell r="G1001">
            <v>-15.600059999999999</v>
          </cell>
        </row>
        <row r="1003">
          <cell r="G1003">
            <v>6.3352199999999996</v>
          </cell>
        </row>
        <row r="1004">
          <cell r="G1004">
            <v>171.11634000000001</v>
          </cell>
        </row>
        <row r="1006">
          <cell r="G1006">
            <v>220.71087</v>
          </cell>
        </row>
        <row r="1007">
          <cell r="G1007">
            <v>0.66181999999999996</v>
          </cell>
        </row>
        <row r="1010">
          <cell r="G1010">
            <v>61.0075</v>
          </cell>
        </row>
        <row r="1011">
          <cell r="G1011">
            <v>325.29494999999997</v>
          </cell>
        </row>
        <row r="1012">
          <cell r="G1012">
            <v>1.97587</v>
          </cell>
        </row>
        <row r="1016">
          <cell r="G1016">
            <v>-258.82792999999998</v>
          </cell>
        </row>
        <row r="1018">
          <cell r="G1018">
            <v>-296.5865</v>
          </cell>
        </row>
        <row r="1020">
          <cell r="G1020">
            <v>225.35292000000001</v>
          </cell>
        </row>
        <row r="1021">
          <cell r="G1021">
            <v>62.624380000000002</v>
          </cell>
        </row>
        <row r="1023">
          <cell r="G1023">
            <v>9.7506199999999996</v>
          </cell>
        </row>
        <row r="1024">
          <cell r="G1024">
            <v>51.990760000000002</v>
          </cell>
        </row>
        <row r="1027">
          <cell r="G1027">
            <v>52.398150000000001</v>
          </cell>
        </row>
        <row r="1029">
          <cell r="G1029">
            <v>-22.43289</v>
          </cell>
        </row>
        <row r="1030">
          <cell r="G1030">
            <v>154.33102</v>
          </cell>
        </row>
        <row r="1031">
          <cell r="G1031">
            <v>238.89886999999999</v>
          </cell>
        </row>
        <row r="1033">
          <cell r="G1033">
            <v>1060.9806699999999</v>
          </cell>
        </row>
        <row r="1034">
          <cell r="G1034">
            <v>79.142799999999994</v>
          </cell>
        </row>
        <row r="1035">
          <cell r="G1035">
            <v>2.7784</v>
          </cell>
        </row>
        <row r="1038">
          <cell r="G1038">
            <v>202.82384999999999</v>
          </cell>
        </row>
        <row r="1039">
          <cell r="G1039">
            <v>1081.46659</v>
          </cell>
        </row>
        <row r="1040">
          <cell r="G1040">
            <v>8.3961699999999997</v>
          </cell>
        </row>
        <row r="1042">
          <cell r="G1042">
            <v>2.64846</v>
          </cell>
        </row>
        <row r="1044">
          <cell r="G1044">
            <v>-238.95488</v>
          </cell>
        </row>
        <row r="1046">
          <cell r="G1046">
            <v>-1359.6896400000001</v>
          </cell>
        </row>
        <row r="1048">
          <cell r="G1048">
            <v>1078.4912899999999</v>
          </cell>
        </row>
        <row r="1049">
          <cell r="G1049">
            <v>6.7386299999999997</v>
          </cell>
        </row>
        <row r="1051">
          <cell r="G1051">
            <v>130.35918000000001</v>
          </cell>
        </row>
        <row r="1052">
          <cell r="G1052">
            <v>12.785299999999999</v>
          </cell>
        </row>
        <row r="1055">
          <cell r="G1055">
            <v>21.346129999999999</v>
          </cell>
        </row>
        <row r="1056">
          <cell r="G1056">
            <v>113.81861000000001</v>
          </cell>
        </row>
        <row r="1060">
          <cell r="G1060">
            <v>-2.0073300000000001</v>
          </cell>
        </row>
        <row r="1062">
          <cell r="G1062">
            <v>-46.096690000000002</v>
          </cell>
        </row>
        <row r="1064">
          <cell r="G1064">
            <v>236.94382999999999</v>
          </cell>
        </row>
        <row r="1065">
          <cell r="G1065">
            <v>87.752880000000005</v>
          </cell>
        </row>
        <row r="1067">
          <cell r="G1067">
            <v>105.62128</v>
          </cell>
        </row>
        <row r="1068">
          <cell r="G1068">
            <v>29.057500000000001</v>
          </cell>
        </row>
        <row r="1069">
          <cell r="G1069">
            <v>2.7784</v>
          </cell>
        </row>
        <row r="1072">
          <cell r="G1072">
            <v>30.540949999999999</v>
          </cell>
        </row>
        <row r="1073">
          <cell r="G1073">
            <v>162.84585999999999</v>
          </cell>
        </row>
        <row r="1074">
          <cell r="G1074">
            <v>8.3961699999999997</v>
          </cell>
        </row>
        <row r="1079">
          <cell r="G1079">
            <v>-14.889379999999999</v>
          </cell>
        </row>
        <row r="1081">
          <cell r="G1081">
            <v>412.10365999999999</v>
          </cell>
        </row>
        <row r="1082">
          <cell r="G1082">
            <v>40.250279999999997</v>
          </cell>
        </row>
        <row r="1084">
          <cell r="G1084">
            <v>6.2669699999999997</v>
          </cell>
        </row>
        <row r="1085">
          <cell r="G1085">
            <v>33.415779999999998</v>
          </cell>
        </row>
        <row r="1087">
          <cell r="G1087">
            <v>-69.321349999999995</v>
          </cell>
        </row>
        <row r="1088">
          <cell r="G1088">
            <v>10.61168</v>
          </cell>
        </row>
        <row r="1089">
          <cell r="G1089">
            <v>104.15707999999999</v>
          </cell>
        </row>
        <row r="1091">
          <cell r="G1091">
            <v>825.00021000000004</v>
          </cell>
        </row>
        <row r="1092">
          <cell r="G1092">
            <v>37.299999999999997</v>
          </cell>
        </row>
        <row r="1095">
          <cell r="G1095">
            <v>144.66980000000001</v>
          </cell>
        </row>
        <row r="1096">
          <cell r="G1096">
            <v>771.38634000000002</v>
          </cell>
        </row>
        <row r="1099">
          <cell r="G1099">
            <v>2.64846</v>
          </cell>
        </row>
        <row r="1101">
          <cell r="G1101">
            <v>-167.62620000000001</v>
          </cell>
        </row>
        <row r="1103">
          <cell r="G1103">
            <v>-1298.7035699999999</v>
          </cell>
        </row>
        <row r="1105">
          <cell r="G1105">
            <v>418.83211999999997</v>
          </cell>
        </row>
        <row r="1106">
          <cell r="G1106">
            <v>55.870690000000003</v>
          </cell>
        </row>
        <row r="1108">
          <cell r="G1108">
            <v>430.51211000000001</v>
          </cell>
        </row>
        <row r="1109">
          <cell r="G1109">
            <v>20</v>
          </cell>
        </row>
        <row r="1112">
          <cell r="G1112">
            <v>75.729799999999997</v>
          </cell>
        </row>
        <row r="1113">
          <cell r="G1113">
            <v>403.79494999999997</v>
          </cell>
        </row>
        <row r="1116">
          <cell r="G1116">
            <v>2.11876</v>
          </cell>
        </row>
        <row r="1118">
          <cell r="G1118">
            <v>-90.912649999999999</v>
          </cell>
        </row>
        <row r="1120">
          <cell r="G1120">
            <v>-678.36033999999995</v>
          </cell>
        </row>
        <row r="1122">
          <cell r="G1122">
            <v>218.75332</v>
          </cell>
        </row>
        <row r="1123">
          <cell r="G1123">
            <v>0</v>
          </cell>
        </row>
        <row r="1125">
          <cell r="G1125">
            <v>72.82338</v>
          </cell>
        </row>
        <row r="1126">
          <cell r="G1126">
            <v>2.2999999999999998</v>
          </cell>
        </row>
        <row r="1128">
          <cell r="G1128">
            <v>11.338609999999999</v>
          </cell>
        </row>
        <row r="1129">
          <cell r="G1129">
            <v>60.457970000000003</v>
          </cell>
        </row>
        <row r="1134">
          <cell r="G1134">
            <v>0</v>
          </cell>
        </row>
        <row r="1136">
          <cell r="G1136">
            <v>-115.69595</v>
          </cell>
        </row>
        <row r="1138">
          <cell r="G1138">
            <v>31.22401</v>
          </cell>
        </row>
        <row r="1139">
          <cell r="G1139">
            <v>48.286389999999997</v>
          </cell>
        </row>
        <row r="1141">
          <cell r="G1141">
            <v>321.66471999999999</v>
          </cell>
        </row>
        <row r="1142">
          <cell r="G1142">
            <v>15</v>
          </cell>
        </row>
        <row r="1144">
          <cell r="G1144">
            <v>57.601390000000002</v>
          </cell>
        </row>
        <row r="1145">
          <cell r="G1145">
            <v>307.13342</v>
          </cell>
        </row>
        <row r="1148">
          <cell r="G1148">
            <v>0.52969999999999995</v>
          </cell>
        </row>
        <row r="1150">
          <cell r="G1150">
            <v>-76.713549999999998</v>
          </cell>
        </row>
        <row r="1152">
          <cell r="G1152">
            <v>-504.64728000000002</v>
          </cell>
        </row>
        <row r="1154">
          <cell r="G1154">
            <v>168.85479000000001</v>
          </cell>
        </row>
        <row r="1155">
          <cell r="G1155">
            <v>154.17589000000001</v>
          </cell>
        </row>
        <row r="1158">
          <cell r="G1158">
            <v>24.005189999999999</v>
          </cell>
        </row>
        <row r="1159">
          <cell r="G1159">
            <v>127.99682</v>
          </cell>
        </row>
        <row r="1160">
          <cell r="G1160">
            <v>-5.8617999999999997</v>
          </cell>
        </row>
        <row r="1161">
          <cell r="G1161">
            <v>4.7216800000000001</v>
          </cell>
        </row>
        <row r="1162">
          <cell r="G1162">
            <v>-1.8277000000000001</v>
          </cell>
        </row>
        <row r="1163">
          <cell r="G1163">
            <v>303.21008</v>
          </cell>
        </row>
        <row r="1164">
          <cell r="G1164">
            <v>-5.8617999999999997</v>
          </cell>
        </row>
        <row r="1165">
          <cell r="G1165">
            <v>-5.8617999999999997</v>
          </cell>
        </row>
        <row r="1166">
          <cell r="G1166">
            <v>0</v>
          </cell>
        </row>
        <row r="1167">
          <cell r="G1167">
            <v>0</v>
          </cell>
        </row>
        <row r="1168">
          <cell r="G1168">
            <v>0</v>
          </cell>
        </row>
        <row r="1169">
          <cell r="G1169">
            <v>0</v>
          </cell>
        </row>
        <row r="1170">
          <cell r="G1170">
            <v>56.16883</v>
          </cell>
        </row>
        <row r="1172">
          <cell r="G1172">
            <v>8.7454900000000002</v>
          </cell>
        </row>
        <row r="1173">
          <cell r="G1173">
            <v>46.631360000000001</v>
          </cell>
        </row>
        <row r="1174">
          <cell r="G1174">
            <v>111.54568</v>
          </cell>
        </row>
        <row r="1175">
          <cell r="G1175">
            <v>45.46855</v>
          </cell>
        </row>
        <row r="1178">
          <cell r="G1178">
            <v>7.0794499999999996</v>
          </cell>
        </row>
        <row r="1179">
          <cell r="G1179">
            <v>37.747990000000001</v>
          </cell>
        </row>
        <row r="1180">
          <cell r="G1180">
            <v>-1.7574799999999999</v>
          </cell>
        </row>
        <row r="1181">
          <cell r="G1181">
            <v>88.538510000000002</v>
          </cell>
        </row>
        <row r="1182">
          <cell r="G1182">
            <v>45.46855</v>
          </cell>
        </row>
        <row r="1185">
          <cell r="G1185">
            <v>7.0794499999999996</v>
          </cell>
        </row>
        <row r="1186">
          <cell r="G1186">
            <v>37.747990000000001</v>
          </cell>
        </row>
        <row r="1187">
          <cell r="G1187">
            <v>-1.7574799999999999</v>
          </cell>
        </row>
        <row r="1188">
          <cell r="G1188">
            <v>88.538510000000002</v>
          </cell>
        </row>
        <row r="1189">
          <cell r="G1189">
            <v>6.0102099999999998</v>
          </cell>
        </row>
        <row r="1190">
          <cell r="G1190">
            <v>0.93579000000000001</v>
          </cell>
        </row>
        <row r="1191">
          <cell r="G1191">
            <v>4.9896799999999999</v>
          </cell>
        </row>
        <row r="1192">
          <cell r="G1192">
            <v>4.7216800000000001</v>
          </cell>
        </row>
        <row r="1193">
          <cell r="G1193">
            <v>0</v>
          </cell>
        </row>
        <row r="1194">
          <cell r="G1194">
            <v>16.657360000000001</v>
          </cell>
        </row>
        <row r="1195">
          <cell r="G1195">
            <v>6.0102099999999998</v>
          </cell>
        </row>
        <row r="1196">
          <cell r="G1196">
            <v>0.93579000000000001</v>
          </cell>
        </row>
        <row r="1197">
          <cell r="G1197">
            <v>4.9896799999999999</v>
          </cell>
        </row>
        <row r="1198">
          <cell r="G1198">
            <v>0</v>
          </cell>
        </row>
        <row r="1199">
          <cell r="G1199">
            <v>11.93568</v>
          </cell>
        </row>
        <row r="1200">
          <cell r="G1200">
            <v>4.7216800000000001</v>
          </cell>
        </row>
        <row r="1201">
          <cell r="G1201">
            <v>4.7216800000000001</v>
          </cell>
        </row>
        <row r="1202">
          <cell r="G1202">
            <v>46.528300000000002</v>
          </cell>
        </row>
        <row r="1204">
          <cell r="G1204">
            <v>7.2444600000000001</v>
          </cell>
        </row>
        <row r="1205">
          <cell r="G1205">
            <v>38.627789999999997</v>
          </cell>
        </row>
        <row r="1206">
          <cell r="G1206">
            <v>-7.0220000000000005E-2</v>
          </cell>
        </row>
        <row r="1207">
          <cell r="G1207">
            <v>92.330330000000004</v>
          </cell>
        </row>
        <row r="1208">
          <cell r="G1208">
            <v>46.528300000000002</v>
          </cell>
        </row>
        <row r="1210">
          <cell r="G1210">
            <v>7.2444600000000001</v>
          </cell>
        </row>
        <row r="1211">
          <cell r="G1211">
            <v>38.627789999999997</v>
          </cell>
        </row>
        <row r="1212">
          <cell r="G1212">
            <v>-7.0220000000000005E-2</v>
          </cell>
        </row>
        <row r="1213">
          <cell r="G1213">
            <v>92.330330000000004</v>
          </cell>
        </row>
        <row r="1214">
          <cell r="G1214">
            <v>374.15607999999997</v>
          </cell>
        </row>
        <row r="1215">
          <cell r="G1215">
            <v>10.6</v>
          </cell>
        </row>
        <row r="1216">
          <cell r="G1216">
            <v>4.4946099999999998</v>
          </cell>
        </row>
        <row r="1217">
          <cell r="G1217">
            <v>58.955919999999999</v>
          </cell>
        </row>
        <row r="1218">
          <cell r="G1218">
            <v>103.90291999999999</v>
          </cell>
        </row>
        <row r="1219">
          <cell r="G1219">
            <v>252.35588000000001</v>
          </cell>
        </row>
        <row r="1220">
          <cell r="G1220">
            <v>9.5590899999999994</v>
          </cell>
        </row>
        <row r="1221">
          <cell r="G1221">
            <v>-112.39076</v>
          </cell>
        </row>
        <row r="1222">
          <cell r="G1222">
            <v>701.63373999999999</v>
          </cell>
        </row>
        <row r="1223">
          <cell r="G1223">
            <v>-20.020520000000001</v>
          </cell>
        </row>
        <row r="1224">
          <cell r="G1224">
            <v>-20.020520000000001</v>
          </cell>
        </row>
        <row r="1225">
          <cell r="G1225">
            <v>32.374890000000001</v>
          </cell>
        </row>
        <row r="1227">
          <cell r="G1227">
            <v>4.4946099999999998</v>
          </cell>
        </row>
        <row r="1228">
          <cell r="G1228">
            <v>5.7405900000000001</v>
          </cell>
        </row>
        <row r="1229">
          <cell r="G1229">
            <v>30.609059999999999</v>
          </cell>
        </row>
        <row r="1230">
          <cell r="G1230">
            <v>-0.20349999999999999</v>
          </cell>
        </row>
        <row r="1231">
          <cell r="G1231">
            <v>73.015649999999994</v>
          </cell>
        </row>
        <row r="1232">
          <cell r="G1232">
            <v>341.78118999999998</v>
          </cell>
        </row>
        <row r="1233">
          <cell r="G1233">
            <v>10.6</v>
          </cell>
        </row>
        <row r="1234">
          <cell r="G1234">
            <v>53.215330000000002</v>
          </cell>
        </row>
        <row r="1235">
          <cell r="G1235">
            <v>73.293859999999995</v>
          </cell>
        </row>
        <row r="1236">
          <cell r="G1236">
            <v>252.35588000000001</v>
          </cell>
        </row>
        <row r="1237">
          <cell r="G1237">
            <v>29.579609999999999</v>
          </cell>
        </row>
        <row r="1238">
          <cell r="G1238">
            <v>-112.18725999999999</v>
          </cell>
        </row>
        <row r="1239">
          <cell r="G1239">
            <v>648.63860999999997</v>
          </cell>
        </row>
        <row r="1243">
          <cell r="G1243">
            <v>34.745609999999999</v>
          </cell>
        </row>
        <row r="1245">
          <cell r="G1245">
            <v>5.4098899999999999</v>
          </cell>
        </row>
        <row r="1246">
          <cell r="G1246">
            <v>28.84581</v>
          </cell>
        </row>
        <row r="1247">
          <cell r="G1247">
            <v>-4.7216800000000001</v>
          </cell>
        </row>
        <row r="1248">
          <cell r="G1248">
            <v>64.279629999999997</v>
          </cell>
        </row>
        <row r="1249">
          <cell r="G1249">
            <v>253.49661</v>
          </cell>
        </row>
        <row r="1250">
          <cell r="G1250">
            <v>10.6</v>
          </cell>
        </row>
        <row r="1251">
          <cell r="G1251">
            <v>39.46942</v>
          </cell>
        </row>
        <row r="1253">
          <cell r="G1253">
            <v>252.35588000000001</v>
          </cell>
        </row>
        <row r="1254">
          <cell r="G1254">
            <v>29.579609999999999</v>
          </cell>
        </row>
        <row r="1255">
          <cell r="G1255">
            <v>-70.592619999999997</v>
          </cell>
        </row>
        <row r="1256">
          <cell r="G1256">
            <v>514.90890000000002</v>
          </cell>
        </row>
        <row r="1257">
          <cell r="G1257">
            <v>53.538969999999999</v>
          </cell>
        </row>
        <row r="1259">
          <cell r="G1259">
            <v>8.3360199999999995</v>
          </cell>
        </row>
        <row r="1260">
          <cell r="G1260">
            <v>44.448050000000002</v>
          </cell>
        </row>
        <row r="1262">
          <cell r="G1262">
            <v>-36.872959999999999</v>
          </cell>
        </row>
        <row r="1263">
          <cell r="G1263">
            <v>69.45008</v>
          </cell>
        </row>
        <row r="1264">
          <cell r="G1264">
            <v>0</v>
          </cell>
        </row>
        <row r="1265">
          <cell r="G1265">
            <v>0</v>
          </cell>
        </row>
        <row r="1266">
          <cell r="G1266">
            <v>0</v>
          </cell>
        </row>
        <row r="1267">
          <cell r="G1267">
            <v>0</v>
          </cell>
        </row>
        <row r="1268">
          <cell r="G1268">
            <v>0</v>
          </cell>
        </row>
        <row r="1269">
          <cell r="G1269">
            <v>0</v>
          </cell>
        </row>
        <row r="1270">
          <cell r="G1270">
            <v>-301.34775999999999</v>
          </cell>
        </row>
        <row r="1272">
          <cell r="G1272">
            <v>-66.567319999999995</v>
          </cell>
        </row>
        <row r="1273">
          <cell r="G1273">
            <v>-1.1950000000000001</v>
          </cell>
        </row>
        <row r="1274">
          <cell r="G1274">
            <v>-1.0419799999999999</v>
          </cell>
        </row>
        <row r="1276">
          <cell r="G1276">
            <v>-1.5656099999999999</v>
          </cell>
        </row>
        <row r="1277">
          <cell r="G1277">
            <v>-57.791510000000002</v>
          </cell>
        </row>
        <row r="1278">
          <cell r="G1278">
            <v>-275.15631999999999</v>
          </cell>
        </row>
        <row r="1279">
          <cell r="G1279">
            <v>-37.853380000000001</v>
          </cell>
        </row>
        <row r="1280">
          <cell r="G1280">
            <v>12.37453</v>
          </cell>
        </row>
        <row r="1281">
          <cell r="G1281">
            <v>-8.3106299999999997</v>
          </cell>
        </row>
        <row r="1282">
          <cell r="G1282">
            <v>-0.17682999999999999</v>
          </cell>
        </row>
        <row r="1283">
          <cell r="G1283">
            <v>105.63423</v>
          </cell>
        </row>
        <row r="1284">
          <cell r="G1284">
            <v>92.319149999999993</v>
          </cell>
        </row>
        <row r="1285">
          <cell r="G1285">
            <v>1.2411799999999999</v>
          </cell>
        </row>
        <row r="1286">
          <cell r="G1286">
            <v>1.0427500000000001</v>
          </cell>
        </row>
        <row r="1287">
          <cell r="G1287">
            <v>-538.39449999999999</v>
          </cell>
        </row>
        <row r="1294">
          <cell r="G1294">
            <v>-301.34775999999999</v>
          </cell>
        </row>
        <row r="1296">
          <cell r="G1296">
            <v>-66.567319999999995</v>
          </cell>
        </row>
        <row r="1297">
          <cell r="G1297">
            <v>-1.1950000000000001</v>
          </cell>
        </row>
        <row r="1298">
          <cell r="G1298">
            <v>-1.0419799999999999</v>
          </cell>
        </row>
        <row r="1300">
          <cell r="G1300">
            <v>-1.5656099999999999</v>
          </cell>
        </row>
        <row r="1301">
          <cell r="G1301">
            <v>-57.791510000000002</v>
          </cell>
        </row>
        <row r="1302">
          <cell r="G1302">
            <v>-275.15631999999999</v>
          </cell>
        </row>
        <row r="1303">
          <cell r="G1303">
            <v>-37.853380000000001</v>
          </cell>
        </row>
        <row r="1304">
          <cell r="G1304">
            <v>12.37453</v>
          </cell>
        </row>
        <row r="1305">
          <cell r="G1305">
            <v>-8.3106299999999997</v>
          </cell>
        </row>
        <row r="1306">
          <cell r="G1306">
            <v>-0.17682999999999999</v>
          </cell>
        </row>
        <row r="1307">
          <cell r="G1307">
            <v>105.63423</v>
          </cell>
        </row>
        <row r="1308">
          <cell r="G1308">
            <v>92.319149999999993</v>
          </cell>
        </row>
        <row r="1309">
          <cell r="G1309">
            <v>1.2411799999999999</v>
          </cell>
        </row>
        <row r="1310">
          <cell r="G1310">
            <v>1.0427500000000001</v>
          </cell>
        </row>
        <row r="1311">
          <cell r="G1311">
            <v>-538.39449999999999</v>
          </cell>
        </row>
        <row r="1312">
          <cell r="G1312">
            <v>-301.34775999999999</v>
          </cell>
        </row>
        <row r="1314">
          <cell r="G1314">
            <v>-66.567319999999995</v>
          </cell>
        </row>
        <row r="1315">
          <cell r="G1315">
            <v>-1.1950000000000001</v>
          </cell>
        </row>
        <row r="1316">
          <cell r="G1316">
            <v>-1.0419799999999999</v>
          </cell>
        </row>
        <row r="1318">
          <cell r="G1318">
            <v>-1.5656099999999999</v>
          </cell>
        </row>
        <row r="1319">
          <cell r="G1319">
            <v>-57.791510000000002</v>
          </cell>
        </row>
        <row r="1320">
          <cell r="G1320">
            <v>-275.15631999999999</v>
          </cell>
        </row>
        <row r="1321">
          <cell r="G1321">
            <v>-37.853380000000001</v>
          </cell>
        </row>
        <row r="1322">
          <cell r="G1322">
            <v>12.37453</v>
          </cell>
        </row>
        <row r="1323">
          <cell r="G1323">
            <v>-8.3106299999999997</v>
          </cell>
        </row>
        <row r="1324">
          <cell r="G1324">
            <v>-0.17682999999999999</v>
          </cell>
        </row>
        <row r="1325">
          <cell r="G1325">
            <v>105.63423</v>
          </cell>
        </row>
        <row r="1326">
          <cell r="G1326">
            <v>92.319149999999993</v>
          </cell>
        </row>
        <row r="1327">
          <cell r="G1327">
            <v>1.2411799999999999</v>
          </cell>
        </row>
        <row r="1328">
          <cell r="G1328">
            <v>1.0427500000000001</v>
          </cell>
        </row>
        <row r="1329">
          <cell r="G1329">
            <v>-538.39449999999999</v>
          </cell>
        </row>
        <row r="1330">
          <cell r="G1330">
            <v>0</v>
          </cell>
        </row>
        <row r="1331">
          <cell r="G1331">
            <v>0</v>
          </cell>
        </row>
        <row r="1332">
          <cell r="G1332">
            <v>0</v>
          </cell>
        </row>
        <row r="1337">
          <cell r="G1337">
            <v>0</v>
          </cell>
        </row>
        <row r="1338">
          <cell r="G1338">
            <v>0</v>
          </cell>
        </row>
        <row r="1339">
          <cell r="G1339">
            <v>0</v>
          </cell>
        </row>
        <row r="1340">
          <cell r="G1340">
            <v>0</v>
          </cell>
        </row>
        <row r="1341">
          <cell r="G1341">
            <v>0</v>
          </cell>
        </row>
        <row r="1342">
          <cell r="G1342">
            <v>0</v>
          </cell>
        </row>
        <row r="1343">
          <cell r="G1343">
            <v>0</v>
          </cell>
        </row>
        <row r="1344">
          <cell r="G1344">
            <v>0</v>
          </cell>
        </row>
        <row r="1345">
          <cell r="G1345">
            <v>0</v>
          </cell>
        </row>
        <row r="1346">
          <cell r="G1346">
            <v>0</v>
          </cell>
        </row>
        <row r="1347">
          <cell r="G1347">
            <v>-2.1150799999999998</v>
          </cell>
        </row>
        <row r="1348">
          <cell r="G1348">
            <v>-2.1150799999999998</v>
          </cell>
        </row>
        <row r="1349">
          <cell r="G1349">
            <v>-2.1150799999999998</v>
          </cell>
        </row>
        <row r="1350">
          <cell r="G1350">
            <v>-2.1150799999999998</v>
          </cell>
        </row>
      </sheetData>
      <sheetData sheetId="3" refreshError="1"/>
      <sheetData sheetId="4">
        <row r="8">
          <cell r="G8">
            <v>262575.78999999998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uly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 refreshError="1">
        <row r="5">
          <cell r="A5" t="str">
            <v>NW NATURAL</v>
          </cell>
          <cell r="F5">
            <v>2991.2691100000002</v>
          </cell>
          <cell r="G5">
            <v>3233.7929899999999</v>
          </cell>
        </row>
        <row r="6">
          <cell r="F6">
            <v>0.5696</v>
          </cell>
        </row>
        <row r="7">
          <cell r="F7">
            <v>-30.670999999999999</v>
          </cell>
        </row>
        <row r="8">
          <cell r="F8">
            <v>80.871189999999999</v>
          </cell>
        </row>
        <row r="9">
          <cell r="F9">
            <v>2421.6221500000001</v>
          </cell>
          <cell r="G9">
            <v>2884.61294</v>
          </cell>
        </row>
        <row r="10">
          <cell r="F10">
            <v>272.10692</v>
          </cell>
          <cell r="G10">
            <v>143.99762000000001</v>
          </cell>
        </row>
        <row r="11">
          <cell r="F11">
            <v>7.8894399999999996</v>
          </cell>
          <cell r="G11">
            <v>10.37678</v>
          </cell>
        </row>
        <row r="12">
          <cell r="F12">
            <v>105.09117999999999</v>
          </cell>
          <cell r="G12">
            <v>14.35547</v>
          </cell>
        </row>
        <row r="13">
          <cell r="F13">
            <v>-1.0000000000000001E-5</v>
          </cell>
        </row>
        <row r="14">
          <cell r="F14">
            <v>7.6518600000000001</v>
          </cell>
          <cell r="G14">
            <v>13.837809999999999</v>
          </cell>
        </row>
        <row r="15">
          <cell r="F15">
            <v>873.45489999999995</v>
          </cell>
          <cell r="G15">
            <v>922.83636000000001</v>
          </cell>
        </row>
        <row r="16">
          <cell r="F16">
            <v>4096.5896000000002</v>
          </cell>
          <cell r="G16">
            <v>4423.8409899999997</v>
          </cell>
        </row>
        <row r="17">
          <cell r="F17">
            <v>196.87383</v>
          </cell>
          <cell r="G17">
            <v>204.60434000000001</v>
          </cell>
        </row>
        <row r="18">
          <cell r="G18">
            <v>-194.57079999999999</v>
          </cell>
        </row>
        <row r="19">
          <cell r="F19">
            <v>211.62671</v>
          </cell>
          <cell r="G19">
            <v>52.246270000000003</v>
          </cell>
        </row>
        <row r="20">
          <cell r="F20">
            <v>60.797240000000002</v>
          </cell>
        </row>
        <row r="21">
          <cell r="F21">
            <v>1922.7434900000001</v>
          </cell>
          <cell r="G21">
            <v>54.597580000000001</v>
          </cell>
        </row>
        <row r="22">
          <cell r="F22">
            <v>111.23147</v>
          </cell>
        </row>
        <row r="23">
          <cell r="F23">
            <v>-1664.96162</v>
          </cell>
          <cell r="G23">
            <v>-1749.2941000000001</v>
          </cell>
        </row>
        <row r="24">
          <cell r="F24">
            <v>-70.258070000000004</v>
          </cell>
        </row>
        <row r="25">
          <cell r="F25">
            <v>-3582.2042999999999</v>
          </cell>
          <cell r="G25">
            <v>-2000.98434</v>
          </cell>
        </row>
        <row r="26">
          <cell r="F26">
            <v>-229.01635999999999</v>
          </cell>
        </row>
        <row r="27">
          <cell r="G27">
            <v>-6.9453899999999997</v>
          </cell>
        </row>
        <row r="28">
          <cell r="G28">
            <v>-6.0871500000000003</v>
          </cell>
        </row>
        <row r="29">
          <cell r="F29">
            <v>7783.2773299999999</v>
          </cell>
          <cell r="G29">
            <v>8001.2173700000003</v>
          </cell>
        </row>
        <row r="30">
          <cell r="F30">
            <v>2991.2691100000002</v>
          </cell>
          <cell r="G30">
            <v>3233.7929899999999</v>
          </cell>
        </row>
        <row r="31">
          <cell r="F31">
            <v>0.5696</v>
          </cell>
        </row>
        <row r="32">
          <cell r="F32">
            <v>-30.670999999999999</v>
          </cell>
        </row>
        <row r="33">
          <cell r="F33">
            <v>80.871189999999999</v>
          </cell>
        </row>
        <row r="34">
          <cell r="F34">
            <v>2421.6221500000001</v>
          </cell>
          <cell r="G34">
            <v>2884.61294</v>
          </cell>
        </row>
        <row r="35">
          <cell r="F35">
            <v>272.10692</v>
          </cell>
          <cell r="G35">
            <v>143.99762000000001</v>
          </cell>
        </row>
        <row r="36">
          <cell r="F36">
            <v>7.8894399999999996</v>
          </cell>
          <cell r="G36">
            <v>10.37678</v>
          </cell>
        </row>
        <row r="37">
          <cell r="F37">
            <v>105.09117999999999</v>
          </cell>
          <cell r="G37">
            <v>14.35547</v>
          </cell>
        </row>
        <row r="38">
          <cell r="F38">
            <v>-1.0000000000000001E-5</v>
          </cell>
        </row>
        <row r="39">
          <cell r="F39">
            <v>7.6518600000000001</v>
          </cell>
          <cell r="G39">
            <v>13.837809999999999</v>
          </cell>
        </row>
        <row r="40">
          <cell r="F40">
            <v>873.45489999999995</v>
          </cell>
          <cell r="G40">
            <v>922.83636000000001</v>
          </cell>
        </row>
        <row r="41">
          <cell r="F41">
            <v>4096.5896000000002</v>
          </cell>
          <cell r="G41">
            <v>4423.8409899999997</v>
          </cell>
        </row>
        <row r="42">
          <cell r="F42">
            <v>196.87383</v>
          </cell>
          <cell r="G42">
            <v>204.60434000000001</v>
          </cell>
        </row>
        <row r="43">
          <cell r="G43">
            <v>-194.57079999999999</v>
          </cell>
        </row>
        <row r="44">
          <cell r="F44">
            <v>211.62671</v>
          </cell>
          <cell r="G44">
            <v>52.246270000000003</v>
          </cell>
        </row>
        <row r="45">
          <cell r="F45">
            <v>60.797240000000002</v>
          </cell>
        </row>
        <row r="46">
          <cell r="F46">
            <v>1922.7434900000001</v>
          </cell>
          <cell r="G46">
            <v>54.597580000000001</v>
          </cell>
        </row>
        <row r="47">
          <cell r="F47">
            <v>111.23147</v>
          </cell>
        </row>
        <row r="48">
          <cell r="F48">
            <v>-1664.96162</v>
          </cell>
          <cell r="G48">
            <v>-1749.2941000000001</v>
          </cell>
        </row>
        <row r="49">
          <cell r="F49">
            <v>-70.258070000000004</v>
          </cell>
        </row>
        <row r="50">
          <cell r="F50">
            <v>-3582.2042999999999</v>
          </cell>
          <cell r="G50">
            <v>-2000.98434</v>
          </cell>
        </row>
        <row r="51">
          <cell r="F51">
            <v>-229.01635999999999</v>
          </cell>
        </row>
        <row r="52">
          <cell r="G52">
            <v>-6.9453899999999997</v>
          </cell>
        </row>
        <row r="53">
          <cell r="G53">
            <v>-6.0871500000000003</v>
          </cell>
        </row>
        <row r="54">
          <cell r="F54">
            <v>7783.2773299999999</v>
          </cell>
          <cell r="G54">
            <v>8001.2173700000003</v>
          </cell>
        </row>
        <row r="55">
          <cell r="F55">
            <v>3210.1691099999998</v>
          </cell>
          <cell r="G55">
            <v>3533.4304400000001</v>
          </cell>
        </row>
        <row r="56">
          <cell r="F56">
            <v>0.5696</v>
          </cell>
        </row>
        <row r="57">
          <cell r="F57">
            <v>80.871189999999999</v>
          </cell>
        </row>
        <row r="58">
          <cell r="F58">
            <v>2421.6221500000001</v>
          </cell>
          <cell r="G58">
            <v>2961.7700599999998</v>
          </cell>
        </row>
        <row r="59">
          <cell r="F59">
            <v>272.10692</v>
          </cell>
          <cell r="G59">
            <v>146.22756999999999</v>
          </cell>
        </row>
        <row r="60">
          <cell r="F60">
            <v>8.1264400000000006</v>
          </cell>
          <cell r="G60">
            <v>11.202920000000001</v>
          </cell>
        </row>
        <row r="61">
          <cell r="F61">
            <v>127.67618</v>
          </cell>
          <cell r="G61">
            <v>14.35547</v>
          </cell>
        </row>
        <row r="62">
          <cell r="F62">
            <v>-1.0000000000000001E-5</v>
          </cell>
        </row>
        <row r="63">
          <cell r="F63">
            <v>8.7078600000000002</v>
          </cell>
          <cell r="G63">
            <v>15.493029999999999</v>
          </cell>
        </row>
        <row r="64">
          <cell r="F64">
            <v>921.4479</v>
          </cell>
          <cell r="G64">
            <v>1010.89393</v>
          </cell>
        </row>
        <row r="65">
          <cell r="F65">
            <v>4335.5165999999999</v>
          </cell>
          <cell r="G65">
            <v>4676.1372899999997</v>
          </cell>
        </row>
        <row r="66">
          <cell r="F66">
            <v>196.87383</v>
          </cell>
          <cell r="G66">
            <v>240.71099000000001</v>
          </cell>
        </row>
        <row r="67">
          <cell r="G67">
            <v>-275.43851999999998</v>
          </cell>
        </row>
        <row r="68">
          <cell r="F68">
            <v>211.62671</v>
          </cell>
          <cell r="G68">
            <v>58.898519999999998</v>
          </cell>
        </row>
        <row r="69">
          <cell r="F69">
            <v>60.797240000000002</v>
          </cell>
        </row>
        <row r="70">
          <cell r="F70">
            <v>1922.7434900000001</v>
          </cell>
          <cell r="G70">
            <v>54.772199999999998</v>
          </cell>
        </row>
        <row r="71">
          <cell r="F71">
            <v>111.23147</v>
          </cell>
        </row>
        <row r="72">
          <cell r="F72">
            <v>-1664.96162</v>
          </cell>
          <cell r="G72">
            <v>-1816.8543099999999</v>
          </cell>
        </row>
        <row r="73">
          <cell r="F73">
            <v>-70.258070000000004</v>
          </cell>
        </row>
        <row r="74">
          <cell r="F74">
            <v>-3582.2042999999999</v>
          </cell>
          <cell r="G74">
            <v>-2115.1081100000001</v>
          </cell>
        </row>
        <row r="75">
          <cell r="F75">
            <v>-229.01635999999999</v>
          </cell>
        </row>
        <row r="76">
          <cell r="G76">
            <v>-8.1710499999999993</v>
          </cell>
        </row>
        <row r="77">
          <cell r="G77">
            <v>-7.1613499999999997</v>
          </cell>
        </row>
        <row r="78">
          <cell r="F78">
            <v>8343.6463299999996</v>
          </cell>
          <cell r="G78">
            <v>8501.1590799999994</v>
          </cell>
        </row>
        <row r="79">
          <cell r="F79">
            <v>295.82576999999998</v>
          </cell>
          <cell r="G79">
            <v>301.52881000000002</v>
          </cell>
        </row>
        <row r="80">
          <cell r="F80">
            <v>3.2730000000000002E-2</v>
          </cell>
        </row>
        <row r="81">
          <cell r="F81">
            <v>51.904769999999999</v>
          </cell>
          <cell r="G81">
            <v>61.090850000000003</v>
          </cell>
        </row>
        <row r="82">
          <cell r="F82">
            <v>2.4127900000000002</v>
          </cell>
          <cell r="G82">
            <v>1.236</v>
          </cell>
        </row>
        <row r="83">
          <cell r="G83">
            <v>0</v>
          </cell>
        </row>
        <row r="85">
          <cell r="F85">
            <v>55.662230000000001</v>
          </cell>
          <cell r="G85">
            <v>56.206049999999998</v>
          </cell>
        </row>
        <row r="86">
          <cell r="F86">
            <v>267.90715999999998</v>
          </cell>
          <cell r="G86">
            <v>271.16698000000002</v>
          </cell>
        </row>
        <row r="87">
          <cell r="G87">
            <v>0</v>
          </cell>
        </row>
        <row r="88">
          <cell r="F88">
            <v>21.43402</v>
          </cell>
          <cell r="G88">
            <v>1.7477199999999999</v>
          </cell>
        </row>
        <row r="89">
          <cell r="F89">
            <v>21.2102</v>
          </cell>
          <cell r="G89">
            <v>1.7966500000000001</v>
          </cell>
        </row>
        <row r="90">
          <cell r="F90">
            <v>1.1377200000000001</v>
          </cell>
        </row>
        <row r="91">
          <cell r="F91">
            <v>-108.11789</v>
          </cell>
          <cell r="G91">
            <v>-113.25521000000001</v>
          </cell>
        </row>
        <row r="92">
          <cell r="F92">
            <v>-3.7920000000000002E-2</v>
          </cell>
        </row>
        <row r="93">
          <cell r="F93">
            <v>-71.282960000000003</v>
          </cell>
          <cell r="G93">
            <v>-70.481700000000004</v>
          </cell>
        </row>
        <row r="94">
          <cell r="F94">
            <v>-1.9138200000000001</v>
          </cell>
        </row>
        <row r="95">
          <cell r="F95">
            <v>536.1748</v>
          </cell>
          <cell r="G95">
            <v>511.03615000000002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17.276440000000001</v>
          </cell>
          <cell r="G98">
            <v>17.71489</v>
          </cell>
        </row>
        <row r="99">
          <cell r="F99">
            <v>2.7502499999999999</v>
          </cell>
          <cell r="G99">
            <v>2.7458100000000001</v>
          </cell>
        </row>
        <row r="100">
          <cell r="F100">
            <v>13.21829</v>
          </cell>
          <cell r="G100">
            <v>13.24719</v>
          </cell>
        </row>
        <row r="101">
          <cell r="F101">
            <v>33.244979999999998</v>
          </cell>
          <cell r="G101">
            <v>33.707889999999999</v>
          </cell>
        </row>
        <row r="102">
          <cell r="F102">
            <v>22.329519999999999</v>
          </cell>
          <cell r="G102">
            <v>21.460930000000001</v>
          </cell>
        </row>
        <row r="103">
          <cell r="F103">
            <v>3.5111300000000001</v>
          </cell>
          <cell r="G103">
            <v>3.3264399999999998</v>
          </cell>
        </row>
        <row r="104">
          <cell r="F104">
            <v>16.87528</v>
          </cell>
          <cell r="G104">
            <v>16.048480000000001</v>
          </cell>
        </row>
        <row r="105">
          <cell r="G105">
            <v>-0.56893000000000005</v>
          </cell>
        </row>
        <row r="106">
          <cell r="F106">
            <v>42.71593</v>
          </cell>
          <cell r="G106">
            <v>40.266919999999999</v>
          </cell>
        </row>
        <row r="107">
          <cell r="F107">
            <v>42.690010000000001</v>
          </cell>
          <cell r="G107">
            <v>45.010860000000001</v>
          </cell>
        </row>
        <row r="108">
          <cell r="F108">
            <v>7.0005699999999997</v>
          </cell>
          <cell r="G108">
            <v>6.97668</v>
          </cell>
        </row>
        <row r="109">
          <cell r="F109">
            <v>33.646000000000001</v>
          </cell>
          <cell r="G109">
            <v>33.659129999999998</v>
          </cell>
        </row>
        <row r="110">
          <cell r="F110">
            <v>18.92634</v>
          </cell>
          <cell r="G110">
            <v>0</v>
          </cell>
        </row>
        <row r="111">
          <cell r="F111">
            <v>-64.858329999999995</v>
          </cell>
          <cell r="G111">
            <v>-49.032249999999998</v>
          </cell>
        </row>
        <row r="112">
          <cell r="F112">
            <v>37.404589999999999</v>
          </cell>
          <cell r="G112">
            <v>36.614420000000003</v>
          </cell>
        </row>
        <row r="113">
          <cell r="F113">
            <v>6.73909</v>
          </cell>
          <cell r="G113">
            <v>6.4057700000000004</v>
          </cell>
        </row>
        <row r="114">
          <cell r="F114">
            <v>3.2730000000000002E-2</v>
          </cell>
        </row>
        <row r="115">
          <cell r="F115">
            <v>35.943179999999998</v>
          </cell>
          <cell r="G115">
            <v>40.159939999999999</v>
          </cell>
        </row>
        <row r="116">
          <cell r="F116">
            <v>0.84086000000000005</v>
          </cell>
          <cell r="G116">
            <v>1.236</v>
          </cell>
        </row>
        <row r="117">
          <cell r="F117">
            <v>7.03085</v>
          </cell>
          <cell r="G117">
            <v>7.2176900000000002</v>
          </cell>
        </row>
        <row r="118">
          <cell r="F118">
            <v>33.9253</v>
          </cell>
          <cell r="G118">
            <v>34.821840000000002</v>
          </cell>
        </row>
        <row r="119">
          <cell r="F119">
            <v>2.5076800000000001</v>
          </cell>
          <cell r="G119">
            <v>1.7477199999999999</v>
          </cell>
        </row>
        <row r="120">
          <cell r="F120">
            <v>8.7973499999999998</v>
          </cell>
          <cell r="G120">
            <v>1.7966500000000001</v>
          </cell>
        </row>
        <row r="121">
          <cell r="F121">
            <v>0.40372999999999998</v>
          </cell>
        </row>
        <row r="122">
          <cell r="F122">
            <v>-12.38344</v>
          </cell>
          <cell r="G122">
            <v>-11.09188</v>
          </cell>
        </row>
        <row r="123">
          <cell r="F123">
            <v>-3.7920000000000002E-2</v>
          </cell>
        </row>
        <row r="124">
          <cell r="F124">
            <v>-58.536160000000002</v>
          </cell>
          <cell r="G124">
            <v>-69.538880000000006</v>
          </cell>
        </row>
        <row r="125">
          <cell r="F125">
            <v>-1.1798299999999999</v>
          </cell>
        </row>
        <row r="126">
          <cell r="F126">
            <v>24.08342</v>
          </cell>
          <cell r="G126">
            <v>12.754849999999999</v>
          </cell>
        </row>
        <row r="127">
          <cell r="F127">
            <v>206.79070999999999</v>
          </cell>
          <cell r="G127">
            <v>210.93636000000001</v>
          </cell>
        </row>
        <row r="128">
          <cell r="F128">
            <v>15.961589999999999</v>
          </cell>
          <cell r="G128">
            <v>20.930910000000001</v>
          </cell>
        </row>
        <row r="129">
          <cell r="F129">
            <v>1.57193</v>
          </cell>
        </row>
        <row r="130">
          <cell r="G130">
            <v>0</v>
          </cell>
        </row>
        <row r="132">
          <cell r="F132">
            <v>35.369430000000001</v>
          </cell>
          <cell r="G132">
            <v>35.939430000000002</v>
          </cell>
        </row>
        <row r="133">
          <cell r="F133">
            <v>170.24229</v>
          </cell>
          <cell r="G133">
            <v>173.39034000000001</v>
          </cell>
        </row>
        <row r="134">
          <cell r="F134">
            <v>12.412850000000001</v>
          </cell>
        </row>
        <row r="135">
          <cell r="F135">
            <v>0.73399000000000003</v>
          </cell>
        </row>
        <row r="136">
          <cell r="F136">
            <v>-30.87612</v>
          </cell>
          <cell r="G136">
            <v>-52.562150000000003</v>
          </cell>
        </row>
        <row r="137">
          <cell r="F137">
            <v>-12.7468</v>
          </cell>
          <cell r="G137">
            <v>-0.94281999999999999</v>
          </cell>
        </row>
        <row r="138">
          <cell r="F138">
            <v>-0.73399000000000003</v>
          </cell>
        </row>
        <row r="139">
          <cell r="F139">
            <v>398.72588000000002</v>
          </cell>
          <cell r="G139">
            <v>387.69207</v>
          </cell>
        </row>
        <row r="140">
          <cell r="F140">
            <v>43.800370000000001</v>
          </cell>
          <cell r="G140">
            <v>42.610120000000002</v>
          </cell>
        </row>
        <row r="141">
          <cell r="F141">
            <v>6.7403399999999998</v>
          </cell>
          <cell r="G141">
            <v>6.6045699999999998</v>
          </cell>
        </row>
        <row r="142">
          <cell r="F142">
            <v>32.39575</v>
          </cell>
          <cell r="G142">
            <v>31.863849999999999</v>
          </cell>
        </row>
        <row r="143">
          <cell r="G143">
            <v>-0.35435</v>
          </cell>
        </row>
        <row r="144">
          <cell r="F144">
            <v>82.936459999999997</v>
          </cell>
          <cell r="G144">
            <v>80.724189999999993</v>
          </cell>
        </row>
        <row r="145">
          <cell r="F145">
            <v>9.34023</v>
          </cell>
          <cell r="G145">
            <v>8.4718599999999995</v>
          </cell>
        </row>
        <row r="146">
          <cell r="F146">
            <v>1.3180400000000001</v>
          </cell>
          <cell r="G146">
            <v>1.31314</v>
          </cell>
        </row>
        <row r="147">
          <cell r="F147">
            <v>6.3348000000000004</v>
          </cell>
          <cell r="G147">
            <v>6.3352599999999999</v>
          </cell>
        </row>
        <row r="148">
          <cell r="F148">
            <v>-0.18608</v>
          </cell>
        </row>
        <row r="149">
          <cell r="F149">
            <v>16.806989999999999</v>
          </cell>
          <cell r="G149">
            <v>16.120259999999998</v>
          </cell>
        </row>
        <row r="150">
          <cell r="F150">
            <v>153.65011000000001</v>
          </cell>
          <cell r="G150">
            <v>159.85437999999999</v>
          </cell>
        </row>
        <row r="151">
          <cell r="F151">
            <v>15.961589999999999</v>
          </cell>
          <cell r="G151">
            <v>20.930910000000001</v>
          </cell>
        </row>
        <row r="152">
          <cell r="F152">
            <v>1.57193</v>
          </cell>
        </row>
        <row r="153">
          <cell r="G153">
            <v>0</v>
          </cell>
        </row>
        <row r="155">
          <cell r="F155">
            <v>27.311050000000002</v>
          </cell>
          <cell r="G155">
            <v>28.021719999999998</v>
          </cell>
        </row>
        <row r="156">
          <cell r="F156">
            <v>131.51174</v>
          </cell>
          <cell r="G156">
            <v>135.19122999999999</v>
          </cell>
        </row>
        <row r="157">
          <cell r="F157">
            <v>12.412850000000001</v>
          </cell>
        </row>
        <row r="158">
          <cell r="F158">
            <v>0.73399000000000003</v>
          </cell>
        </row>
        <row r="159">
          <cell r="F159">
            <v>-30.69004</v>
          </cell>
          <cell r="G159">
            <v>-52.207799999999999</v>
          </cell>
        </row>
        <row r="160">
          <cell r="F160">
            <v>-12.7468</v>
          </cell>
          <cell r="G160">
            <v>-0.94281999999999999</v>
          </cell>
        </row>
        <row r="161">
          <cell r="F161">
            <v>-0.73399000000000003</v>
          </cell>
        </row>
        <row r="162">
          <cell r="F162">
            <v>298.98243000000002</v>
          </cell>
          <cell r="G162">
            <v>290.84762000000001</v>
          </cell>
        </row>
        <row r="163">
          <cell r="F163">
            <v>14.47878</v>
          </cell>
          <cell r="G163">
            <v>16.765370000000001</v>
          </cell>
        </row>
        <row r="164">
          <cell r="F164">
            <v>2.6087199999999999</v>
          </cell>
          <cell r="G164">
            <v>2.59863</v>
          </cell>
        </row>
        <row r="165">
          <cell r="F165">
            <v>12.53797</v>
          </cell>
          <cell r="G165">
            <v>12.537140000000001</v>
          </cell>
        </row>
        <row r="166">
          <cell r="F166">
            <v>-0.88490000000000002</v>
          </cell>
          <cell r="G166">
            <v>-0.73372000000000004</v>
          </cell>
        </row>
        <row r="167">
          <cell r="F167">
            <v>28.740570000000002</v>
          </cell>
          <cell r="G167">
            <v>31.16742</v>
          </cell>
        </row>
        <row r="168">
          <cell r="F168">
            <v>139.17133000000001</v>
          </cell>
          <cell r="G168">
            <v>143.08901</v>
          </cell>
        </row>
        <row r="169">
          <cell r="F169">
            <v>15.961589999999999</v>
          </cell>
          <cell r="G169">
            <v>20.930910000000001</v>
          </cell>
        </row>
        <row r="170">
          <cell r="F170">
            <v>1.57193</v>
          </cell>
        </row>
        <row r="171">
          <cell r="G171">
            <v>0</v>
          </cell>
        </row>
        <row r="173">
          <cell r="F173">
            <v>24.70233</v>
          </cell>
          <cell r="G173">
            <v>25.423089999999998</v>
          </cell>
        </row>
        <row r="174">
          <cell r="F174">
            <v>118.97377</v>
          </cell>
          <cell r="G174">
            <v>122.65409</v>
          </cell>
        </row>
        <row r="175">
          <cell r="F175">
            <v>12.412850000000001</v>
          </cell>
        </row>
        <row r="176">
          <cell r="F176">
            <v>0.73399000000000003</v>
          </cell>
        </row>
        <row r="177">
          <cell r="F177">
            <v>-29.805140000000002</v>
          </cell>
          <cell r="G177">
            <v>-51.474080000000001</v>
          </cell>
        </row>
        <row r="178">
          <cell r="F178">
            <v>-12.7468</v>
          </cell>
          <cell r="G178">
            <v>-0.94281999999999999</v>
          </cell>
        </row>
        <row r="179">
          <cell r="F179">
            <v>-0.73399000000000003</v>
          </cell>
        </row>
        <row r="180">
          <cell r="F180">
            <v>270.24185999999997</v>
          </cell>
          <cell r="G180">
            <v>259.68020000000001</v>
          </cell>
        </row>
        <row r="181">
          <cell r="F181">
            <v>42.57058</v>
          </cell>
          <cell r="G181">
            <v>40.074950000000001</v>
          </cell>
        </row>
        <row r="182">
          <cell r="F182">
            <v>6.0739200000000002</v>
          </cell>
          <cell r="G182">
            <v>6.2116199999999999</v>
          </cell>
        </row>
        <row r="183">
          <cell r="F183">
            <v>29.192830000000001</v>
          </cell>
          <cell r="G183">
            <v>29.968050000000002</v>
          </cell>
        </row>
        <row r="184">
          <cell r="F184">
            <v>-18.97569</v>
          </cell>
          <cell r="G184">
            <v>-22.187629999999999</v>
          </cell>
        </row>
        <row r="185">
          <cell r="F185">
            <v>58.861640000000001</v>
          </cell>
          <cell r="G185">
            <v>54.066989999999997</v>
          </cell>
        </row>
        <row r="186">
          <cell r="F186">
            <v>30.84036</v>
          </cell>
          <cell r="G186">
            <v>34.812510000000003</v>
          </cell>
        </row>
        <row r="187">
          <cell r="G187">
            <v>0</v>
          </cell>
        </row>
        <row r="189">
          <cell r="F189">
            <v>4.6717500000000003</v>
          </cell>
          <cell r="G189">
            <v>5.3959400000000004</v>
          </cell>
        </row>
        <row r="190">
          <cell r="F190">
            <v>22.453510000000001</v>
          </cell>
          <cell r="G190">
            <v>26.032789999999999</v>
          </cell>
        </row>
        <row r="191">
          <cell r="F191">
            <v>-8.8489999999999999E-2</v>
          </cell>
          <cell r="G191">
            <v>-6.64947</v>
          </cell>
        </row>
        <row r="192">
          <cell r="G192">
            <v>0</v>
          </cell>
        </row>
        <row r="193">
          <cell r="F193">
            <v>57.877130000000001</v>
          </cell>
          <cell r="G193">
            <v>59.591769999999997</v>
          </cell>
        </row>
        <row r="194">
          <cell r="F194">
            <v>24.314489999999999</v>
          </cell>
        </row>
        <row r="195">
          <cell r="F195">
            <v>4.4211</v>
          </cell>
        </row>
        <row r="196">
          <cell r="F196">
            <v>21.248819999999998</v>
          </cell>
        </row>
        <row r="197">
          <cell r="F197">
            <v>-10.294750000000001</v>
          </cell>
        </row>
        <row r="198">
          <cell r="F198">
            <v>39.689660000000003</v>
          </cell>
        </row>
        <row r="199">
          <cell r="F199">
            <v>41.445900000000002</v>
          </cell>
          <cell r="G199">
            <v>68.201549999999997</v>
          </cell>
        </row>
        <row r="200">
          <cell r="F200">
            <v>15.961589999999999</v>
          </cell>
          <cell r="G200">
            <v>20.930910000000001</v>
          </cell>
        </row>
        <row r="201">
          <cell r="F201">
            <v>1.57193</v>
          </cell>
        </row>
        <row r="202">
          <cell r="G202">
            <v>0</v>
          </cell>
        </row>
        <row r="204">
          <cell r="F204">
            <v>9.5355600000000003</v>
          </cell>
          <cell r="G204">
            <v>13.815530000000001</v>
          </cell>
        </row>
        <row r="205">
          <cell r="F205">
            <v>46.078609999999998</v>
          </cell>
          <cell r="G205">
            <v>66.65325</v>
          </cell>
        </row>
        <row r="206">
          <cell r="F206">
            <v>12.412850000000001</v>
          </cell>
        </row>
        <row r="207">
          <cell r="F207">
            <v>0.73399000000000003</v>
          </cell>
        </row>
        <row r="208">
          <cell r="F208">
            <v>-0.44621</v>
          </cell>
          <cell r="G208">
            <v>-22.636980000000001</v>
          </cell>
        </row>
        <row r="209">
          <cell r="F209">
            <v>-12.7468</v>
          </cell>
          <cell r="G209">
            <v>-0.94281999999999999</v>
          </cell>
        </row>
        <row r="210">
          <cell r="F210">
            <v>-0.73399000000000003</v>
          </cell>
        </row>
        <row r="211">
          <cell r="F211">
            <v>113.81343</v>
          </cell>
          <cell r="G211">
            <v>146.02144000000001</v>
          </cell>
        </row>
        <row r="212">
          <cell r="F212">
            <v>22.916679999999999</v>
          </cell>
          <cell r="G212">
            <v>36.104959999999998</v>
          </cell>
        </row>
        <row r="213">
          <cell r="F213">
            <v>-0.31002999999999997</v>
          </cell>
          <cell r="G213">
            <v>4.3713600000000001</v>
          </cell>
        </row>
        <row r="215">
          <cell r="F215">
            <v>4.10168</v>
          </cell>
          <cell r="G215">
            <v>6.2738300000000002</v>
          </cell>
        </row>
        <row r="216">
          <cell r="F216">
            <v>19.713170000000002</v>
          </cell>
          <cell r="G216">
            <v>30.268190000000001</v>
          </cell>
        </row>
        <row r="217">
          <cell r="F217">
            <v>6.0440500000000004</v>
          </cell>
        </row>
        <row r="218">
          <cell r="F218">
            <v>0.73399000000000003</v>
          </cell>
        </row>
        <row r="219">
          <cell r="F219">
            <v>-0.14760000000000001</v>
          </cell>
          <cell r="G219">
            <v>-2.5919599999999998</v>
          </cell>
        </row>
        <row r="221">
          <cell r="F221">
            <v>53.051940000000002</v>
          </cell>
          <cell r="G221">
            <v>74.426379999999995</v>
          </cell>
        </row>
        <row r="222">
          <cell r="F222">
            <v>12.46353</v>
          </cell>
          <cell r="G222">
            <v>26.229900000000001</v>
          </cell>
        </row>
        <row r="223">
          <cell r="F223">
            <v>1.9619200000000001</v>
          </cell>
          <cell r="G223">
            <v>4.0656299999999996</v>
          </cell>
        </row>
        <row r="224">
          <cell r="F224">
            <v>9.4295500000000008</v>
          </cell>
          <cell r="G224">
            <v>19.614719999999998</v>
          </cell>
        </row>
        <row r="225">
          <cell r="F225">
            <v>-0.29860999999999999</v>
          </cell>
          <cell r="G225">
            <v>-19.710139999999999</v>
          </cell>
        </row>
        <row r="226">
          <cell r="F226">
            <v>23.55639</v>
          </cell>
          <cell r="G226">
            <v>30.200109999999999</v>
          </cell>
        </row>
        <row r="227">
          <cell r="F227">
            <v>6.06569</v>
          </cell>
          <cell r="G227">
            <v>5.8666900000000002</v>
          </cell>
        </row>
        <row r="228">
          <cell r="F228">
            <v>16.271619999999999</v>
          </cell>
          <cell r="G228">
            <v>16.559550000000002</v>
          </cell>
        </row>
        <row r="229">
          <cell r="F229">
            <v>1.57193</v>
          </cell>
        </row>
        <row r="230">
          <cell r="G230">
            <v>0</v>
          </cell>
        </row>
        <row r="231">
          <cell r="F231">
            <v>3.4719600000000002</v>
          </cell>
          <cell r="G231">
            <v>3.47607</v>
          </cell>
        </row>
        <row r="232">
          <cell r="F232">
            <v>16.935890000000001</v>
          </cell>
          <cell r="G232">
            <v>16.770340000000001</v>
          </cell>
        </row>
        <row r="233">
          <cell r="F233">
            <v>6.3688000000000002</v>
          </cell>
        </row>
        <row r="234">
          <cell r="G234">
            <v>-0.33488000000000001</v>
          </cell>
        </row>
        <row r="235">
          <cell r="F235">
            <v>-12.7468</v>
          </cell>
          <cell r="G235">
            <v>-0.94281999999999999</v>
          </cell>
        </row>
        <row r="236">
          <cell r="F236">
            <v>-0.73399000000000003</v>
          </cell>
        </row>
        <row r="237">
          <cell r="F237">
            <v>37.205100000000002</v>
          </cell>
          <cell r="G237">
            <v>41.394950000000001</v>
          </cell>
        </row>
        <row r="238">
          <cell r="F238">
            <v>797.01110000000006</v>
          </cell>
          <cell r="G238">
            <v>873.92836999999997</v>
          </cell>
        </row>
        <row r="239">
          <cell r="F239">
            <v>0.45848</v>
          </cell>
        </row>
        <row r="240">
          <cell r="F240">
            <v>3.32375</v>
          </cell>
        </row>
        <row r="241">
          <cell r="F241">
            <v>90.552099999999996</v>
          </cell>
          <cell r="G241">
            <v>95.194590000000005</v>
          </cell>
        </row>
        <row r="242">
          <cell r="F242">
            <v>9.6979600000000001</v>
          </cell>
          <cell r="G242">
            <v>6.4889999999999999</v>
          </cell>
        </row>
        <row r="243">
          <cell r="F243">
            <v>1.5769599999999999</v>
          </cell>
          <cell r="G243">
            <v>1.2134100000000001</v>
          </cell>
        </row>
        <row r="244">
          <cell r="F244">
            <v>4.4511700000000003</v>
          </cell>
          <cell r="G244">
            <v>2.875</v>
          </cell>
        </row>
        <row r="246">
          <cell r="F246">
            <v>4.9627999999999997</v>
          </cell>
          <cell r="G246">
            <v>6.0305600000000004</v>
          </cell>
        </row>
        <row r="247">
          <cell r="F247">
            <v>139.93869000000001</v>
          </cell>
          <cell r="G247">
            <v>151.33685</v>
          </cell>
        </row>
        <row r="248">
          <cell r="F248">
            <v>675.34369000000004</v>
          </cell>
          <cell r="G248">
            <v>730.12720000000002</v>
          </cell>
        </row>
        <row r="249">
          <cell r="G249">
            <v>0</v>
          </cell>
        </row>
        <row r="250">
          <cell r="F250">
            <v>6.5320200000000002</v>
          </cell>
        </row>
        <row r="251">
          <cell r="F251">
            <v>1.27816</v>
          </cell>
        </row>
        <row r="252">
          <cell r="F252">
            <v>63.774439999999998</v>
          </cell>
          <cell r="G252">
            <v>1.16415</v>
          </cell>
        </row>
        <row r="253">
          <cell r="F253">
            <v>5.5602200000000002</v>
          </cell>
        </row>
        <row r="254">
          <cell r="F254">
            <v>-194.03656000000001</v>
          </cell>
          <cell r="G254">
            <v>-195.26578000000001</v>
          </cell>
        </row>
        <row r="255">
          <cell r="F255">
            <v>-1.27816</v>
          </cell>
        </row>
        <row r="256">
          <cell r="F256">
            <v>-76.544659999999993</v>
          </cell>
          <cell r="G256">
            <v>-17.914739999999998</v>
          </cell>
        </row>
        <row r="257">
          <cell r="F257">
            <v>-7.6373199999999999</v>
          </cell>
        </row>
        <row r="258">
          <cell r="F258">
            <v>1524.9648400000001</v>
          </cell>
          <cell r="G258">
            <v>1655.1786099999999</v>
          </cell>
        </row>
        <row r="259">
          <cell r="G259">
            <v>0</v>
          </cell>
        </row>
        <row r="260">
          <cell r="G260">
            <v>0</v>
          </cell>
        </row>
        <row r="261">
          <cell r="F261">
            <v>31.360040000000001</v>
          </cell>
          <cell r="G261">
            <v>37.496099999999998</v>
          </cell>
        </row>
        <row r="262">
          <cell r="F262">
            <v>4.7921500000000004</v>
          </cell>
          <cell r="G262">
            <v>5.8118999999999996</v>
          </cell>
        </row>
        <row r="263">
          <cell r="F263">
            <v>23.032109999999999</v>
          </cell>
          <cell r="G263">
            <v>28.039580000000001</v>
          </cell>
        </row>
        <row r="264">
          <cell r="G264">
            <v>-0.50951000000000002</v>
          </cell>
        </row>
        <row r="265">
          <cell r="F265">
            <v>59.1843</v>
          </cell>
          <cell r="G265">
            <v>70.838070000000002</v>
          </cell>
        </row>
        <row r="266">
          <cell r="F266">
            <v>6.4090999999999996</v>
          </cell>
          <cell r="G266">
            <v>6.95608</v>
          </cell>
        </row>
        <row r="267">
          <cell r="F267">
            <v>1.05515</v>
          </cell>
          <cell r="G267">
            <v>1.07819</v>
          </cell>
        </row>
        <row r="268">
          <cell r="F268">
            <v>5.0712900000000003</v>
          </cell>
          <cell r="G268">
            <v>5.2017600000000002</v>
          </cell>
        </row>
        <row r="269">
          <cell r="F269">
            <v>12.535539999999999</v>
          </cell>
          <cell r="G269">
            <v>13.23603</v>
          </cell>
        </row>
        <row r="270">
          <cell r="F270">
            <v>15.68591</v>
          </cell>
          <cell r="G270">
            <v>16.960599999999999</v>
          </cell>
        </row>
        <row r="271">
          <cell r="F271">
            <v>1.25</v>
          </cell>
          <cell r="G271">
            <v>2.875</v>
          </cell>
        </row>
        <row r="272">
          <cell r="F272">
            <v>2.5744600000000002</v>
          </cell>
          <cell r="G272">
            <v>2.6288900000000002</v>
          </cell>
        </row>
        <row r="273">
          <cell r="F273">
            <v>12.498430000000001</v>
          </cell>
          <cell r="G273">
            <v>12.68314</v>
          </cell>
        </row>
        <row r="274">
          <cell r="F274">
            <v>32.008800000000001</v>
          </cell>
          <cell r="G274">
            <v>35.147629999999999</v>
          </cell>
        </row>
        <row r="275">
          <cell r="F275">
            <v>19.17802</v>
          </cell>
          <cell r="G275">
            <v>16.967880000000001</v>
          </cell>
        </row>
        <row r="276">
          <cell r="F276">
            <v>14.639849999999999</v>
          </cell>
          <cell r="G276">
            <v>13.642720000000001</v>
          </cell>
        </row>
        <row r="277">
          <cell r="F277">
            <v>1.41106</v>
          </cell>
          <cell r="G277">
            <v>1.133</v>
          </cell>
        </row>
        <row r="278">
          <cell r="F278">
            <v>1</v>
          </cell>
        </row>
        <row r="279">
          <cell r="F279">
            <v>4.7775600000000003</v>
          </cell>
          <cell r="G279">
            <v>4.7446400000000004</v>
          </cell>
        </row>
        <row r="280">
          <cell r="F280">
            <v>23.285820000000001</v>
          </cell>
          <cell r="G280">
            <v>22.890609999999999</v>
          </cell>
        </row>
        <row r="281">
          <cell r="G281">
            <v>-13.331440000000001</v>
          </cell>
        </row>
        <row r="282">
          <cell r="F282">
            <v>64.292310000000001</v>
          </cell>
          <cell r="G282">
            <v>46.047409999999999</v>
          </cell>
        </row>
        <row r="283">
          <cell r="F283">
            <v>19.17802</v>
          </cell>
          <cell r="G283">
            <v>16.967880000000001</v>
          </cell>
        </row>
        <row r="284">
          <cell r="F284">
            <v>14.639849999999999</v>
          </cell>
          <cell r="G284">
            <v>13.642720000000001</v>
          </cell>
        </row>
        <row r="285">
          <cell r="F285">
            <v>1.41106</v>
          </cell>
          <cell r="G285">
            <v>1.133</v>
          </cell>
        </row>
        <row r="286">
          <cell r="F286">
            <v>1</v>
          </cell>
        </row>
        <row r="287">
          <cell r="F287">
            <v>4.7775600000000003</v>
          </cell>
          <cell r="G287">
            <v>4.7446400000000004</v>
          </cell>
        </row>
        <row r="288">
          <cell r="F288">
            <v>23.285820000000001</v>
          </cell>
          <cell r="G288">
            <v>22.890609999999999</v>
          </cell>
        </row>
        <row r="289">
          <cell r="G289">
            <v>-13.331440000000001</v>
          </cell>
        </row>
        <row r="290">
          <cell r="F290">
            <v>64.292310000000001</v>
          </cell>
          <cell r="G290">
            <v>46.047409999999999</v>
          </cell>
        </row>
        <row r="291">
          <cell r="F291">
            <v>577.91976</v>
          </cell>
          <cell r="G291">
            <v>631.94338000000005</v>
          </cell>
        </row>
        <row r="292">
          <cell r="F292">
            <v>0.20122000000000001</v>
          </cell>
        </row>
        <row r="293">
          <cell r="F293">
            <v>2.47898</v>
          </cell>
        </row>
        <row r="294">
          <cell r="F294">
            <v>72.241910000000004</v>
          </cell>
          <cell r="G294">
            <v>77.180509999999998</v>
          </cell>
        </row>
        <row r="295">
          <cell r="F295">
            <v>7.3907499999999997</v>
          </cell>
          <cell r="G295">
            <v>5.15</v>
          </cell>
        </row>
        <row r="296">
          <cell r="F296">
            <v>1.5769599999999999</v>
          </cell>
          <cell r="G296">
            <v>1.2134100000000001</v>
          </cell>
        </row>
        <row r="297">
          <cell r="F297">
            <v>2.2011699999999998</v>
          </cell>
        </row>
        <row r="299">
          <cell r="F299">
            <v>1.40994</v>
          </cell>
          <cell r="G299">
            <v>1.5723100000000001</v>
          </cell>
        </row>
        <row r="300">
          <cell r="F300">
            <v>102.90109</v>
          </cell>
          <cell r="G300">
            <v>110.34596999999999</v>
          </cell>
        </row>
        <row r="301">
          <cell r="F301">
            <v>496.56864000000002</v>
          </cell>
          <cell r="G301">
            <v>532.36600999999996</v>
          </cell>
        </row>
        <row r="302">
          <cell r="F302">
            <v>6.5320200000000002</v>
          </cell>
        </row>
        <row r="303">
          <cell r="F303">
            <v>1.27816</v>
          </cell>
        </row>
        <row r="304">
          <cell r="F304">
            <v>63.774439999999998</v>
          </cell>
          <cell r="G304">
            <v>1.16415</v>
          </cell>
        </row>
        <row r="305">
          <cell r="F305">
            <v>5.5602200000000002</v>
          </cell>
        </row>
        <row r="306">
          <cell r="F306">
            <v>-191.51459</v>
          </cell>
          <cell r="G306">
            <v>-180.29091</v>
          </cell>
        </row>
        <row r="307">
          <cell r="F307">
            <v>-1.27816</v>
          </cell>
        </row>
        <row r="308">
          <cell r="F308">
            <v>-76.211960000000005</v>
          </cell>
          <cell r="G308">
            <v>-17.914739999999998</v>
          </cell>
        </row>
        <row r="309">
          <cell r="F309">
            <v>-7.6373199999999999</v>
          </cell>
        </row>
        <row r="310">
          <cell r="F310">
            <v>1065.3932299999999</v>
          </cell>
          <cell r="G310">
            <v>1162.73009</v>
          </cell>
        </row>
        <row r="311">
          <cell r="F311">
            <v>43.314100000000003</v>
          </cell>
          <cell r="G311">
            <v>58.251190000000001</v>
          </cell>
        </row>
        <row r="313">
          <cell r="F313">
            <v>7.8533600000000003</v>
          </cell>
          <cell r="G313">
            <v>9.0289300000000008</v>
          </cell>
        </row>
        <row r="314">
          <cell r="F314">
            <v>37.745539999999998</v>
          </cell>
          <cell r="G314">
            <v>43.56024</v>
          </cell>
        </row>
        <row r="315">
          <cell r="F315">
            <v>0.44245000000000001</v>
          </cell>
        </row>
        <row r="316">
          <cell r="F316">
            <v>-24.818460000000002</v>
          </cell>
          <cell r="G316">
            <v>-24.232700000000001</v>
          </cell>
        </row>
        <row r="317">
          <cell r="F317">
            <v>64.536990000000003</v>
          </cell>
          <cell r="G317">
            <v>86.607659999999996</v>
          </cell>
        </row>
        <row r="318">
          <cell r="F318">
            <v>534.60565999999994</v>
          </cell>
          <cell r="G318">
            <v>573.69218999999998</v>
          </cell>
        </row>
        <row r="319">
          <cell r="F319">
            <v>0.20122000000000001</v>
          </cell>
        </row>
        <row r="320">
          <cell r="F320">
            <v>2.47898</v>
          </cell>
        </row>
        <row r="321">
          <cell r="F321">
            <v>72.241910000000004</v>
          </cell>
          <cell r="G321">
            <v>77.180509999999998</v>
          </cell>
        </row>
        <row r="322">
          <cell r="F322">
            <v>7.3907499999999997</v>
          </cell>
          <cell r="G322">
            <v>5.15</v>
          </cell>
        </row>
        <row r="323">
          <cell r="F323">
            <v>1.5769599999999999</v>
          </cell>
          <cell r="G323">
            <v>1.2134100000000001</v>
          </cell>
        </row>
        <row r="324">
          <cell r="F324">
            <v>2.2011699999999998</v>
          </cell>
        </row>
        <row r="326">
          <cell r="F326">
            <v>1.40994</v>
          </cell>
          <cell r="G326">
            <v>1.5723100000000001</v>
          </cell>
        </row>
        <row r="327">
          <cell r="F327">
            <v>95.047730000000001</v>
          </cell>
          <cell r="G327">
            <v>101.31704000000001</v>
          </cell>
        </row>
        <row r="328">
          <cell r="F328">
            <v>458.82310000000001</v>
          </cell>
          <cell r="G328">
            <v>488.80577</v>
          </cell>
        </row>
        <row r="329">
          <cell r="F329">
            <v>6.0895700000000001</v>
          </cell>
        </row>
        <row r="330">
          <cell r="F330">
            <v>1.27816</v>
          </cell>
        </row>
        <row r="331">
          <cell r="F331">
            <v>63.774439999999998</v>
          </cell>
          <cell r="G331">
            <v>1.16415</v>
          </cell>
        </row>
        <row r="332">
          <cell r="F332">
            <v>5.5602200000000002</v>
          </cell>
        </row>
        <row r="333">
          <cell r="F333">
            <v>-166.69613000000001</v>
          </cell>
          <cell r="G333">
            <v>-156.05821</v>
          </cell>
        </row>
        <row r="334">
          <cell r="F334">
            <v>-1.27816</v>
          </cell>
        </row>
        <row r="335">
          <cell r="F335">
            <v>-76.211960000000005</v>
          </cell>
          <cell r="G335">
            <v>-17.914739999999998</v>
          </cell>
        </row>
        <row r="336">
          <cell r="F336">
            <v>-7.6373199999999999</v>
          </cell>
        </row>
        <row r="337">
          <cell r="F337">
            <v>1000.85624</v>
          </cell>
          <cell r="G337">
            <v>1076.1224299999999</v>
          </cell>
        </row>
        <row r="338">
          <cell r="F338">
            <v>37.047280000000001</v>
          </cell>
          <cell r="G338">
            <v>49.414670000000001</v>
          </cell>
        </row>
        <row r="339">
          <cell r="F339">
            <v>2.47898</v>
          </cell>
        </row>
        <row r="340">
          <cell r="F340">
            <v>37.743000000000002</v>
          </cell>
          <cell r="G340">
            <v>44.158799999999999</v>
          </cell>
        </row>
        <row r="341">
          <cell r="F341">
            <v>7.1639799999999996</v>
          </cell>
          <cell r="G341">
            <v>5.15</v>
          </cell>
        </row>
        <row r="342">
          <cell r="F342">
            <v>12.61145</v>
          </cell>
          <cell r="G342">
            <v>14.503880000000001</v>
          </cell>
        </row>
        <row r="343">
          <cell r="F343">
            <v>62.115119999999997</v>
          </cell>
          <cell r="G343">
            <v>69.974239999999995</v>
          </cell>
        </row>
        <row r="345">
          <cell r="F345">
            <v>1.27816</v>
          </cell>
        </row>
        <row r="346">
          <cell r="F346">
            <v>62.326439999999998</v>
          </cell>
        </row>
        <row r="347">
          <cell r="F347">
            <v>5.5602200000000002</v>
          </cell>
        </row>
        <row r="348">
          <cell r="F348">
            <v>-16.51624</v>
          </cell>
          <cell r="G348">
            <v>-16.947489999999998</v>
          </cell>
        </row>
        <row r="349">
          <cell r="F349">
            <v>-1.27816</v>
          </cell>
        </row>
        <row r="350">
          <cell r="F350">
            <v>-76.030919999999995</v>
          </cell>
          <cell r="G350">
            <v>-17.645330000000001</v>
          </cell>
        </row>
        <row r="351">
          <cell r="F351">
            <v>-7.6373199999999999</v>
          </cell>
        </row>
        <row r="352">
          <cell r="F352">
            <v>126.86199000000001</v>
          </cell>
          <cell r="G352">
            <v>148.60876999999999</v>
          </cell>
        </row>
        <row r="353">
          <cell r="F353">
            <v>7.2945200000000003</v>
          </cell>
          <cell r="G353">
            <v>6.7777099999999999</v>
          </cell>
        </row>
        <row r="355">
          <cell r="F355">
            <v>34.498910000000002</v>
          </cell>
          <cell r="G355">
            <v>33.021709999999999</v>
          </cell>
        </row>
        <row r="356">
          <cell r="F356">
            <v>0.22677</v>
          </cell>
        </row>
        <row r="357">
          <cell r="F357">
            <v>1.5769599999999999</v>
          </cell>
          <cell r="G357">
            <v>1.2134100000000001</v>
          </cell>
        </row>
        <row r="359">
          <cell r="F359">
            <v>6.4807300000000003</v>
          </cell>
          <cell r="G359">
            <v>6.3569899999999997</v>
          </cell>
        </row>
        <row r="360">
          <cell r="F360">
            <v>31.145389999999999</v>
          </cell>
          <cell r="G360">
            <v>30.6694</v>
          </cell>
        </row>
        <row r="361">
          <cell r="F361">
            <v>1.448</v>
          </cell>
          <cell r="G361">
            <v>1.16415</v>
          </cell>
        </row>
        <row r="362">
          <cell r="F362">
            <v>-0.18104000000000001</v>
          </cell>
          <cell r="G362">
            <v>-0.26940999999999998</v>
          </cell>
        </row>
        <row r="363">
          <cell r="F363">
            <v>82.49024</v>
          </cell>
          <cell r="G363">
            <v>78.933959999999999</v>
          </cell>
        </row>
        <row r="364">
          <cell r="F364">
            <v>21.103380000000001</v>
          </cell>
          <cell r="G364">
            <v>23.542179999999998</v>
          </cell>
        </row>
        <row r="365">
          <cell r="F365">
            <v>3.66262</v>
          </cell>
          <cell r="G365">
            <v>3.6490399999999998</v>
          </cell>
        </row>
        <row r="366">
          <cell r="F366">
            <v>17.603580000000001</v>
          </cell>
          <cell r="G366">
            <v>17.604839999999999</v>
          </cell>
        </row>
        <row r="367">
          <cell r="F367">
            <v>-0.93176999999999999</v>
          </cell>
          <cell r="G367">
            <v>-6.8697499999999998</v>
          </cell>
        </row>
        <row r="368">
          <cell r="F368">
            <v>41.437809999999999</v>
          </cell>
          <cell r="G368">
            <v>37.926310000000001</v>
          </cell>
        </row>
        <row r="369">
          <cell r="F369">
            <v>138.98964000000001</v>
          </cell>
          <cell r="G369">
            <v>137.23464999999999</v>
          </cell>
        </row>
        <row r="370">
          <cell r="F370">
            <v>0.20122000000000001</v>
          </cell>
        </row>
        <row r="372">
          <cell r="F372">
            <v>1.40994</v>
          </cell>
          <cell r="G372">
            <v>1.5723100000000001</v>
          </cell>
        </row>
        <row r="373">
          <cell r="F373">
            <v>21.519880000000001</v>
          </cell>
          <cell r="G373">
            <v>21.515080000000001</v>
          </cell>
        </row>
        <row r="374">
          <cell r="F374">
            <v>103.46155</v>
          </cell>
          <cell r="G374">
            <v>103.79985000000001</v>
          </cell>
        </row>
        <row r="375">
          <cell r="F375">
            <v>4.6715999999999998</v>
          </cell>
        </row>
        <row r="376">
          <cell r="F376">
            <v>-50.437100000000001</v>
          </cell>
          <cell r="G376">
            <v>-34.749319999999997</v>
          </cell>
        </row>
        <row r="377">
          <cell r="F377">
            <v>219.81673000000001</v>
          </cell>
          <cell r="G377">
            <v>229.37257</v>
          </cell>
        </row>
        <row r="378">
          <cell r="F378">
            <v>239.45668000000001</v>
          </cell>
          <cell r="G378">
            <v>253.69003000000001</v>
          </cell>
        </row>
        <row r="379">
          <cell r="F379">
            <v>2.2011699999999998</v>
          </cell>
        </row>
        <row r="380">
          <cell r="F380">
            <v>35.913739999999997</v>
          </cell>
          <cell r="G380">
            <v>39.321950000000001</v>
          </cell>
        </row>
        <row r="381">
          <cell r="F381">
            <v>173.0804</v>
          </cell>
          <cell r="G381">
            <v>189.70939999999999</v>
          </cell>
        </row>
        <row r="382">
          <cell r="F382">
            <v>1.41797</v>
          </cell>
        </row>
        <row r="383">
          <cell r="F383">
            <v>-90.348799999999997</v>
          </cell>
          <cell r="G383">
            <v>-81.211479999999995</v>
          </cell>
        </row>
        <row r="384">
          <cell r="F384">
            <v>361.72116</v>
          </cell>
          <cell r="G384">
            <v>401.50990000000002</v>
          </cell>
        </row>
        <row r="385">
          <cell r="F385">
            <v>45.174379999999999</v>
          </cell>
          <cell r="G385">
            <v>48.147370000000002</v>
          </cell>
        </row>
        <row r="386">
          <cell r="F386">
            <v>7.4907500000000002</v>
          </cell>
          <cell r="G386">
            <v>7.4628399999999999</v>
          </cell>
        </row>
        <row r="387">
          <cell r="F387">
            <v>36.002119999999998</v>
          </cell>
          <cell r="G387">
            <v>36.004600000000003</v>
          </cell>
        </row>
        <row r="388">
          <cell r="G388">
            <v>-0.91734000000000004</v>
          </cell>
        </row>
        <row r="389">
          <cell r="F389">
            <v>88.667249999999996</v>
          </cell>
          <cell r="G389">
            <v>90.697469999999996</v>
          </cell>
        </row>
        <row r="390">
          <cell r="F390">
            <v>45.53978</v>
          </cell>
          <cell r="G390">
            <v>54.885579999999997</v>
          </cell>
        </row>
        <row r="391">
          <cell r="F391">
            <v>7.3685600000000004</v>
          </cell>
          <cell r="G391">
            <v>8.5072600000000005</v>
          </cell>
        </row>
        <row r="392">
          <cell r="F392">
            <v>35.414940000000001</v>
          </cell>
          <cell r="G392">
            <v>41.043439999999997</v>
          </cell>
        </row>
        <row r="393">
          <cell r="F393">
            <v>-8.4622200000000003</v>
          </cell>
          <cell r="G393">
            <v>-15.362830000000001</v>
          </cell>
        </row>
        <row r="394">
          <cell r="F394">
            <v>79.861059999999995</v>
          </cell>
          <cell r="G394">
            <v>89.073449999999994</v>
          </cell>
        </row>
        <row r="395">
          <cell r="F395">
            <v>146.45827</v>
          </cell>
          <cell r="G395">
            <v>163.60433</v>
          </cell>
        </row>
        <row r="396">
          <cell r="F396">
            <v>0.25725999999999999</v>
          </cell>
        </row>
        <row r="397">
          <cell r="F397">
            <v>0.84477000000000002</v>
          </cell>
        </row>
        <row r="398">
          <cell r="F398">
            <v>3.6703399999999999</v>
          </cell>
          <cell r="G398">
            <v>4.3713600000000001</v>
          </cell>
        </row>
        <row r="399">
          <cell r="F399">
            <v>0.89615</v>
          </cell>
          <cell r="G399">
            <v>0.20599999999999999</v>
          </cell>
        </row>
        <row r="401">
          <cell r="F401">
            <v>3.5528599999999999</v>
          </cell>
          <cell r="G401">
            <v>4.4582499999999996</v>
          </cell>
        </row>
        <row r="402">
          <cell r="F402">
            <v>23.838280000000001</v>
          </cell>
          <cell r="G402">
            <v>26.727260000000001</v>
          </cell>
        </row>
        <row r="403">
          <cell r="F403">
            <v>114.8874</v>
          </cell>
          <cell r="G403">
            <v>128.9461</v>
          </cell>
        </row>
        <row r="405">
          <cell r="F405">
            <v>-2.52197</v>
          </cell>
          <cell r="G405">
            <v>-1.13392</v>
          </cell>
        </row>
        <row r="407">
          <cell r="F407">
            <v>-0.3327</v>
          </cell>
        </row>
        <row r="408">
          <cell r="F408">
            <v>291.55065999999999</v>
          </cell>
          <cell r="G408">
            <v>327.17937999999998</v>
          </cell>
        </row>
        <row r="409">
          <cell r="F409">
            <v>53.718789999999998</v>
          </cell>
          <cell r="G409">
            <v>57.421309999999998</v>
          </cell>
        </row>
        <row r="411">
          <cell r="F411">
            <v>3.5528599999999999</v>
          </cell>
          <cell r="G411">
            <v>4.4582499999999996</v>
          </cell>
        </row>
        <row r="412">
          <cell r="F412">
            <v>9.3481699999999996</v>
          </cell>
          <cell r="G412">
            <v>9.5913299999999992</v>
          </cell>
        </row>
        <row r="413">
          <cell r="F413">
            <v>44.929699999999997</v>
          </cell>
          <cell r="G413">
            <v>46.273530000000001</v>
          </cell>
        </row>
        <row r="414">
          <cell r="F414">
            <v>-1.0618799999999999</v>
          </cell>
        </row>
        <row r="415">
          <cell r="F415">
            <v>110.48764</v>
          </cell>
          <cell r="G415">
            <v>117.74442000000001</v>
          </cell>
        </row>
        <row r="416">
          <cell r="F416">
            <v>15.77487</v>
          </cell>
          <cell r="G416">
            <v>21.10125</v>
          </cell>
        </row>
        <row r="417">
          <cell r="F417">
            <v>0.84477000000000002</v>
          </cell>
        </row>
        <row r="418">
          <cell r="F418">
            <v>3.6703399999999999</v>
          </cell>
          <cell r="G418">
            <v>4.3713600000000001</v>
          </cell>
        </row>
        <row r="419">
          <cell r="F419">
            <v>0.89615</v>
          </cell>
          <cell r="G419">
            <v>0.20599999999999999</v>
          </cell>
        </row>
        <row r="420">
          <cell r="F420">
            <v>3.1507800000000001</v>
          </cell>
          <cell r="G420">
            <v>3.9482499999999998</v>
          </cell>
        </row>
        <row r="421">
          <cell r="F421">
            <v>15.41765</v>
          </cell>
          <cell r="G421">
            <v>19.04842</v>
          </cell>
        </row>
        <row r="422">
          <cell r="G422">
            <v>-0.6099</v>
          </cell>
        </row>
        <row r="424">
          <cell r="F424">
            <v>-0.3327</v>
          </cell>
        </row>
        <row r="425">
          <cell r="F425">
            <v>39.421860000000002</v>
          </cell>
          <cell r="G425">
            <v>48.065379999999998</v>
          </cell>
        </row>
        <row r="426">
          <cell r="F426">
            <v>21.652539999999998</v>
          </cell>
          <cell r="G426">
            <v>27.52909</v>
          </cell>
        </row>
        <row r="428">
          <cell r="F428">
            <v>3.1373099999999998</v>
          </cell>
          <cell r="G428">
            <v>4.26701</v>
          </cell>
        </row>
        <row r="429">
          <cell r="F429">
            <v>15.078709999999999</v>
          </cell>
          <cell r="G429">
            <v>20.586259999999999</v>
          </cell>
        </row>
        <row r="431">
          <cell r="F431">
            <v>39.868560000000002</v>
          </cell>
          <cell r="G431">
            <v>52.382359999999998</v>
          </cell>
        </row>
        <row r="432">
          <cell r="F432">
            <v>4.0753599999999999</v>
          </cell>
          <cell r="G432">
            <v>4.0174399999999997</v>
          </cell>
        </row>
        <row r="433">
          <cell r="F433">
            <v>0.25725999999999999</v>
          </cell>
        </row>
        <row r="434">
          <cell r="G434">
            <v>0</v>
          </cell>
        </row>
        <row r="435">
          <cell r="F435">
            <v>0.60877999999999999</v>
          </cell>
          <cell r="G435">
            <v>0.62270999999999999</v>
          </cell>
        </row>
        <row r="436">
          <cell r="F436">
            <v>2.9664799999999998</v>
          </cell>
          <cell r="G436">
            <v>3.0042399999999998</v>
          </cell>
        </row>
        <row r="437">
          <cell r="F437">
            <v>7.9078799999999996</v>
          </cell>
          <cell r="G437">
            <v>7.6443899999999996</v>
          </cell>
        </row>
        <row r="438">
          <cell r="F438">
            <v>51.236710000000002</v>
          </cell>
          <cell r="G438">
            <v>53.535240000000002</v>
          </cell>
        </row>
        <row r="440">
          <cell r="F440">
            <v>7.5932399999999998</v>
          </cell>
          <cell r="G440">
            <v>8.2979599999999998</v>
          </cell>
        </row>
        <row r="441">
          <cell r="F441">
            <v>36.494860000000003</v>
          </cell>
          <cell r="G441">
            <v>40.033650000000002</v>
          </cell>
        </row>
        <row r="443">
          <cell r="F443">
            <v>-1.4600900000000001</v>
          </cell>
          <cell r="G443">
            <v>-0.52402000000000004</v>
          </cell>
        </row>
        <row r="444">
          <cell r="F444">
            <v>93.864720000000005</v>
          </cell>
          <cell r="G444">
            <v>101.34283000000001</v>
          </cell>
        </row>
        <row r="445">
          <cell r="F445">
            <v>27.074290000000001</v>
          </cell>
          <cell r="G445">
            <v>30.516159999999999</v>
          </cell>
        </row>
        <row r="447">
          <cell r="F447">
            <v>4.1400300000000003</v>
          </cell>
          <cell r="G447">
            <v>4.7300000000000004</v>
          </cell>
        </row>
        <row r="448">
          <cell r="F448">
            <v>19.897860000000001</v>
          </cell>
          <cell r="G448">
            <v>22.819980000000001</v>
          </cell>
        </row>
        <row r="450">
          <cell r="G450">
            <v>-0.31852000000000003</v>
          </cell>
        </row>
        <row r="451">
          <cell r="F451">
            <v>51.112180000000002</v>
          </cell>
          <cell r="G451">
            <v>57.747619999999998</v>
          </cell>
        </row>
        <row r="452">
          <cell r="F452">
            <v>24.162420000000001</v>
          </cell>
          <cell r="G452">
            <v>23.019079999999999</v>
          </cell>
        </row>
        <row r="453">
          <cell r="F453">
            <v>3.4532099999999999</v>
          </cell>
          <cell r="G453">
            <v>3.5679599999999998</v>
          </cell>
        </row>
        <row r="454">
          <cell r="F454">
            <v>16.597000000000001</v>
          </cell>
          <cell r="G454">
            <v>17.21367</v>
          </cell>
        </row>
        <row r="455">
          <cell r="F455">
            <v>-1.4600900000000001</v>
          </cell>
          <cell r="G455">
            <v>-0.20549999999999999</v>
          </cell>
        </row>
        <row r="456">
          <cell r="F456">
            <v>42.752540000000003</v>
          </cell>
          <cell r="G456">
            <v>43.595210000000002</v>
          </cell>
        </row>
        <row r="457">
          <cell r="F457">
            <v>1584.2589800000001</v>
          </cell>
          <cell r="G457">
            <v>1775.28034</v>
          </cell>
        </row>
        <row r="458">
          <cell r="F458">
            <v>77.514709999999994</v>
          </cell>
        </row>
        <row r="459">
          <cell r="F459">
            <v>2279.1652800000002</v>
          </cell>
          <cell r="G459">
            <v>2805.4846200000002</v>
          </cell>
        </row>
        <row r="460">
          <cell r="F460">
            <v>259.99617000000001</v>
          </cell>
          <cell r="G460">
            <v>138.50256999999999</v>
          </cell>
        </row>
        <row r="461">
          <cell r="F461">
            <v>6.54948</v>
          </cell>
          <cell r="G461">
            <v>9.9895099999999992</v>
          </cell>
        </row>
        <row r="462">
          <cell r="F462">
            <v>22.530840000000001</v>
          </cell>
          <cell r="G462">
            <v>7.2496999999999998</v>
          </cell>
        </row>
        <row r="463">
          <cell r="F463">
            <v>-1.0000000000000001E-5</v>
          </cell>
        </row>
        <row r="464">
          <cell r="G464">
            <v>4.5985699999999996</v>
          </cell>
        </row>
        <row r="465">
          <cell r="F465">
            <v>642.85461999999995</v>
          </cell>
          <cell r="G465">
            <v>712.27972</v>
          </cell>
        </row>
        <row r="466">
          <cell r="F466">
            <v>3143.5400100000002</v>
          </cell>
          <cell r="G466">
            <v>3428.0266099999999</v>
          </cell>
        </row>
        <row r="467">
          <cell r="G467">
            <v>0</v>
          </cell>
        </row>
        <row r="468">
          <cell r="F468">
            <v>175.31755000000001</v>
          </cell>
          <cell r="G468">
            <v>52.338970000000003</v>
          </cell>
        </row>
        <row r="469">
          <cell r="F469">
            <v>59.519080000000002</v>
          </cell>
        </row>
        <row r="470">
          <cell r="F470">
            <v>1837.7588499999999</v>
          </cell>
          <cell r="G470">
            <v>51.811399999999999</v>
          </cell>
        </row>
        <row r="471">
          <cell r="F471">
            <v>104.53353</v>
          </cell>
        </row>
        <row r="472">
          <cell r="F472">
            <v>-1270.71441</v>
          </cell>
          <cell r="G472">
            <v>-1388.3237999999999</v>
          </cell>
        </row>
        <row r="473">
          <cell r="F473">
            <v>-68.941990000000004</v>
          </cell>
        </row>
        <row r="474">
          <cell r="F474">
            <v>-3434.3766799999999</v>
          </cell>
          <cell r="G474">
            <v>-2026.7116699999999</v>
          </cell>
        </row>
        <row r="475">
          <cell r="F475">
            <v>-219.46521999999999</v>
          </cell>
        </row>
        <row r="476">
          <cell r="G476">
            <v>-8.1710499999999993</v>
          </cell>
        </row>
        <row r="477">
          <cell r="G477">
            <v>-7.1613499999999997</v>
          </cell>
        </row>
        <row r="478">
          <cell r="F478">
            <v>5200.04079</v>
          </cell>
          <cell r="G478">
            <v>5555.1941399999996</v>
          </cell>
        </row>
        <row r="479">
          <cell r="G479">
            <v>0</v>
          </cell>
        </row>
        <row r="480">
          <cell r="G480">
            <v>0</v>
          </cell>
        </row>
        <row r="481">
          <cell r="F481">
            <v>108.50920000000001</v>
          </cell>
          <cell r="G481">
            <v>128.15592000000001</v>
          </cell>
        </row>
        <row r="482">
          <cell r="F482">
            <v>3.5</v>
          </cell>
          <cell r="G482">
            <v>5.5</v>
          </cell>
        </row>
        <row r="483">
          <cell r="F483">
            <v>18.021750000000001</v>
          </cell>
          <cell r="G483">
            <v>19.864149999999999</v>
          </cell>
        </row>
        <row r="484">
          <cell r="F484">
            <v>86.966639999999998</v>
          </cell>
          <cell r="G484">
            <v>95.834999999999994</v>
          </cell>
        </row>
        <row r="485">
          <cell r="G485">
            <v>0</v>
          </cell>
        </row>
        <row r="486">
          <cell r="F486">
            <v>30.923480000000001</v>
          </cell>
          <cell r="G486">
            <v>41.182340000000003</v>
          </cell>
        </row>
        <row r="487">
          <cell r="F487">
            <v>-20.059449999999998</v>
          </cell>
          <cell r="G487">
            <v>-44.780619999999999</v>
          </cell>
        </row>
        <row r="488">
          <cell r="F488">
            <v>227.86161999999999</v>
          </cell>
          <cell r="G488">
            <v>245.75679</v>
          </cell>
        </row>
        <row r="489">
          <cell r="G489">
            <v>0</v>
          </cell>
        </row>
        <row r="490">
          <cell r="G490">
            <v>0</v>
          </cell>
        </row>
        <row r="491">
          <cell r="F491">
            <v>22.196429999999999</v>
          </cell>
          <cell r="G491">
            <v>21.580649999999999</v>
          </cell>
        </row>
        <row r="492">
          <cell r="F492">
            <v>3.3196699999999999</v>
          </cell>
          <cell r="G492">
            <v>3.3449900000000001</v>
          </cell>
        </row>
        <row r="493">
          <cell r="F493">
            <v>15.95518</v>
          </cell>
          <cell r="G493">
            <v>16.138010000000001</v>
          </cell>
        </row>
        <row r="494">
          <cell r="F494">
            <v>41.47128</v>
          </cell>
          <cell r="G494">
            <v>41.063650000000003</v>
          </cell>
        </row>
        <row r="495">
          <cell r="F495">
            <v>23.12961</v>
          </cell>
          <cell r="G495">
            <v>29.350960000000001</v>
          </cell>
        </row>
        <row r="496">
          <cell r="F496">
            <v>3.5404200000000001</v>
          </cell>
          <cell r="G496">
            <v>4.5494000000000003</v>
          </cell>
        </row>
        <row r="497">
          <cell r="F497">
            <v>17.015940000000001</v>
          </cell>
          <cell r="G497">
            <v>21.948650000000001</v>
          </cell>
        </row>
        <row r="498">
          <cell r="F498">
            <v>18.007200000000001</v>
          </cell>
          <cell r="G498">
            <v>27.572340000000001</v>
          </cell>
        </row>
        <row r="499">
          <cell r="G499">
            <v>-14.521660000000001</v>
          </cell>
        </row>
        <row r="500">
          <cell r="F500">
            <v>61.693170000000002</v>
          </cell>
          <cell r="G500">
            <v>68.899690000000007</v>
          </cell>
        </row>
        <row r="501">
          <cell r="F501">
            <v>2.04494</v>
          </cell>
          <cell r="G501">
            <v>9.2740899999999993</v>
          </cell>
        </row>
        <row r="502">
          <cell r="F502">
            <v>0.28858</v>
          </cell>
          <cell r="G502">
            <v>1.4374800000000001</v>
          </cell>
        </row>
        <row r="503">
          <cell r="F503">
            <v>1.3869400000000001</v>
          </cell>
          <cell r="G503">
            <v>6.9351599999999998</v>
          </cell>
        </row>
        <row r="504">
          <cell r="G504">
            <v>0.48320999999999997</v>
          </cell>
        </row>
        <row r="505">
          <cell r="G505">
            <v>-14.117380000000001</v>
          </cell>
        </row>
        <row r="506">
          <cell r="F506">
            <v>3.7204600000000001</v>
          </cell>
          <cell r="G506">
            <v>4.0125599999999997</v>
          </cell>
        </row>
        <row r="507">
          <cell r="F507">
            <v>61.138219999999997</v>
          </cell>
          <cell r="G507">
            <v>67.950220000000002</v>
          </cell>
        </row>
        <row r="508">
          <cell r="F508">
            <v>3.5</v>
          </cell>
          <cell r="G508">
            <v>5.5</v>
          </cell>
        </row>
        <row r="509">
          <cell r="F509">
            <v>10.87308</v>
          </cell>
          <cell r="G509">
            <v>10.53228</v>
          </cell>
        </row>
        <row r="510">
          <cell r="F510">
            <v>52.608580000000003</v>
          </cell>
          <cell r="G510">
            <v>50.813180000000003</v>
          </cell>
        </row>
        <row r="511">
          <cell r="F511">
            <v>12.91628</v>
          </cell>
          <cell r="G511">
            <v>13.12679</v>
          </cell>
        </row>
        <row r="512">
          <cell r="F512">
            <v>-20.059449999999998</v>
          </cell>
          <cell r="G512">
            <v>-16.141580000000001</v>
          </cell>
        </row>
        <row r="513">
          <cell r="F513">
            <v>120.97671</v>
          </cell>
          <cell r="G513">
            <v>131.78089</v>
          </cell>
        </row>
        <row r="514">
          <cell r="F514">
            <v>14.33792</v>
          </cell>
          <cell r="G514">
            <v>14.21913</v>
          </cell>
        </row>
        <row r="515">
          <cell r="F515">
            <v>3.5</v>
          </cell>
          <cell r="G515">
            <v>5.5</v>
          </cell>
        </row>
        <row r="516">
          <cell r="F516">
            <v>2.3816000000000002</v>
          </cell>
          <cell r="G516">
            <v>2.20397</v>
          </cell>
        </row>
        <row r="517">
          <cell r="F517">
            <v>11.796799999999999</v>
          </cell>
          <cell r="G517">
            <v>10.63307</v>
          </cell>
        </row>
        <row r="518">
          <cell r="F518">
            <v>32.01632</v>
          </cell>
          <cell r="G518">
            <v>32.556170000000002</v>
          </cell>
        </row>
        <row r="519">
          <cell r="F519">
            <v>19.589479999999998</v>
          </cell>
          <cell r="G519">
            <v>24.146149999999999</v>
          </cell>
        </row>
        <row r="521">
          <cell r="F521">
            <v>3.8222399999999999</v>
          </cell>
          <cell r="G521">
            <v>3.7426499999999998</v>
          </cell>
        </row>
        <row r="522">
          <cell r="F522">
            <v>18.370460000000001</v>
          </cell>
          <cell r="G522">
            <v>18.05649</v>
          </cell>
        </row>
        <row r="523">
          <cell r="F523">
            <v>-3.15584</v>
          </cell>
          <cell r="G523">
            <v>-0.67634000000000005</v>
          </cell>
        </row>
        <row r="524">
          <cell r="F524">
            <v>38.626339999999999</v>
          </cell>
          <cell r="G524">
            <v>45.268949999999997</v>
          </cell>
        </row>
        <row r="525">
          <cell r="F525">
            <v>27.210819999999998</v>
          </cell>
          <cell r="G525">
            <v>29.58494</v>
          </cell>
        </row>
        <row r="526">
          <cell r="F526">
            <v>4.6692400000000003</v>
          </cell>
          <cell r="G526">
            <v>4.5856599999999998</v>
          </cell>
        </row>
        <row r="527">
          <cell r="F527">
            <v>22.441320000000001</v>
          </cell>
          <cell r="G527">
            <v>22.123619999999999</v>
          </cell>
        </row>
        <row r="528">
          <cell r="F528">
            <v>12.91628</v>
          </cell>
          <cell r="G528">
            <v>13.12679</v>
          </cell>
        </row>
        <row r="529">
          <cell r="F529">
            <v>-16.90361</v>
          </cell>
          <cell r="G529">
            <v>-15.46524</v>
          </cell>
        </row>
        <row r="530">
          <cell r="F530">
            <v>50.334049999999998</v>
          </cell>
          <cell r="G530">
            <v>53.955770000000001</v>
          </cell>
        </row>
        <row r="531">
          <cell r="F531">
            <v>13.882540000000001</v>
          </cell>
          <cell r="G531">
            <v>15.943820000000001</v>
          </cell>
        </row>
        <row r="532">
          <cell r="F532">
            <v>2.48292</v>
          </cell>
          <cell r="G532">
            <v>2.4712900000000002</v>
          </cell>
        </row>
        <row r="533">
          <cell r="F533">
            <v>11.933529999999999</v>
          </cell>
          <cell r="G533">
            <v>11.922790000000001</v>
          </cell>
        </row>
        <row r="534">
          <cell r="F534">
            <v>11.39147</v>
          </cell>
          <cell r="G534">
            <v>11.48095</v>
          </cell>
        </row>
        <row r="535">
          <cell r="F535">
            <v>-6.5060000000000002</v>
          </cell>
          <cell r="G535">
            <v>-4.8321300000000003</v>
          </cell>
        </row>
        <row r="536">
          <cell r="F536">
            <v>33.184460000000001</v>
          </cell>
          <cell r="G536">
            <v>36.986719999999998</v>
          </cell>
        </row>
        <row r="537">
          <cell r="F537">
            <v>13.328279999999999</v>
          </cell>
          <cell r="G537">
            <v>13.641120000000001</v>
          </cell>
        </row>
        <row r="538">
          <cell r="F538">
            <v>2.1863199999999998</v>
          </cell>
          <cell r="G538">
            <v>2.1143700000000001</v>
          </cell>
        </row>
        <row r="539">
          <cell r="F539">
            <v>10.50779</v>
          </cell>
          <cell r="G539">
            <v>10.20083</v>
          </cell>
        </row>
        <row r="540">
          <cell r="F540">
            <v>1.52481</v>
          </cell>
          <cell r="G540">
            <v>1.64584</v>
          </cell>
        </row>
        <row r="541">
          <cell r="F541">
            <v>-10.39761</v>
          </cell>
          <cell r="G541">
            <v>-10.63311</v>
          </cell>
        </row>
        <row r="542">
          <cell r="F542">
            <v>17.14959</v>
          </cell>
          <cell r="G542">
            <v>16.969049999999999</v>
          </cell>
        </row>
        <row r="543">
          <cell r="F543">
            <v>7.7767600000000003</v>
          </cell>
          <cell r="G543">
            <v>7.4508599999999996</v>
          </cell>
        </row>
        <row r="544">
          <cell r="F544">
            <v>1.15808</v>
          </cell>
          <cell r="G544">
            <v>1.1548799999999999</v>
          </cell>
        </row>
        <row r="545">
          <cell r="F545">
            <v>5.5659599999999996</v>
          </cell>
          <cell r="G545">
            <v>5.5717499999999998</v>
          </cell>
        </row>
        <row r="546">
          <cell r="F546">
            <v>1.52481</v>
          </cell>
          <cell r="G546">
            <v>1.64584</v>
          </cell>
        </row>
        <row r="547">
          <cell r="F547">
            <v>-10.39761</v>
          </cell>
          <cell r="G547">
            <v>-10.63311</v>
          </cell>
        </row>
        <row r="548">
          <cell r="F548">
            <v>5.6280000000000001</v>
          </cell>
          <cell r="G548">
            <v>5.1902200000000001</v>
          </cell>
        </row>
        <row r="549">
          <cell r="F549">
            <v>5.55152</v>
          </cell>
          <cell r="G549">
            <v>6.1902600000000003</v>
          </cell>
        </row>
        <row r="550">
          <cell r="F550">
            <v>1.02824</v>
          </cell>
          <cell r="G550">
            <v>0.95948999999999995</v>
          </cell>
        </row>
        <row r="551">
          <cell r="F551">
            <v>4.9418300000000004</v>
          </cell>
          <cell r="G551">
            <v>4.6290800000000001</v>
          </cell>
        </row>
        <row r="552">
          <cell r="F552">
            <v>11.52159</v>
          </cell>
          <cell r="G552">
            <v>11.778829999999999</v>
          </cell>
        </row>
        <row r="553">
          <cell r="F553">
            <v>78.169589999999999</v>
          </cell>
          <cell r="G553">
            <v>86.445930000000004</v>
          </cell>
        </row>
        <row r="554">
          <cell r="F554">
            <v>1.92624</v>
          </cell>
          <cell r="G554">
            <v>1.7497</v>
          </cell>
        </row>
        <row r="555">
          <cell r="F555">
            <v>12.157970000000001</v>
          </cell>
          <cell r="G555">
            <v>13.39913</v>
          </cell>
        </row>
        <row r="556">
          <cell r="F556">
            <v>58.627180000000003</v>
          </cell>
          <cell r="G556">
            <v>64.644270000000006</v>
          </cell>
        </row>
        <row r="557">
          <cell r="G557">
            <v>0</v>
          </cell>
        </row>
        <row r="558">
          <cell r="G558">
            <v>0</v>
          </cell>
        </row>
        <row r="559">
          <cell r="F559">
            <v>-1.9695400000000001</v>
          </cell>
          <cell r="G559">
            <v>0</v>
          </cell>
        </row>
        <row r="560">
          <cell r="F560">
            <v>148.91144</v>
          </cell>
          <cell r="G560">
            <v>166.23903000000001</v>
          </cell>
        </row>
        <row r="561">
          <cell r="G561">
            <v>0</v>
          </cell>
        </row>
        <row r="562">
          <cell r="G562">
            <v>0</v>
          </cell>
        </row>
        <row r="563">
          <cell r="F563">
            <v>40.098379999999999</v>
          </cell>
          <cell r="G563">
            <v>40.943980000000003</v>
          </cell>
        </row>
        <row r="564">
          <cell r="F564">
            <v>1.92624</v>
          </cell>
          <cell r="G564">
            <v>1.7497</v>
          </cell>
        </row>
        <row r="565">
          <cell r="F565">
            <v>6.0881699999999999</v>
          </cell>
          <cell r="G565">
            <v>6.3463200000000004</v>
          </cell>
        </row>
        <row r="566">
          <cell r="F566">
            <v>29.454440000000002</v>
          </cell>
          <cell r="G566">
            <v>30.617909999999998</v>
          </cell>
        </row>
        <row r="567">
          <cell r="F567">
            <v>-1.9695400000000001</v>
          </cell>
          <cell r="G567">
            <v>0</v>
          </cell>
        </row>
        <row r="568">
          <cell r="F568">
            <v>75.59769</v>
          </cell>
          <cell r="G568">
            <v>79.657910000000001</v>
          </cell>
        </row>
        <row r="569">
          <cell r="F569">
            <v>38.071210000000001</v>
          </cell>
          <cell r="G569">
            <v>45.501950000000001</v>
          </cell>
        </row>
        <row r="570">
          <cell r="F570">
            <v>6.0697999999999999</v>
          </cell>
          <cell r="G570">
            <v>7.05281</v>
          </cell>
        </row>
        <row r="571">
          <cell r="F571">
            <v>29.172740000000001</v>
          </cell>
          <cell r="G571">
            <v>34.026359999999997</v>
          </cell>
        </row>
        <row r="572">
          <cell r="G572">
            <v>0</v>
          </cell>
        </row>
        <row r="573">
          <cell r="G573">
            <v>0</v>
          </cell>
        </row>
        <row r="574">
          <cell r="F574">
            <v>73.313749999999999</v>
          </cell>
          <cell r="G574">
            <v>86.581119999999999</v>
          </cell>
        </row>
        <row r="575">
          <cell r="F575">
            <v>22.495909999999999</v>
          </cell>
          <cell r="G575">
            <v>21.065069999999999</v>
          </cell>
        </row>
        <row r="576">
          <cell r="F576">
            <v>3.28037</v>
          </cell>
          <cell r="G576">
            <v>3.2650899999999998</v>
          </cell>
        </row>
        <row r="577">
          <cell r="F577">
            <v>15.76613</v>
          </cell>
          <cell r="G577">
            <v>15.752459999999999</v>
          </cell>
        </row>
        <row r="578">
          <cell r="G578">
            <v>0</v>
          </cell>
        </row>
        <row r="579">
          <cell r="F579">
            <v>41.542409999999997</v>
          </cell>
          <cell r="G579">
            <v>40.082619999999999</v>
          </cell>
        </row>
        <row r="580">
          <cell r="F580">
            <v>15.5753</v>
          </cell>
          <cell r="G580">
            <v>24.436879999999999</v>
          </cell>
        </row>
        <row r="581">
          <cell r="F581">
            <v>2.7894299999999999</v>
          </cell>
          <cell r="G581">
            <v>3.7877200000000002</v>
          </cell>
        </row>
        <row r="582">
          <cell r="F582">
            <v>13.406610000000001</v>
          </cell>
          <cell r="G582">
            <v>18.273900000000001</v>
          </cell>
        </row>
        <row r="583">
          <cell r="G583">
            <v>0</v>
          </cell>
        </row>
        <row r="584">
          <cell r="F584">
            <v>31.771339999999999</v>
          </cell>
          <cell r="G584">
            <v>46.4985</v>
          </cell>
        </row>
        <row r="585">
          <cell r="F585">
            <v>273.51004</v>
          </cell>
          <cell r="G585">
            <v>331.06128000000001</v>
          </cell>
        </row>
        <row r="586">
          <cell r="F586">
            <v>0.66056999999999999</v>
          </cell>
        </row>
        <row r="587">
          <cell r="F587">
            <v>70.989099999999993</v>
          </cell>
          <cell r="G587">
            <v>81.131410000000002</v>
          </cell>
        </row>
        <row r="588">
          <cell r="F588">
            <v>4.0408099999999996</v>
          </cell>
          <cell r="G588">
            <v>2.7037499999999999</v>
          </cell>
        </row>
        <row r="589">
          <cell r="G589">
            <v>4.2942200000000001</v>
          </cell>
        </row>
        <row r="590">
          <cell r="F590">
            <v>2.4511500000000002</v>
          </cell>
        </row>
        <row r="591">
          <cell r="G591">
            <v>4.5985699999999996</v>
          </cell>
        </row>
        <row r="592">
          <cell r="F592">
            <v>56.901449999999997</v>
          </cell>
          <cell r="G592">
            <v>65.268270000000001</v>
          </cell>
        </row>
        <row r="593">
          <cell r="F593">
            <v>275.05939000000001</v>
          </cell>
          <cell r="G593">
            <v>306.5093</v>
          </cell>
        </row>
        <row r="594">
          <cell r="G594">
            <v>0</v>
          </cell>
        </row>
        <row r="595">
          <cell r="F595">
            <v>108.36319</v>
          </cell>
          <cell r="G595">
            <v>8.7158099999999994</v>
          </cell>
        </row>
        <row r="596">
          <cell r="F596">
            <v>0.21303</v>
          </cell>
        </row>
        <row r="597">
          <cell r="F597">
            <v>48.452640000000002</v>
          </cell>
        </row>
        <row r="598">
          <cell r="F598">
            <v>3.1143000000000001</v>
          </cell>
        </row>
        <row r="599">
          <cell r="F599">
            <v>-228.00774000000001</v>
          </cell>
          <cell r="G599">
            <v>-211.63265000000001</v>
          </cell>
        </row>
        <row r="600">
          <cell r="F600">
            <v>-0.21303</v>
          </cell>
        </row>
        <row r="601">
          <cell r="F601">
            <v>-88.067710000000005</v>
          </cell>
          <cell r="G601">
            <v>-55.790700000000001</v>
          </cell>
        </row>
        <row r="602">
          <cell r="F602">
            <v>-3.1143000000000001</v>
          </cell>
        </row>
        <row r="603">
          <cell r="G603">
            <v>-8.1710499999999993</v>
          </cell>
        </row>
        <row r="604">
          <cell r="G604">
            <v>-7.1613499999999997</v>
          </cell>
        </row>
        <row r="605">
          <cell r="F605">
            <v>524.35289</v>
          </cell>
          <cell r="G605">
            <v>521.52686000000006</v>
          </cell>
        </row>
        <row r="606">
          <cell r="F606">
            <v>35.259979999999999</v>
          </cell>
          <cell r="G606">
            <v>44.502920000000003</v>
          </cell>
        </row>
        <row r="607">
          <cell r="F607">
            <v>1.7844800000000001</v>
          </cell>
        </row>
        <row r="608">
          <cell r="F608">
            <v>5.8567999999999998</v>
          </cell>
          <cell r="G608">
            <v>6.8979600000000003</v>
          </cell>
        </row>
        <row r="609">
          <cell r="F609">
            <v>28.57762</v>
          </cell>
          <cell r="G609">
            <v>33.27928</v>
          </cell>
        </row>
        <row r="610">
          <cell r="F610">
            <v>-23.79486</v>
          </cell>
          <cell r="G610">
            <v>-33.872039999999998</v>
          </cell>
        </row>
        <row r="611">
          <cell r="F611">
            <v>47.684019999999997</v>
          </cell>
          <cell r="G611">
            <v>50.808120000000002</v>
          </cell>
        </row>
        <row r="612">
          <cell r="G612">
            <v>0</v>
          </cell>
        </row>
        <row r="613">
          <cell r="G613">
            <v>0</v>
          </cell>
        </row>
        <row r="614">
          <cell r="F614">
            <v>32.201770000000003</v>
          </cell>
          <cell r="G614">
            <v>32.844279999999998</v>
          </cell>
        </row>
        <row r="616">
          <cell r="F616">
            <v>5.21143</v>
          </cell>
          <cell r="G616">
            <v>5.0908600000000002</v>
          </cell>
        </row>
        <row r="617">
          <cell r="F617">
            <v>25.047190000000001</v>
          </cell>
          <cell r="G617">
            <v>24.560960000000001</v>
          </cell>
        </row>
        <row r="618">
          <cell r="F618">
            <v>62.460389999999997</v>
          </cell>
          <cell r="G618">
            <v>62.496099999999998</v>
          </cell>
        </row>
        <row r="619">
          <cell r="F619">
            <v>21.33315</v>
          </cell>
          <cell r="G619">
            <v>20.615379999999998</v>
          </cell>
        </row>
        <row r="620">
          <cell r="F620">
            <v>3.2188699999999999</v>
          </cell>
          <cell r="G620">
            <v>3.1953800000000001</v>
          </cell>
        </row>
        <row r="621">
          <cell r="F621">
            <v>15.820600000000001</v>
          </cell>
          <cell r="G621">
            <v>15.416180000000001</v>
          </cell>
        </row>
        <row r="622">
          <cell r="F622">
            <v>40.372619999999998</v>
          </cell>
          <cell r="G622">
            <v>39.226939999999999</v>
          </cell>
        </row>
        <row r="623">
          <cell r="G623">
            <v>10.25947</v>
          </cell>
        </row>
        <row r="624">
          <cell r="G624">
            <v>1.59022</v>
          </cell>
        </row>
        <row r="625">
          <cell r="G625">
            <v>7.6720300000000003</v>
          </cell>
        </row>
        <row r="626">
          <cell r="G626">
            <v>-9.7608700000000006</v>
          </cell>
        </row>
        <row r="627">
          <cell r="G627">
            <v>9.7608499999999996</v>
          </cell>
        </row>
        <row r="628">
          <cell r="F628">
            <v>37.789709999999999</v>
          </cell>
          <cell r="G628">
            <v>42.769829999999999</v>
          </cell>
        </row>
        <row r="629">
          <cell r="F629">
            <v>0.66056999999999999</v>
          </cell>
        </row>
        <row r="630">
          <cell r="F630">
            <v>30.412590000000002</v>
          </cell>
          <cell r="G630">
            <v>38.496720000000003</v>
          </cell>
        </row>
        <row r="631">
          <cell r="F631">
            <v>3.07925</v>
          </cell>
          <cell r="G631">
            <v>2.7037499999999999</v>
          </cell>
        </row>
        <row r="632">
          <cell r="F632">
            <v>12.419219999999999</v>
          </cell>
          <cell r="G632">
            <v>12.59632</v>
          </cell>
        </row>
        <row r="633">
          <cell r="F633">
            <v>60.277850000000001</v>
          </cell>
          <cell r="G633">
            <v>60.771129999999999</v>
          </cell>
        </row>
        <row r="634">
          <cell r="F634">
            <v>5.7232700000000003</v>
          </cell>
          <cell r="G634">
            <v>5.9545899999999996</v>
          </cell>
        </row>
        <row r="635">
          <cell r="F635">
            <v>0.21303</v>
          </cell>
        </row>
        <row r="636">
          <cell r="F636">
            <v>35.617730000000002</v>
          </cell>
        </row>
        <row r="637">
          <cell r="F637">
            <v>3.5470700000000002</v>
          </cell>
        </row>
        <row r="638">
          <cell r="F638">
            <v>-0.21303</v>
          </cell>
        </row>
        <row r="639">
          <cell r="F639">
            <v>-36.405349999999999</v>
          </cell>
          <cell r="G639">
            <v>-0.84026000000000001</v>
          </cell>
        </row>
        <row r="640">
          <cell r="F640">
            <v>-3.5470700000000002</v>
          </cell>
        </row>
        <row r="641">
          <cell r="F641">
            <v>149.57483999999999</v>
          </cell>
          <cell r="G641">
            <v>162.45208</v>
          </cell>
        </row>
        <row r="642">
          <cell r="F642">
            <v>7.7691600000000003</v>
          </cell>
          <cell r="G642">
            <v>7.2591200000000002</v>
          </cell>
        </row>
        <row r="643">
          <cell r="F643">
            <v>0.66056999999999999</v>
          </cell>
        </row>
        <row r="644">
          <cell r="F644">
            <v>16.31306</v>
          </cell>
          <cell r="G644">
            <v>22.07939</v>
          </cell>
        </row>
        <row r="645">
          <cell r="F645">
            <v>2.8863799999999999</v>
          </cell>
          <cell r="G645">
            <v>2.3174999999999999</v>
          </cell>
        </row>
        <row r="646">
          <cell r="F646">
            <v>4.4470400000000003</v>
          </cell>
          <cell r="G646">
            <v>4.5474699999999997</v>
          </cell>
        </row>
        <row r="647">
          <cell r="F647">
            <v>21.9312</v>
          </cell>
          <cell r="G647">
            <v>21.939340000000001</v>
          </cell>
        </row>
        <row r="648">
          <cell r="F648">
            <v>0.21303</v>
          </cell>
        </row>
        <row r="649">
          <cell r="F649">
            <v>35.617730000000002</v>
          </cell>
        </row>
        <row r="650">
          <cell r="F650">
            <v>3.5470700000000002</v>
          </cell>
        </row>
        <row r="651">
          <cell r="F651">
            <v>-0.21303</v>
          </cell>
        </row>
        <row r="652">
          <cell r="F652">
            <v>-36.405349999999999</v>
          </cell>
          <cell r="G652">
            <v>-0.84026000000000001</v>
          </cell>
        </row>
        <row r="653">
          <cell r="F653">
            <v>-3.5470700000000002</v>
          </cell>
        </row>
        <row r="654">
          <cell r="F654">
            <v>53.219790000000003</v>
          </cell>
          <cell r="G654">
            <v>57.30256</v>
          </cell>
        </row>
        <row r="655">
          <cell r="F655">
            <v>30.02055</v>
          </cell>
          <cell r="G655">
            <v>35.510710000000003</v>
          </cell>
        </row>
        <row r="656">
          <cell r="F656">
            <v>5.4964700000000004</v>
          </cell>
          <cell r="G656">
            <v>5.5041599999999997</v>
          </cell>
        </row>
        <row r="657">
          <cell r="F657">
            <v>26.41741</v>
          </cell>
          <cell r="G657">
            <v>26.55491</v>
          </cell>
        </row>
        <row r="658">
          <cell r="F658">
            <v>61.934429999999999</v>
          </cell>
          <cell r="G658">
            <v>67.569779999999994</v>
          </cell>
        </row>
        <row r="659">
          <cell r="F659">
            <v>14.09953</v>
          </cell>
          <cell r="G659">
            <v>16.41733</v>
          </cell>
        </row>
        <row r="660">
          <cell r="F660">
            <v>0.19287000000000001</v>
          </cell>
          <cell r="G660">
            <v>0.38624999999999998</v>
          </cell>
        </row>
        <row r="661">
          <cell r="F661">
            <v>2.4757099999999999</v>
          </cell>
          <cell r="G661">
            <v>2.5446900000000001</v>
          </cell>
        </row>
        <row r="662">
          <cell r="F662">
            <v>11.92924</v>
          </cell>
          <cell r="G662">
            <v>12.27688</v>
          </cell>
        </row>
        <row r="663">
          <cell r="F663">
            <v>5.7232700000000003</v>
          </cell>
          <cell r="G663">
            <v>5.9545899999999996</v>
          </cell>
        </row>
        <row r="664">
          <cell r="F664">
            <v>34.42062</v>
          </cell>
          <cell r="G664">
            <v>37.579740000000001</v>
          </cell>
        </row>
        <row r="665">
          <cell r="F665">
            <v>146.92543000000001</v>
          </cell>
          <cell r="G665">
            <v>180.0694</v>
          </cell>
        </row>
        <row r="666">
          <cell r="F666">
            <v>40.576509999999999</v>
          </cell>
          <cell r="G666">
            <v>42.634689999999999</v>
          </cell>
        </row>
        <row r="667">
          <cell r="F667">
            <v>0.96155999999999997</v>
          </cell>
        </row>
        <row r="668">
          <cell r="G668">
            <v>4.2942200000000001</v>
          </cell>
        </row>
        <row r="669">
          <cell r="F669">
            <v>0.66666999999999998</v>
          </cell>
        </row>
        <row r="670">
          <cell r="G670">
            <v>4.5985699999999996</v>
          </cell>
        </row>
        <row r="671">
          <cell r="F671">
            <v>30.195129999999999</v>
          </cell>
          <cell r="G671">
            <v>35.897530000000003</v>
          </cell>
        </row>
        <row r="672">
          <cell r="F672">
            <v>145.33613</v>
          </cell>
          <cell r="G672">
            <v>164.80972</v>
          </cell>
        </row>
        <row r="673">
          <cell r="F673">
            <v>102.63992</v>
          </cell>
          <cell r="G673">
            <v>2.7612199999999998</v>
          </cell>
        </row>
        <row r="674">
          <cell r="F674">
            <v>12.834910000000001</v>
          </cell>
        </row>
        <row r="675">
          <cell r="F675">
            <v>-0.43276999999999999</v>
          </cell>
        </row>
        <row r="676">
          <cell r="F676">
            <v>-204.21288000000001</v>
          </cell>
          <cell r="G676">
            <v>-167.99974</v>
          </cell>
        </row>
        <row r="677">
          <cell r="F677">
            <v>-51.66236</v>
          </cell>
          <cell r="G677">
            <v>-54.95044</v>
          </cell>
        </row>
        <row r="678">
          <cell r="F678">
            <v>0.43276999999999999</v>
          </cell>
        </row>
        <row r="679">
          <cell r="G679">
            <v>-8.1710499999999993</v>
          </cell>
        </row>
        <row r="680">
          <cell r="G680">
            <v>-7.1613499999999997</v>
          </cell>
        </row>
        <row r="681">
          <cell r="F681">
            <v>224.26102</v>
          </cell>
          <cell r="G681">
            <v>196.78277</v>
          </cell>
        </row>
        <row r="682">
          <cell r="F682">
            <v>21.203330000000001</v>
          </cell>
          <cell r="G682">
            <v>27.651230000000002</v>
          </cell>
        </row>
        <row r="683">
          <cell r="F683">
            <v>6.5215699999999996</v>
          </cell>
          <cell r="G683">
            <v>6.6065100000000001</v>
          </cell>
        </row>
        <row r="684">
          <cell r="F684">
            <v>7.3459999999999998E-2</v>
          </cell>
        </row>
        <row r="685">
          <cell r="F685">
            <v>0.66666999999999998</v>
          </cell>
        </row>
        <row r="686">
          <cell r="F686">
            <v>5.2482300000000004</v>
          </cell>
          <cell r="G686">
            <v>5.3099499999999997</v>
          </cell>
        </row>
        <row r="687">
          <cell r="F687">
            <v>25.301780000000001</v>
          </cell>
          <cell r="G687">
            <v>25.617940000000001</v>
          </cell>
        </row>
        <row r="688">
          <cell r="F688">
            <v>9.0377399999999994</v>
          </cell>
        </row>
        <row r="689">
          <cell r="F689">
            <v>-40.788719999999998</v>
          </cell>
          <cell r="G689">
            <v>-41.443040000000003</v>
          </cell>
        </row>
        <row r="690">
          <cell r="F690">
            <v>27.264060000000001</v>
          </cell>
          <cell r="G690">
            <v>23.74259</v>
          </cell>
        </row>
        <row r="691">
          <cell r="G691">
            <v>19.651599999999998</v>
          </cell>
        </row>
        <row r="692">
          <cell r="G692">
            <v>7.4303900000000001</v>
          </cell>
        </row>
        <row r="693">
          <cell r="G693">
            <v>4.2942200000000001</v>
          </cell>
        </row>
        <row r="694">
          <cell r="G694">
            <v>4.5985699999999996</v>
          </cell>
        </row>
        <row r="695">
          <cell r="G695">
            <v>5.5760899999999998</v>
          </cell>
        </row>
        <row r="696">
          <cell r="G696">
            <v>18.523510000000002</v>
          </cell>
        </row>
        <row r="697">
          <cell r="G697">
            <v>-30.603429999999999</v>
          </cell>
        </row>
        <row r="698">
          <cell r="G698">
            <v>-14.138540000000001</v>
          </cell>
        </row>
        <row r="699">
          <cell r="G699">
            <v>-8.1710499999999993</v>
          </cell>
        </row>
        <row r="700">
          <cell r="G700">
            <v>-7.1613499999999997</v>
          </cell>
        </row>
        <row r="701">
          <cell r="G701">
            <v>1.0000000000000001E-5</v>
          </cell>
        </row>
        <row r="702">
          <cell r="G702">
            <v>4.4676499999999999</v>
          </cell>
        </row>
        <row r="703">
          <cell r="G703">
            <v>0.69249000000000005</v>
          </cell>
        </row>
        <row r="704">
          <cell r="G704">
            <v>3.34091</v>
          </cell>
        </row>
        <row r="705">
          <cell r="G705">
            <v>-8.5010300000000001</v>
          </cell>
        </row>
        <row r="706">
          <cell r="G706">
            <v>2.0000000000000002E-5</v>
          </cell>
        </row>
        <row r="707">
          <cell r="F707">
            <v>98.259569999999997</v>
          </cell>
          <cell r="G707">
            <v>69.293499999999995</v>
          </cell>
        </row>
        <row r="709">
          <cell r="F709">
            <v>15.150679999999999</v>
          </cell>
          <cell r="G709">
            <v>10.740500000000001</v>
          </cell>
        </row>
        <row r="710">
          <cell r="F710">
            <v>72.817769999999996</v>
          </cell>
          <cell r="G710">
            <v>51.817680000000003</v>
          </cell>
        </row>
        <row r="711">
          <cell r="F711">
            <v>84.087639999999993</v>
          </cell>
        </row>
        <row r="712">
          <cell r="F712">
            <v>-110.77791999999999</v>
          </cell>
          <cell r="G712">
            <v>-8.6607199999999995</v>
          </cell>
        </row>
        <row r="713">
          <cell r="F713">
            <v>159.53774000000001</v>
          </cell>
          <cell r="G713">
            <v>123.19096</v>
          </cell>
        </row>
        <row r="714">
          <cell r="F714">
            <v>49.573450000000001</v>
          </cell>
          <cell r="G714">
            <v>27.659050000000001</v>
          </cell>
        </row>
        <row r="716">
          <cell r="F716">
            <v>7.8335499999999998</v>
          </cell>
          <cell r="G716">
            <v>4.2871499999999996</v>
          </cell>
        </row>
        <row r="717">
          <cell r="F717">
            <v>37.649720000000002</v>
          </cell>
          <cell r="G717">
            <v>20.683440000000001</v>
          </cell>
        </row>
        <row r="718">
          <cell r="F718">
            <v>26.974879999999999</v>
          </cell>
        </row>
        <row r="719">
          <cell r="F719">
            <v>-51.535519999999998</v>
          </cell>
          <cell r="G719">
            <v>0</v>
          </cell>
        </row>
        <row r="720">
          <cell r="F720">
            <v>70.496080000000006</v>
          </cell>
          <cell r="G720">
            <v>52.629640000000002</v>
          </cell>
        </row>
        <row r="721">
          <cell r="F721">
            <v>48.686120000000003</v>
          </cell>
          <cell r="G721">
            <v>41.634450000000001</v>
          </cell>
        </row>
        <row r="723">
          <cell r="F723">
            <v>7.3171299999999997</v>
          </cell>
          <cell r="G723">
            <v>6.4533500000000004</v>
          </cell>
        </row>
        <row r="724">
          <cell r="F724">
            <v>35.168050000000001</v>
          </cell>
          <cell r="G724">
            <v>31.134239999999998</v>
          </cell>
        </row>
        <row r="725">
          <cell r="F725">
            <v>57.112760000000002</v>
          </cell>
        </row>
        <row r="726">
          <cell r="F726">
            <v>-59.242400000000004</v>
          </cell>
          <cell r="G726">
            <v>-8.6607199999999995</v>
          </cell>
        </row>
        <row r="727">
          <cell r="F727">
            <v>89.041659999999993</v>
          </cell>
          <cell r="G727">
            <v>70.561319999999995</v>
          </cell>
        </row>
        <row r="728">
          <cell r="F728">
            <v>27.462530000000001</v>
          </cell>
          <cell r="G728">
            <v>59.005420000000001</v>
          </cell>
        </row>
        <row r="729">
          <cell r="F729">
            <v>34.054940000000002</v>
          </cell>
          <cell r="G729">
            <v>28.59779</v>
          </cell>
        </row>
        <row r="730">
          <cell r="F730">
            <v>0.8881</v>
          </cell>
        </row>
        <row r="731">
          <cell r="F731">
            <v>9.7962199999999999</v>
          </cell>
          <cell r="G731">
            <v>13.5785</v>
          </cell>
        </row>
        <row r="732">
          <cell r="F732">
            <v>47.21658</v>
          </cell>
          <cell r="G732">
            <v>65.509680000000003</v>
          </cell>
        </row>
        <row r="733">
          <cell r="F733">
            <v>9.5145400000000002</v>
          </cell>
          <cell r="G733">
            <v>2.7612199999999998</v>
          </cell>
        </row>
        <row r="734">
          <cell r="F734">
            <v>12.834910000000001</v>
          </cell>
        </row>
        <row r="735">
          <cell r="F735">
            <v>-0.43276999999999999</v>
          </cell>
        </row>
        <row r="736">
          <cell r="F736">
            <v>-52.646239999999999</v>
          </cell>
          <cell r="G736">
            <v>-78.791520000000006</v>
          </cell>
        </row>
        <row r="737">
          <cell r="F737">
            <v>-51.66236</v>
          </cell>
          <cell r="G737">
            <v>-40.811900000000001</v>
          </cell>
        </row>
        <row r="738">
          <cell r="F738">
            <v>0.43276999999999999</v>
          </cell>
        </row>
        <row r="739">
          <cell r="F739">
            <v>37.459220000000002</v>
          </cell>
          <cell r="G739">
            <v>49.84919</v>
          </cell>
        </row>
        <row r="740">
          <cell r="F740">
            <v>27.462530000000001</v>
          </cell>
          <cell r="G740">
            <v>59.005420000000001</v>
          </cell>
        </row>
        <row r="741">
          <cell r="F741">
            <v>4.9858200000000004</v>
          </cell>
          <cell r="G741">
            <v>9.1458399999999997</v>
          </cell>
        </row>
        <row r="742">
          <cell r="F742">
            <v>23.962859999999999</v>
          </cell>
          <cell r="G742">
            <v>44.124250000000004</v>
          </cell>
        </row>
        <row r="743">
          <cell r="F743">
            <v>9.5145400000000002</v>
          </cell>
          <cell r="G743">
            <v>2.7612199999999998</v>
          </cell>
        </row>
        <row r="744">
          <cell r="F744">
            <v>-52.646239999999999</v>
          </cell>
          <cell r="G744">
            <v>-78.791520000000006</v>
          </cell>
        </row>
        <row r="745">
          <cell r="F745">
            <v>13.27951</v>
          </cell>
          <cell r="G745">
            <v>36.24521</v>
          </cell>
        </row>
        <row r="746">
          <cell r="F746">
            <v>34.054940000000002</v>
          </cell>
          <cell r="G746">
            <v>28.59779</v>
          </cell>
        </row>
        <row r="747">
          <cell r="F747">
            <v>0.8881</v>
          </cell>
        </row>
        <row r="748">
          <cell r="F748">
            <v>4.8103999999999996</v>
          </cell>
          <cell r="G748">
            <v>4.4326600000000003</v>
          </cell>
        </row>
        <row r="749">
          <cell r="F749">
            <v>23.253720000000001</v>
          </cell>
          <cell r="G749">
            <v>21.385429999999999</v>
          </cell>
        </row>
        <row r="751">
          <cell r="F751">
            <v>12.834910000000001</v>
          </cell>
        </row>
        <row r="752">
          <cell r="F752">
            <v>-0.43276999999999999</v>
          </cell>
        </row>
        <row r="753">
          <cell r="F753">
            <v>-51.66236</v>
          </cell>
          <cell r="G753">
            <v>-40.811900000000001</v>
          </cell>
        </row>
        <row r="754">
          <cell r="F754">
            <v>0.43276999999999999</v>
          </cell>
        </row>
        <row r="755">
          <cell r="F755">
            <v>24.17971</v>
          </cell>
          <cell r="G755">
            <v>13.60398</v>
          </cell>
        </row>
        <row r="756">
          <cell r="F756">
            <v>430.20881000000003</v>
          </cell>
          <cell r="G756">
            <v>501.41570999999999</v>
          </cell>
        </row>
        <row r="757">
          <cell r="F757">
            <v>24.26924</v>
          </cell>
        </row>
        <row r="758">
          <cell r="F758">
            <v>1022.67812</v>
          </cell>
          <cell r="G758">
            <v>1347.7517600000001</v>
          </cell>
        </row>
        <row r="759">
          <cell r="F759">
            <v>89.005129999999994</v>
          </cell>
          <cell r="G759">
            <v>56.375</v>
          </cell>
        </row>
        <row r="760">
          <cell r="F760">
            <v>1.3876200000000001</v>
          </cell>
          <cell r="G760">
            <v>2.8317999999999999</v>
          </cell>
        </row>
        <row r="761">
          <cell r="F761">
            <v>0.8</v>
          </cell>
        </row>
        <row r="763">
          <cell r="F763">
            <v>242.32337999999999</v>
          </cell>
          <cell r="G763">
            <v>287.05986000000001</v>
          </cell>
        </row>
        <row r="764">
          <cell r="F764">
            <v>1180.83043</v>
          </cell>
          <cell r="G764">
            <v>1384.9250500000001</v>
          </cell>
        </row>
        <row r="765">
          <cell r="G765">
            <v>0</v>
          </cell>
        </row>
        <row r="766">
          <cell r="F766">
            <v>1.42428</v>
          </cell>
          <cell r="G766">
            <v>2.44082</v>
          </cell>
        </row>
        <row r="767">
          <cell r="F767">
            <v>10.13696</v>
          </cell>
        </row>
        <row r="768">
          <cell r="F768">
            <v>1113.56692</v>
          </cell>
          <cell r="G768">
            <v>2.7461099999999998</v>
          </cell>
        </row>
        <row r="769">
          <cell r="F769">
            <v>24.105799999999999</v>
          </cell>
        </row>
        <row r="770">
          <cell r="F770">
            <v>-250.11908</v>
          </cell>
          <cell r="G770">
            <v>-291.88452000000001</v>
          </cell>
        </row>
        <row r="771">
          <cell r="F771">
            <v>-11.142469999999999</v>
          </cell>
        </row>
        <row r="772">
          <cell r="F772">
            <v>-1223.2795699999999</v>
          </cell>
          <cell r="G772">
            <v>-266.26499999999999</v>
          </cell>
        </row>
        <row r="773">
          <cell r="F773">
            <v>-27.112480000000001</v>
          </cell>
        </row>
        <row r="774">
          <cell r="F774">
            <v>2629.0830900000001</v>
          </cell>
          <cell r="G774">
            <v>3027.3965899999998</v>
          </cell>
        </row>
        <row r="775">
          <cell r="F775">
            <v>55.935589999999998</v>
          </cell>
          <cell r="G775">
            <v>72.621089999999995</v>
          </cell>
        </row>
        <row r="776">
          <cell r="F776">
            <v>5.4512799999999997</v>
          </cell>
        </row>
        <row r="777">
          <cell r="F777">
            <v>332.56484999999998</v>
          </cell>
          <cell r="G777">
            <v>393.91246999999998</v>
          </cell>
        </row>
        <row r="778">
          <cell r="F778">
            <v>23.15926</v>
          </cell>
          <cell r="G778">
            <v>14.34172</v>
          </cell>
        </row>
        <row r="779">
          <cell r="F779">
            <v>1.3876200000000001</v>
          </cell>
          <cell r="G779">
            <v>2.8317999999999999</v>
          </cell>
        </row>
        <row r="781">
          <cell r="F781">
            <v>63.470550000000003</v>
          </cell>
          <cell r="G781">
            <v>72.751630000000006</v>
          </cell>
        </row>
        <row r="782">
          <cell r="F782">
            <v>309.02474000000001</v>
          </cell>
          <cell r="G782">
            <v>350.99142000000001</v>
          </cell>
        </row>
        <row r="785">
          <cell r="F785">
            <v>790.99388999999996</v>
          </cell>
          <cell r="G785">
            <v>907.45012999999994</v>
          </cell>
        </row>
        <row r="786">
          <cell r="F786">
            <v>19.395779999999998</v>
          </cell>
          <cell r="G786">
            <v>21.305980000000002</v>
          </cell>
        </row>
        <row r="787">
          <cell r="F787">
            <v>41.2044</v>
          </cell>
          <cell r="G787">
            <v>45.645789999999998</v>
          </cell>
        </row>
        <row r="788">
          <cell r="F788">
            <v>0.34983999999999998</v>
          </cell>
          <cell r="G788">
            <v>1.03</v>
          </cell>
        </row>
        <row r="789">
          <cell r="F789">
            <v>10.2357</v>
          </cell>
          <cell r="G789">
            <v>10.377520000000001</v>
          </cell>
        </row>
        <row r="790">
          <cell r="F790">
            <v>49.252000000000002</v>
          </cell>
          <cell r="G790">
            <v>50.06653</v>
          </cell>
        </row>
        <row r="791">
          <cell r="F791">
            <v>-5.7232700000000003</v>
          </cell>
          <cell r="G791">
            <v>-5.9545899999999996</v>
          </cell>
        </row>
        <row r="793">
          <cell r="F793">
            <v>114.71445</v>
          </cell>
          <cell r="G793">
            <v>122.47123000000001</v>
          </cell>
        </row>
        <row r="794">
          <cell r="G794">
            <v>12.125170000000001</v>
          </cell>
        </row>
        <row r="795">
          <cell r="G795">
            <v>1.8794</v>
          </cell>
        </row>
        <row r="796">
          <cell r="G796">
            <v>9.0671999999999997</v>
          </cell>
        </row>
        <row r="797">
          <cell r="G797">
            <v>-9.2287199999999991</v>
          </cell>
        </row>
        <row r="798">
          <cell r="G798">
            <v>13.84305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F801">
            <v>13.14264</v>
          </cell>
          <cell r="G801">
            <v>25.969909999999999</v>
          </cell>
        </row>
        <row r="803">
          <cell r="F803">
            <v>15.924770000000001</v>
          </cell>
          <cell r="G803">
            <v>115.03883</v>
          </cell>
        </row>
        <row r="807">
          <cell r="F807">
            <v>5.07864</v>
          </cell>
          <cell r="G807">
            <v>21.856349999999999</v>
          </cell>
        </row>
        <row r="808">
          <cell r="F808">
            <v>24.408519999999999</v>
          </cell>
          <cell r="G808">
            <v>105.44632</v>
          </cell>
        </row>
        <row r="809">
          <cell r="F809">
            <v>1.42428</v>
          </cell>
          <cell r="G809">
            <v>2.44082</v>
          </cell>
        </row>
        <row r="811">
          <cell r="F811">
            <v>22.488309999999998</v>
          </cell>
          <cell r="G811">
            <v>2.7461099999999998</v>
          </cell>
        </row>
        <row r="812">
          <cell r="F812">
            <v>0.30940000000000001</v>
          </cell>
        </row>
        <row r="813">
          <cell r="F813">
            <v>-13.54748</v>
          </cell>
          <cell r="G813">
            <v>-37.490380000000002</v>
          </cell>
        </row>
        <row r="815">
          <cell r="F815">
            <v>-30.797830000000001</v>
          </cell>
          <cell r="G815">
            <v>-201.06053</v>
          </cell>
        </row>
        <row r="817">
          <cell r="F817">
            <v>38.431249999999999</v>
          </cell>
          <cell r="G817">
            <v>34.947429999999997</v>
          </cell>
        </row>
        <row r="818">
          <cell r="F818">
            <v>13.14264</v>
          </cell>
          <cell r="G818">
            <v>14.650679999999999</v>
          </cell>
        </row>
        <row r="820">
          <cell r="F820">
            <v>15.924770000000001</v>
          </cell>
          <cell r="G820">
            <v>18.28923</v>
          </cell>
        </row>
        <row r="824">
          <cell r="F824">
            <v>5.07864</v>
          </cell>
          <cell r="G824">
            <v>5.1056900000000001</v>
          </cell>
        </row>
        <row r="825">
          <cell r="F825">
            <v>24.408519999999999</v>
          </cell>
          <cell r="G825">
            <v>24.632459999999998</v>
          </cell>
        </row>
        <row r="826">
          <cell r="F826">
            <v>1.42428</v>
          </cell>
          <cell r="G826">
            <v>2.44082</v>
          </cell>
        </row>
        <row r="828">
          <cell r="F828">
            <v>22.363710000000001</v>
          </cell>
          <cell r="G828">
            <v>2.7461099999999998</v>
          </cell>
        </row>
        <row r="829">
          <cell r="F829">
            <v>0.30940000000000001</v>
          </cell>
        </row>
        <row r="830">
          <cell r="F830">
            <v>-13.54748</v>
          </cell>
          <cell r="G830">
            <v>-15.95213</v>
          </cell>
        </row>
        <row r="832">
          <cell r="F832">
            <v>-30.797830000000001</v>
          </cell>
          <cell r="G832">
            <v>-16.96537</v>
          </cell>
        </row>
        <row r="834">
          <cell r="F834">
            <v>38.306649999999998</v>
          </cell>
          <cell r="G834">
            <v>34.947490000000002</v>
          </cell>
        </row>
        <row r="835">
          <cell r="G835">
            <v>21.595580000000002</v>
          </cell>
        </row>
        <row r="836">
          <cell r="G836">
            <v>3.3473099999999998</v>
          </cell>
        </row>
        <row r="837">
          <cell r="G837">
            <v>16.149159999999998</v>
          </cell>
        </row>
        <row r="838">
          <cell r="F838">
            <v>0.1246</v>
          </cell>
        </row>
        <row r="839">
          <cell r="G839">
            <v>-41.092089999999999</v>
          </cell>
        </row>
        <row r="840">
          <cell r="F840">
            <v>0.1246</v>
          </cell>
          <cell r="G840">
            <v>-4.0000000000000003E-5</v>
          </cell>
        </row>
        <row r="841">
          <cell r="G841">
            <v>11.319229999999999</v>
          </cell>
        </row>
        <row r="842">
          <cell r="G842">
            <v>75.154020000000003</v>
          </cell>
        </row>
        <row r="843">
          <cell r="G843">
            <v>13.40335</v>
          </cell>
        </row>
        <row r="844">
          <cell r="G844">
            <v>64.664699999999996</v>
          </cell>
        </row>
        <row r="847">
          <cell r="G847">
            <v>-21.538250000000001</v>
          </cell>
        </row>
        <row r="848">
          <cell r="G848">
            <v>-143.00307000000001</v>
          </cell>
        </row>
        <row r="849">
          <cell r="G849">
            <v>-2.0000000000000002E-5</v>
          </cell>
        </row>
        <row r="850">
          <cell r="F850">
            <v>341.73480000000001</v>
          </cell>
          <cell r="G850">
            <v>369.39355999999998</v>
          </cell>
        </row>
        <row r="851">
          <cell r="F851">
            <v>18.817959999999999</v>
          </cell>
        </row>
        <row r="852">
          <cell r="F852">
            <v>632.98410000000001</v>
          </cell>
          <cell r="G852">
            <v>793.15467000000001</v>
          </cell>
        </row>
        <row r="853">
          <cell r="F853">
            <v>65.496030000000005</v>
          </cell>
          <cell r="G853">
            <v>41.003279999999997</v>
          </cell>
        </row>
        <row r="854">
          <cell r="F854">
            <v>0.8</v>
          </cell>
        </row>
        <row r="856">
          <cell r="F856">
            <v>163.53849</v>
          </cell>
          <cell r="G856">
            <v>180.19496000000001</v>
          </cell>
        </row>
        <row r="857">
          <cell r="F857">
            <v>798.14517000000001</v>
          </cell>
          <cell r="G857">
            <v>869.35357999999997</v>
          </cell>
        </row>
        <row r="858">
          <cell r="G858">
            <v>0</v>
          </cell>
        </row>
        <row r="859">
          <cell r="F859">
            <v>10.13696</v>
          </cell>
        </row>
        <row r="860">
          <cell r="F860">
            <v>1091.07861</v>
          </cell>
        </row>
        <row r="861">
          <cell r="F861">
            <v>23.796399999999998</v>
          </cell>
        </row>
        <row r="862">
          <cell r="F862">
            <v>-230.84833</v>
          </cell>
          <cell r="G862">
            <v>-239.21082999999999</v>
          </cell>
        </row>
        <row r="863">
          <cell r="F863">
            <v>-11.142469999999999</v>
          </cell>
        </row>
        <row r="864">
          <cell r="F864">
            <v>-1192.4817399999999</v>
          </cell>
          <cell r="G864">
            <v>-65.204470000000001</v>
          </cell>
        </row>
        <row r="865">
          <cell r="F865">
            <v>-27.112480000000001</v>
          </cell>
        </row>
        <row r="866">
          <cell r="F866">
            <v>1684.9435000000001</v>
          </cell>
          <cell r="G866">
            <v>1948.6847499999999</v>
          </cell>
        </row>
        <row r="867">
          <cell r="F867">
            <v>128.79982999999999</v>
          </cell>
          <cell r="G867">
            <v>136.24234000000001</v>
          </cell>
        </row>
        <row r="868">
          <cell r="F868">
            <v>18.284289999999999</v>
          </cell>
        </row>
        <row r="869">
          <cell r="F869">
            <v>520.16034999999999</v>
          </cell>
          <cell r="G869">
            <v>639.02092000000005</v>
          </cell>
        </row>
        <row r="870">
          <cell r="F870">
            <v>56.921219999999998</v>
          </cell>
          <cell r="G870">
            <v>24.88212</v>
          </cell>
        </row>
        <row r="871">
          <cell r="F871">
            <v>0.4</v>
          </cell>
        </row>
        <row r="873">
          <cell r="F873">
            <v>109.13248</v>
          </cell>
          <cell r="G873">
            <v>120.1658</v>
          </cell>
        </row>
        <row r="874">
          <cell r="F874">
            <v>535.22013000000004</v>
          </cell>
          <cell r="G874">
            <v>579.74186999999995</v>
          </cell>
        </row>
        <row r="875">
          <cell r="G875">
            <v>0</v>
          </cell>
        </row>
        <row r="876">
          <cell r="F876">
            <v>8.6963200000000001</v>
          </cell>
        </row>
        <row r="877">
          <cell r="F877">
            <v>906.03089</v>
          </cell>
        </row>
        <row r="878">
          <cell r="F878">
            <v>14.567640000000001</v>
          </cell>
        </row>
        <row r="879">
          <cell r="F879">
            <v>-6.5772000000000004</v>
          </cell>
          <cell r="G879">
            <v>-7.4002699999999999</v>
          </cell>
        </row>
        <row r="880">
          <cell r="F880">
            <v>-10.17501</v>
          </cell>
        </row>
        <row r="881">
          <cell r="F881">
            <v>-994.32173999999998</v>
          </cell>
          <cell r="G881">
            <v>-36.47786</v>
          </cell>
        </row>
        <row r="882">
          <cell r="F882">
            <v>-17.467169999999999</v>
          </cell>
        </row>
        <row r="883">
          <cell r="F883">
            <v>1269.6720299999999</v>
          </cell>
          <cell r="G883">
            <v>1456.1749199999999</v>
          </cell>
        </row>
        <row r="884">
          <cell r="F884">
            <v>142.91971000000001</v>
          </cell>
          <cell r="G884">
            <v>158.17398</v>
          </cell>
        </row>
        <row r="885">
          <cell r="F885">
            <v>19.160540000000001</v>
          </cell>
          <cell r="G885">
            <v>28.484950000000001</v>
          </cell>
        </row>
        <row r="886">
          <cell r="G886">
            <v>1.03</v>
          </cell>
        </row>
        <row r="887">
          <cell r="F887">
            <v>0.4</v>
          </cell>
        </row>
        <row r="888">
          <cell r="F888">
            <v>27.244039999999998</v>
          </cell>
          <cell r="G888">
            <v>28.932130000000001</v>
          </cell>
        </row>
        <row r="889">
          <cell r="F889">
            <v>130.94239999999999</v>
          </cell>
          <cell r="G889">
            <v>139.58355</v>
          </cell>
        </row>
        <row r="891">
          <cell r="F891">
            <v>12.4207</v>
          </cell>
        </row>
        <row r="892">
          <cell r="F892">
            <v>-143.88723999999999</v>
          </cell>
          <cell r="G892">
            <v>-159.51598000000001</v>
          </cell>
        </row>
        <row r="893">
          <cell r="F893">
            <v>-30.032080000000001</v>
          </cell>
          <cell r="G893">
            <v>-28.726610000000001</v>
          </cell>
        </row>
        <row r="894">
          <cell r="F894">
            <v>159.16807</v>
          </cell>
          <cell r="G894">
            <v>167.96202</v>
          </cell>
        </row>
        <row r="895">
          <cell r="F895">
            <v>13.154500000000001</v>
          </cell>
          <cell r="G895">
            <v>13.12476</v>
          </cell>
        </row>
        <row r="896">
          <cell r="F896">
            <v>0.53366999999999998</v>
          </cell>
        </row>
        <row r="897">
          <cell r="F897">
            <v>93.663210000000007</v>
          </cell>
          <cell r="G897">
            <v>125.64879999999999</v>
          </cell>
        </row>
        <row r="898">
          <cell r="F898">
            <v>8.5748099999999994</v>
          </cell>
          <cell r="G898">
            <v>15.09116</v>
          </cell>
        </row>
        <row r="899">
          <cell r="F899">
            <v>18.06156</v>
          </cell>
          <cell r="G899">
            <v>21.509899999999998</v>
          </cell>
        </row>
        <row r="900">
          <cell r="F900">
            <v>88.244169999999997</v>
          </cell>
          <cell r="G900">
            <v>103.77487000000001</v>
          </cell>
        </row>
        <row r="902">
          <cell r="F902">
            <v>1.4406399999999999</v>
          </cell>
        </row>
        <row r="903">
          <cell r="F903">
            <v>172.62701999999999</v>
          </cell>
        </row>
        <row r="904">
          <cell r="F904">
            <v>9.2287599999999994</v>
          </cell>
        </row>
        <row r="905">
          <cell r="F905">
            <v>-0.96745999999999999</v>
          </cell>
        </row>
        <row r="906">
          <cell r="F906">
            <v>-168.12791999999999</v>
          </cell>
        </row>
        <row r="907">
          <cell r="F907">
            <v>-9.6453100000000003</v>
          </cell>
        </row>
        <row r="908">
          <cell r="F908">
            <v>226.78765000000001</v>
          </cell>
          <cell r="G908">
            <v>279.14949000000001</v>
          </cell>
        </row>
        <row r="909">
          <cell r="F909">
            <v>56.860759999999999</v>
          </cell>
          <cell r="G909">
            <v>61.85248</v>
          </cell>
        </row>
        <row r="910">
          <cell r="F910">
            <v>9.1004100000000001</v>
          </cell>
          <cell r="G910">
            <v>9.5871300000000002</v>
          </cell>
        </row>
        <row r="911">
          <cell r="F911">
            <v>43.73847</v>
          </cell>
          <cell r="G911">
            <v>46.25329</v>
          </cell>
        </row>
        <row r="913">
          <cell r="F913">
            <v>-80.383889999999994</v>
          </cell>
          <cell r="G913">
            <v>-72.294579999999996</v>
          </cell>
        </row>
        <row r="914">
          <cell r="F914">
            <v>29.315750000000001</v>
          </cell>
          <cell r="G914">
            <v>45.398319999999998</v>
          </cell>
        </row>
        <row r="915">
          <cell r="F915">
            <v>693.86134000000004</v>
          </cell>
          <cell r="G915">
            <v>728.20150000000001</v>
          </cell>
        </row>
        <row r="916">
          <cell r="F916">
            <v>52.584899999999998</v>
          </cell>
        </row>
        <row r="917">
          <cell r="F917">
            <v>1185.4980599999999</v>
          </cell>
          <cell r="G917">
            <v>1376.6014500000001</v>
          </cell>
        </row>
        <row r="918">
          <cell r="F918">
            <v>166.95023</v>
          </cell>
          <cell r="G918">
            <v>79.423820000000006</v>
          </cell>
        </row>
        <row r="919">
          <cell r="F919">
            <v>5.1618599999999999</v>
          </cell>
          <cell r="G919">
            <v>2.8634900000000001</v>
          </cell>
        </row>
        <row r="920">
          <cell r="F920">
            <v>13.85345</v>
          </cell>
        </row>
        <row r="921">
          <cell r="F921">
            <v>-1.0000000000000001E-5</v>
          </cell>
        </row>
        <row r="922">
          <cell r="F922">
            <v>313.45006999999998</v>
          </cell>
          <cell r="G922">
            <v>326.68831</v>
          </cell>
        </row>
        <row r="923">
          <cell r="F923">
            <v>1542.05637</v>
          </cell>
          <cell r="G923">
            <v>1576.1129900000001</v>
          </cell>
        </row>
        <row r="924">
          <cell r="G924">
            <v>0</v>
          </cell>
        </row>
        <row r="925">
          <cell r="F925">
            <v>34.6066</v>
          </cell>
          <cell r="G925">
            <v>0</v>
          </cell>
        </row>
        <row r="926">
          <cell r="F926">
            <v>49.169089999999997</v>
          </cell>
        </row>
        <row r="927">
          <cell r="F927">
            <v>675.73928999999998</v>
          </cell>
          <cell r="G927">
            <v>49.065289999999997</v>
          </cell>
        </row>
        <row r="928">
          <cell r="F928">
            <v>77.313429999999997</v>
          </cell>
        </row>
        <row r="929">
          <cell r="F929">
            <v>-770.55859999999996</v>
          </cell>
          <cell r="G929">
            <v>-840.02601000000004</v>
          </cell>
        </row>
        <row r="930">
          <cell r="F930">
            <v>-57.586489999999998</v>
          </cell>
        </row>
        <row r="931">
          <cell r="F931">
            <v>-2123.0293999999999</v>
          </cell>
          <cell r="G931">
            <v>-1704.65597</v>
          </cell>
        </row>
        <row r="932">
          <cell r="F932">
            <v>-189.23844</v>
          </cell>
        </row>
        <row r="933">
          <cell r="F933">
            <v>1669.8317500000001</v>
          </cell>
          <cell r="G933">
            <v>1594.27487</v>
          </cell>
        </row>
        <row r="934">
          <cell r="G934">
            <v>0</v>
          </cell>
        </row>
        <row r="935">
          <cell r="G935">
            <v>0</v>
          </cell>
        </row>
        <row r="936">
          <cell r="F936">
            <v>27.014589999999998</v>
          </cell>
          <cell r="G936">
            <v>35.307380000000002</v>
          </cell>
        </row>
        <row r="937">
          <cell r="F937">
            <v>4.4394600000000004</v>
          </cell>
          <cell r="G937">
            <v>5.4726400000000002</v>
          </cell>
        </row>
        <row r="938">
          <cell r="F938">
            <v>21.337050000000001</v>
          </cell>
          <cell r="G938">
            <v>26.40286</v>
          </cell>
        </row>
        <row r="939">
          <cell r="F939">
            <v>-4.6609600000000002</v>
          </cell>
        </row>
        <row r="940">
          <cell r="F940">
            <v>48.130139999999997</v>
          </cell>
          <cell r="G940">
            <v>67.182879999999997</v>
          </cell>
        </row>
        <row r="941">
          <cell r="F941">
            <v>6.6722700000000001</v>
          </cell>
          <cell r="G941">
            <v>12.102869999999999</v>
          </cell>
        </row>
        <row r="942">
          <cell r="F942">
            <v>1.8831599999999999</v>
          </cell>
          <cell r="G942">
            <v>1.8759399999999999</v>
          </cell>
        </row>
        <row r="943">
          <cell r="F943">
            <v>9.05063</v>
          </cell>
          <cell r="G943">
            <v>9.0505300000000002</v>
          </cell>
        </row>
        <row r="946">
          <cell r="F946">
            <v>-5.2544000000000004</v>
          </cell>
          <cell r="G946">
            <v>-11.51469</v>
          </cell>
        </row>
        <row r="947">
          <cell r="F947">
            <v>12.351660000000001</v>
          </cell>
          <cell r="G947">
            <v>11.51465</v>
          </cell>
        </row>
        <row r="948">
          <cell r="F948">
            <v>125.93129</v>
          </cell>
          <cell r="G948">
            <v>133.31390999999999</v>
          </cell>
        </row>
        <row r="949">
          <cell r="F949">
            <v>2.2714500000000002</v>
          </cell>
          <cell r="G949">
            <v>3.3032499999999998</v>
          </cell>
        </row>
        <row r="950">
          <cell r="G950">
            <v>0.35915000000000002</v>
          </cell>
        </row>
        <row r="952">
          <cell r="F952">
            <v>21.184249999999999</v>
          </cell>
          <cell r="G952">
            <v>21.175650000000001</v>
          </cell>
        </row>
        <row r="953">
          <cell r="F953">
            <v>101.81614999999999</v>
          </cell>
          <cell r="G953">
            <v>102.16231000000001</v>
          </cell>
        </row>
        <row r="954">
          <cell r="F954">
            <v>-169.71831</v>
          </cell>
          <cell r="G954">
            <v>-178.82239999999999</v>
          </cell>
        </row>
        <row r="955">
          <cell r="F955">
            <v>-1.8100799999999999</v>
          </cell>
          <cell r="G955">
            <v>-4.3997999999999999</v>
          </cell>
        </row>
        <row r="956">
          <cell r="F956">
            <v>79.674750000000003</v>
          </cell>
          <cell r="G956">
            <v>77.092070000000007</v>
          </cell>
        </row>
        <row r="957">
          <cell r="F957">
            <v>273.66698000000002</v>
          </cell>
          <cell r="G957">
            <v>280.33816999999999</v>
          </cell>
        </row>
        <row r="959">
          <cell r="F959">
            <v>197.69149999999999</v>
          </cell>
          <cell r="G959">
            <v>237.05822000000001</v>
          </cell>
        </row>
        <row r="960">
          <cell r="F960">
            <v>10.74907</v>
          </cell>
          <cell r="G960">
            <v>0.68167</v>
          </cell>
        </row>
        <row r="961">
          <cell r="F961">
            <v>13.85345</v>
          </cell>
        </row>
        <row r="963">
          <cell r="F963">
            <v>76.216130000000007</v>
          </cell>
          <cell r="G963">
            <v>80.196439999999996</v>
          </cell>
        </row>
        <row r="964">
          <cell r="F964">
            <v>369.40789999999998</v>
          </cell>
          <cell r="G964">
            <v>386.90902999999997</v>
          </cell>
        </row>
        <row r="965">
          <cell r="G965">
            <v>0</v>
          </cell>
        </row>
        <row r="966">
          <cell r="F966">
            <v>20.006920000000001</v>
          </cell>
          <cell r="G966">
            <v>0</v>
          </cell>
        </row>
        <row r="968">
          <cell r="F968">
            <v>73.603800000000007</v>
          </cell>
          <cell r="G968">
            <v>48.542209999999997</v>
          </cell>
        </row>
        <row r="969">
          <cell r="F969">
            <v>1.3828199999999999</v>
          </cell>
        </row>
        <row r="970">
          <cell r="F970">
            <v>-348.09186999999997</v>
          </cell>
          <cell r="G970">
            <v>-383.14492999999999</v>
          </cell>
        </row>
        <row r="972">
          <cell r="F972">
            <v>-327.1198</v>
          </cell>
          <cell r="G972">
            <v>-297.00423000000001</v>
          </cell>
        </row>
        <row r="973">
          <cell r="F973">
            <v>-11.60824</v>
          </cell>
        </row>
        <row r="974">
          <cell r="F974">
            <v>349.75866000000002</v>
          </cell>
          <cell r="G974">
            <v>353.57657999999998</v>
          </cell>
        </row>
        <row r="975">
          <cell r="F975">
            <v>8.06081</v>
          </cell>
          <cell r="G975">
            <v>7.0301499999999999</v>
          </cell>
        </row>
        <row r="976">
          <cell r="F976">
            <v>8.4123000000000001</v>
          </cell>
          <cell r="G976">
            <v>10.11998</v>
          </cell>
        </row>
        <row r="977">
          <cell r="F977">
            <v>0.15615999999999999</v>
          </cell>
        </row>
        <row r="978">
          <cell r="F978">
            <v>2.63375</v>
          </cell>
          <cell r="G978">
            <v>2.6582699999999999</v>
          </cell>
        </row>
        <row r="979">
          <cell r="F979">
            <v>12.68432</v>
          </cell>
          <cell r="G979">
            <v>12.824870000000001</v>
          </cell>
        </row>
        <row r="980">
          <cell r="F980">
            <v>0.29859000000000002</v>
          </cell>
        </row>
        <row r="981">
          <cell r="F981">
            <v>0.34265000000000001</v>
          </cell>
        </row>
        <row r="983">
          <cell r="F983">
            <v>-15.22809</v>
          </cell>
          <cell r="G983">
            <v>-10.70158</v>
          </cell>
        </row>
        <row r="984">
          <cell r="F984">
            <v>-19.0108</v>
          </cell>
          <cell r="G984">
            <v>-15.40502</v>
          </cell>
        </row>
        <row r="985">
          <cell r="F985">
            <v>-0.18088000000000001</v>
          </cell>
        </row>
        <row r="986">
          <cell r="F986">
            <v>-1.8311900000000001</v>
          </cell>
          <cell r="G986">
            <v>6.5266700000000002</v>
          </cell>
        </row>
        <row r="987">
          <cell r="F987">
            <v>197.18535</v>
          </cell>
          <cell r="G987">
            <v>204.25201999999999</v>
          </cell>
        </row>
        <row r="989">
          <cell r="F989">
            <v>189.2792</v>
          </cell>
          <cell r="G989">
            <v>226.93824000000001</v>
          </cell>
        </row>
        <row r="990">
          <cell r="F990">
            <v>10.59291</v>
          </cell>
          <cell r="G990">
            <v>0.68167</v>
          </cell>
        </row>
        <row r="991">
          <cell r="F991">
            <v>-2.0000000000000002E-5</v>
          </cell>
        </row>
        <row r="993">
          <cell r="F993">
            <v>63.00985</v>
          </cell>
          <cell r="G993">
            <v>66.834490000000002</v>
          </cell>
        </row>
        <row r="994">
          <cell r="F994">
            <v>304.52418</v>
          </cell>
          <cell r="G994">
            <v>322.44407999999999</v>
          </cell>
        </row>
        <row r="995">
          <cell r="F995">
            <v>0.43847999999999998</v>
          </cell>
          <cell r="G995">
            <v>0</v>
          </cell>
        </row>
        <row r="997">
          <cell r="F997">
            <v>67.988950000000003</v>
          </cell>
        </row>
        <row r="998">
          <cell r="F998">
            <v>0.28409000000000001</v>
          </cell>
        </row>
        <row r="999">
          <cell r="F999">
            <v>-281.06450999999998</v>
          </cell>
          <cell r="G999">
            <v>-304.85606999999999</v>
          </cell>
        </row>
        <row r="1001">
          <cell r="F1001">
            <v>-308.10899999999998</v>
          </cell>
          <cell r="G1001">
            <v>-281.59921000000003</v>
          </cell>
        </row>
        <row r="1002">
          <cell r="F1002">
            <v>-11.42736</v>
          </cell>
        </row>
        <row r="1003">
          <cell r="F1003">
            <v>232.70212000000001</v>
          </cell>
          <cell r="G1003">
            <v>234.69522000000001</v>
          </cell>
        </row>
        <row r="1004">
          <cell r="F1004">
            <v>68.420820000000006</v>
          </cell>
          <cell r="G1004">
            <v>69.055999999999997</v>
          </cell>
        </row>
        <row r="1005">
          <cell r="F1005">
            <v>13.85347</v>
          </cell>
        </row>
        <row r="1006">
          <cell r="F1006">
            <v>10.57253</v>
          </cell>
          <cell r="G1006">
            <v>10.70368</v>
          </cell>
        </row>
        <row r="1007">
          <cell r="F1007">
            <v>52.199399999999997</v>
          </cell>
          <cell r="G1007">
            <v>51.640079999999998</v>
          </cell>
        </row>
        <row r="1008">
          <cell r="G1008">
            <v>0</v>
          </cell>
        </row>
        <row r="1009">
          <cell r="F1009">
            <v>19.269850000000002</v>
          </cell>
        </row>
        <row r="1011">
          <cell r="F1011">
            <v>5.2721999999999998</v>
          </cell>
          <cell r="G1011">
            <v>48.542209999999997</v>
          </cell>
        </row>
        <row r="1012">
          <cell r="F1012">
            <v>1.09873</v>
          </cell>
        </row>
        <row r="1013">
          <cell r="F1013">
            <v>-51.79927</v>
          </cell>
          <cell r="G1013">
            <v>-67.587280000000007</v>
          </cell>
        </row>
        <row r="1014">
          <cell r="F1014">
            <v>118.88773</v>
          </cell>
          <cell r="G1014">
            <v>112.35469000000001</v>
          </cell>
        </row>
        <row r="1015">
          <cell r="F1015">
            <v>260.57621</v>
          </cell>
          <cell r="G1015">
            <v>267.13916999999998</v>
          </cell>
        </row>
        <row r="1016">
          <cell r="F1016">
            <v>52.584899999999998</v>
          </cell>
        </row>
        <row r="1017">
          <cell r="F1017">
            <v>985.53511000000003</v>
          </cell>
          <cell r="G1017">
            <v>1136.2399800000001</v>
          </cell>
        </row>
        <row r="1018">
          <cell r="F1018">
            <v>156.20115999999999</v>
          </cell>
          <cell r="G1018">
            <v>78.382999999999996</v>
          </cell>
        </row>
        <row r="1019">
          <cell r="F1019">
            <v>5.1618599999999999</v>
          </cell>
          <cell r="G1019">
            <v>2.8634900000000001</v>
          </cell>
        </row>
        <row r="1021">
          <cell r="F1021">
            <v>-1.0000000000000001E-5</v>
          </cell>
        </row>
        <row r="1022">
          <cell r="F1022">
            <v>209.72707</v>
          </cell>
          <cell r="G1022">
            <v>217.96763999999999</v>
          </cell>
        </row>
        <row r="1023">
          <cell r="F1023">
            <v>1040.4446399999999</v>
          </cell>
          <cell r="G1023">
            <v>1051.58826</v>
          </cell>
        </row>
        <row r="1024">
          <cell r="F1024">
            <v>14.599679999999999</v>
          </cell>
          <cell r="G1024">
            <v>0</v>
          </cell>
        </row>
        <row r="1025">
          <cell r="F1025">
            <v>49.169089999999997</v>
          </cell>
        </row>
        <row r="1026">
          <cell r="F1026">
            <v>602.13549</v>
          </cell>
          <cell r="G1026">
            <v>0.52307999999999999</v>
          </cell>
        </row>
        <row r="1027">
          <cell r="F1027">
            <v>75.930610000000001</v>
          </cell>
        </row>
        <row r="1028">
          <cell r="F1028">
            <v>-242.83305999999999</v>
          </cell>
          <cell r="G1028">
            <v>-266.54399000000001</v>
          </cell>
        </row>
        <row r="1029">
          <cell r="F1029">
            <v>-57.586489999999998</v>
          </cell>
        </row>
        <row r="1030">
          <cell r="F1030">
            <v>-1794.09952</v>
          </cell>
          <cell r="G1030">
            <v>-1403.2519400000001</v>
          </cell>
        </row>
        <row r="1031">
          <cell r="F1031">
            <v>-177.6302</v>
          </cell>
        </row>
        <row r="1032">
          <cell r="F1032">
            <v>1179.9165399999999</v>
          </cell>
          <cell r="G1032">
            <v>1084.90869</v>
          </cell>
        </row>
        <row r="1033">
          <cell r="F1033">
            <v>6.2209700000000003</v>
          </cell>
          <cell r="G1033">
            <v>7.4058999999999999</v>
          </cell>
        </row>
        <row r="1034">
          <cell r="F1034">
            <v>4.2676800000000004</v>
          </cell>
        </row>
        <row r="1035">
          <cell r="F1035">
            <v>111.9393</v>
          </cell>
          <cell r="G1035">
            <v>138.65622999999999</v>
          </cell>
        </row>
        <row r="1036">
          <cell r="F1036">
            <v>16.939019999999999</v>
          </cell>
          <cell r="G1036">
            <v>13.183999999999999</v>
          </cell>
        </row>
        <row r="1037">
          <cell r="F1037">
            <v>21.1007</v>
          </cell>
          <cell r="G1037">
            <v>22.63963</v>
          </cell>
        </row>
        <row r="1038">
          <cell r="F1038">
            <v>104.77845000000001</v>
          </cell>
          <cell r="G1038">
            <v>109.22526000000001</v>
          </cell>
        </row>
        <row r="1039">
          <cell r="F1039">
            <v>0.91171000000000002</v>
          </cell>
        </row>
        <row r="1040">
          <cell r="F1040">
            <v>176.505</v>
          </cell>
        </row>
        <row r="1041">
          <cell r="F1041">
            <v>15.25736</v>
          </cell>
        </row>
        <row r="1042">
          <cell r="F1042">
            <v>-1.5928500000000001</v>
          </cell>
          <cell r="G1042">
            <v>-2.1137999999999999</v>
          </cell>
        </row>
        <row r="1043">
          <cell r="F1043">
            <v>-0.91171000000000002</v>
          </cell>
        </row>
        <row r="1044">
          <cell r="F1044">
            <v>-212.41398000000001</v>
          </cell>
          <cell r="G1044">
            <v>-45.289209999999997</v>
          </cell>
        </row>
        <row r="1045">
          <cell r="F1045">
            <v>-18.715540000000001</v>
          </cell>
        </row>
        <row r="1046">
          <cell r="F1046">
            <v>224.28611000000001</v>
          </cell>
          <cell r="G1046">
            <v>243.70801</v>
          </cell>
        </row>
        <row r="1047">
          <cell r="F1047">
            <v>89.640739999999994</v>
          </cell>
          <cell r="G1047">
            <v>90.850179999999995</v>
          </cell>
        </row>
        <row r="1048">
          <cell r="F1048">
            <v>15.94989</v>
          </cell>
        </row>
        <row r="1049">
          <cell r="F1049">
            <v>80.180210000000002</v>
          </cell>
          <cell r="G1049">
            <v>112.22247</v>
          </cell>
        </row>
        <row r="1050">
          <cell r="F1050">
            <v>32.381399999999999</v>
          </cell>
          <cell r="G1050">
            <v>30.9</v>
          </cell>
        </row>
        <row r="1051">
          <cell r="F1051">
            <v>5.1618599999999999</v>
          </cell>
          <cell r="G1051">
            <v>2.8634900000000001</v>
          </cell>
        </row>
        <row r="1053">
          <cell r="F1053">
            <v>29.86795</v>
          </cell>
          <cell r="G1053">
            <v>31.920110000000001</v>
          </cell>
        </row>
        <row r="1054">
          <cell r="F1054">
            <v>150.70801</v>
          </cell>
          <cell r="G1054">
            <v>153.99904000000001</v>
          </cell>
        </row>
        <row r="1055">
          <cell r="F1055">
            <v>4.8232799999999996</v>
          </cell>
          <cell r="G1055">
            <v>0</v>
          </cell>
        </row>
        <row r="1056">
          <cell r="F1056">
            <v>20.300229999999999</v>
          </cell>
        </row>
        <row r="1057">
          <cell r="F1057">
            <v>118.5504</v>
          </cell>
        </row>
        <row r="1058">
          <cell r="F1058">
            <v>38.094740000000002</v>
          </cell>
        </row>
        <row r="1059">
          <cell r="F1059">
            <v>-20.679390000000001</v>
          </cell>
        </row>
        <row r="1060">
          <cell r="F1060">
            <v>-152.03764000000001</v>
          </cell>
          <cell r="G1060">
            <v>-18.713200000000001</v>
          </cell>
        </row>
        <row r="1061">
          <cell r="F1061">
            <v>-42.048430000000003</v>
          </cell>
        </row>
        <row r="1062">
          <cell r="F1062">
            <v>370.89325000000002</v>
          </cell>
          <cell r="G1062">
            <v>404.04208999999997</v>
          </cell>
        </row>
        <row r="1063">
          <cell r="F1063">
            <v>50.39002</v>
          </cell>
          <cell r="G1063">
            <v>50.498330000000003</v>
          </cell>
        </row>
        <row r="1064">
          <cell r="F1064">
            <v>8.0066699999999997</v>
          </cell>
          <cell r="G1064">
            <v>7.8272399999999998</v>
          </cell>
        </row>
        <row r="1065">
          <cell r="F1065">
            <v>38.481879999999997</v>
          </cell>
          <cell r="G1065">
            <v>37.762650000000001</v>
          </cell>
        </row>
        <row r="1066">
          <cell r="F1066">
            <v>9.7764000000000006</v>
          </cell>
        </row>
        <row r="1067">
          <cell r="F1067">
            <v>-96.053920000000005</v>
          </cell>
          <cell r="G1067">
            <v>-84.220169999999996</v>
          </cell>
        </row>
        <row r="1068">
          <cell r="F1068">
            <v>10.601050000000001</v>
          </cell>
          <cell r="G1068">
            <v>11.86805</v>
          </cell>
        </row>
        <row r="1069">
          <cell r="F1069">
            <v>114.32447999999999</v>
          </cell>
          <cell r="G1069">
            <v>118.38476</v>
          </cell>
        </row>
        <row r="1070">
          <cell r="F1070">
            <v>32.367330000000003</v>
          </cell>
        </row>
        <row r="1071">
          <cell r="F1071">
            <v>793.41560000000004</v>
          </cell>
          <cell r="G1071">
            <v>885.36127999999997</v>
          </cell>
        </row>
        <row r="1072">
          <cell r="F1072">
            <v>106.88074</v>
          </cell>
          <cell r="G1072">
            <v>34.298999999999999</v>
          </cell>
        </row>
        <row r="1073">
          <cell r="F1073">
            <v>-1.0000000000000001E-5</v>
          </cell>
        </row>
        <row r="1074">
          <cell r="F1074">
            <v>150.75174999999999</v>
          </cell>
          <cell r="G1074">
            <v>155.58065999999999</v>
          </cell>
        </row>
        <row r="1075">
          <cell r="F1075">
            <v>746.47630000000004</v>
          </cell>
          <cell r="G1075">
            <v>750.60131000000001</v>
          </cell>
        </row>
        <row r="1077">
          <cell r="F1077">
            <v>27.957149999999999</v>
          </cell>
        </row>
        <row r="1078">
          <cell r="F1078">
            <v>307.08008999999998</v>
          </cell>
          <cell r="G1078">
            <v>0.52307999999999999</v>
          </cell>
        </row>
        <row r="1079">
          <cell r="F1079">
            <v>22.578510000000001</v>
          </cell>
        </row>
        <row r="1080">
          <cell r="F1080">
            <v>-145.18629000000001</v>
          </cell>
          <cell r="G1080">
            <v>-180.21001999999999</v>
          </cell>
        </row>
        <row r="1081">
          <cell r="F1081">
            <v>-35.99539</v>
          </cell>
        </row>
        <row r="1082">
          <cell r="F1082">
            <v>-1429.6478999999999</v>
          </cell>
          <cell r="G1082">
            <v>-1339.24953</v>
          </cell>
        </row>
        <row r="1083">
          <cell r="F1083">
            <v>-116.86623</v>
          </cell>
        </row>
        <row r="1084">
          <cell r="F1084">
            <v>574.13612999999998</v>
          </cell>
          <cell r="G1084">
            <v>425.29054000000002</v>
          </cell>
        </row>
        <row r="1085">
          <cell r="F1085">
            <v>22.864460000000001</v>
          </cell>
          <cell r="G1085">
            <v>24.023980000000002</v>
          </cell>
        </row>
        <row r="1086">
          <cell r="F1086">
            <v>0.50661999999999996</v>
          </cell>
        </row>
        <row r="1087">
          <cell r="F1087">
            <v>167.34469999999999</v>
          </cell>
          <cell r="G1087">
            <v>184.96976000000001</v>
          </cell>
        </row>
        <row r="1088">
          <cell r="F1088">
            <v>26.75414</v>
          </cell>
          <cell r="G1088">
            <v>12.36</v>
          </cell>
        </row>
        <row r="1089">
          <cell r="F1089">
            <v>-2.0000000000000002E-5</v>
          </cell>
        </row>
        <row r="1090">
          <cell r="F1090">
            <v>32.193190000000001</v>
          </cell>
          <cell r="G1090">
            <v>32.394039999999997</v>
          </cell>
        </row>
        <row r="1091">
          <cell r="F1091">
            <v>159.01793000000001</v>
          </cell>
          <cell r="G1091">
            <v>156.28552999999999</v>
          </cell>
        </row>
        <row r="1092">
          <cell r="F1092">
            <v>5.8995600000000001</v>
          </cell>
        </row>
        <row r="1093">
          <cell r="F1093">
            <v>130.131</v>
          </cell>
          <cell r="G1093">
            <v>0</v>
          </cell>
        </row>
        <row r="1094">
          <cell r="F1094">
            <v>7.5079000000000002</v>
          </cell>
        </row>
        <row r="1095">
          <cell r="F1095">
            <v>-33.390610000000002</v>
          </cell>
          <cell r="G1095">
            <v>-36.570279999999997</v>
          </cell>
        </row>
        <row r="1096">
          <cell r="F1096">
            <v>-0.80572999999999995</v>
          </cell>
        </row>
        <row r="1097">
          <cell r="F1097">
            <v>-295.69105000000002</v>
          </cell>
          <cell r="G1097">
            <v>-279.53109000000001</v>
          </cell>
        </row>
        <row r="1098">
          <cell r="F1098">
            <v>-28.072019999999998</v>
          </cell>
        </row>
        <row r="1099">
          <cell r="F1099">
            <v>194.26007000000001</v>
          </cell>
          <cell r="G1099">
            <v>93.931939999999997</v>
          </cell>
        </row>
        <row r="1100">
          <cell r="F1100">
            <v>8.2760599999999993</v>
          </cell>
          <cell r="G1100">
            <v>7.2886300000000004</v>
          </cell>
        </row>
        <row r="1101">
          <cell r="F1101">
            <v>3.1404299999999998</v>
          </cell>
        </row>
        <row r="1102">
          <cell r="F1102">
            <v>55.680889999999998</v>
          </cell>
          <cell r="G1102">
            <v>75.348770000000002</v>
          </cell>
        </row>
        <row r="1103">
          <cell r="F1103">
            <v>8.5246700000000004</v>
          </cell>
          <cell r="G1103">
            <v>2.3690000000000002</v>
          </cell>
        </row>
        <row r="1104">
          <cell r="F1104">
            <v>1.0000000000000001E-5</v>
          </cell>
        </row>
        <row r="1105">
          <cell r="F1105">
            <v>12.39673</v>
          </cell>
          <cell r="G1105">
            <v>12.80879</v>
          </cell>
        </row>
        <row r="1106">
          <cell r="F1106">
            <v>61.428620000000002</v>
          </cell>
          <cell r="G1106">
            <v>61.796250000000001</v>
          </cell>
        </row>
        <row r="1108">
          <cell r="F1108">
            <v>0.91686000000000001</v>
          </cell>
        </row>
        <row r="1109">
          <cell r="F1109">
            <v>16.058199999999999</v>
          </cell>
        </row>
        <row r="1110">
          <cell r="F1110">
            <v>1.7788999999999999</v>
          </cell>
        </row>
        <row r="1111">
          <cell r="F1111">
            <v>-0.56633999999999995</v>
          </cell>
          <cell r="G1111">
            <v>-11.095039999999999</v>
          </cell>
        </row>
        <row r="1112">
          <cell r="F1112">
            <v>-3.1533699999999998</v>
          </cell>
        </row>
        <row r="1113">
          <cell r="F1113">
            <v>-106.55821</v>
          </cell>
          <cell r="G1113">
            <v>-114.69893999999999</v>
          </cell>
        </row>
        <row r="1114">
          <cell r="F1114">
            <v>-11.78429</v>
          </cell>
        </row>
        <row r="1115">
          <cell r="F1115">
            <v>46.139159999999997</v>
          </cell>
          <cell r="G1115">
            <v>33.817459999999997</v>
          </cell>
        </row>
        <row r="1116">
          <cell r="F1116">
            <v>56.824759999999998</v>
          </cell>
          <cell r="G1116">
            <v>59.314689999999999</v>
          </cell>
        </row>
        <row r="1117">
          <cell r="F1117">
            <v>21.806000000000001</v>
          </cell>
        </row>
        <row r="1118">
          <cell r="F1118">
            <v>474.89231000000001</v>
          </cell>
          <cell r="G1118">
            <v>527.40436</v>
          </cell>
        </row>
        <row r="1119">
          <cell r="F1119">
            <v>60.585720000000002</v>
          </cell>
          <cell r="G1119">
            <v>16.48</v>
          </cell>
        </row>
        <row r="1120">
          <cell r="F1120">
            <v>86.438820000000007</v>
          </cell>
          <cell r="G1120">
            <v>90.941469999999995</v>
          </cell>
        </row>
        <row r="1121">
          <cell r="F1121">
            <v>428.41358000000002</v>
          </cell>
          <cell r="G1121">
            <v>438.74851000000001</v>
          </cell>
        </row>
        <row r="1123">
          <cell r="F1123">
            <v>17.105029999999999</v>
          </cell>
        </row>
        <row r="1124">
          <cell r="F1124">
            <v>125.25591</v>
          </cell>
          <cell r="G1124">
            <v>0.52307999999999999</v>
          </cell>
        </row>
        <row r="1125">
          <cell r="F1125">
            <v>11.51341</v>
          </cell>
        </row>
        <row r="1126">
          <cell r="F1126">
            <v>-81.992199999999997</v>
          </cell>
          <cell r="G1126">
            <v>-90.29119</v>
          </cell>
        </row>
        <row r="1127">
          <cell r="F1127">
            <v>-24.982130000000002</v>
          </cell>
        </row>
        <row r="1128">
          <cell r="F1128">
            <v>-854.64232000000004</v>
          </cell>
          <cell r="G1128">
            <v>-796.39043000000004</v>
          </cell>
        </row>
        <row r="1129">
          <cell r="F1129">
            <v>-64.560950000000005</v>
          </cell>
        </row>
        <row r="1130">
          <cell r="F1130">
            <v>256.65794</v>
          </cell>
          <cell r="G1130">
            <v>246.73049</v>
          </cell>
        </row>
        <row r="1131">
          <cell r="F1131">
            <v>26.359200000000001</v>
          </cell>
          <cell r="G1131">
            <v>27.757459999999998</v>
          </cell>
        </row>
        <row r="1132">
          <cell r="F1132">
            <v>6.9142799999999998</v>
          </cell>
        </row>
        <row r="1133">
          <cell r="F1133">
            <v>95.497699999999995</v>
          </cell>
          <cell r="G1133">
            <v>97.638390000000001</v>
          </cell>
        </row>
        <row r="1134">
          <cell r="F1134">
            <v>11.016209999999999</v>
          </cell>
          <cell r="G1134">
            <v>3.09</v>
          </cell>
        </row>
        <row r="1135">
          <cell r="F1135">
            <v>19.723009999999999</v>
          </cell>
          <cell r="G1135">
            <v>19.436360000000001</v>
          </cell>
        </row>
        <row r="1136">
          <cell r="F1136">
            <v>97.616169999999997</v>
          </cell>
          <cell r="G1136">
            <v>93.771019999999993</v>
          </cell>
        </row>
        <row r="1137">
          <cell r="F1137">
            <v>4.0357000000000003</v>
          </cell>
        </row>
        <row r="1138">
          <cell r="F1138">
            <v>35.634979999999999</v>
          </cell>
        </row>
        <row r="1139">
          <cell r="F1139">
            <v>1.7783</v>
          </cell>
        </row>
        <row r="1140">
          <cell r="F1140">
            <v>-29.23714</v>
          </cell>
          <cell r="G1140">
            <v>-42.253509999999999</v>
          </cell>
        </row>
        <row r="1141">
          <cell r="F1141">
            <v>-7.0541600000000004</v>
          </cell>
        </row>
        <row r="1142">
          <cell r="F1142">
            <v>-172.75631999999999</v>
          </cell>
          <cell r="G1142">
            <v>-148.62907000000001</v>
          </cell>
        </row>
        <row r="1143">
          <cell r="F1143">
            <v>-12.448969999999999</v>
          </cell>
        </row>
        <row r="1144">
          <cell r="F1144">
            <v>77.078959999999995</v>
          </cell>
          <cell r="G1144">
            <v>50.810650000000003</v>
          </cell>
        </row>
        <row r="1145">
          <cell r="F1145">
            <v>174.55977999999999</v>
          </cell>
          <cell r="G1145">
            <v>171.16831999999999</v>
          </cell>
        </row>
        <row r="1146">
          <cell r="F1146">
            <v>0.11112</v>
          </cell>
        </row>
        <row r="1147">
          <cell r="F1147">
            <v>1.6666700000000001</v>
          </cell>
        </row>
        <row r="1148">
          <cell r="F1148">
            <v>26.111889999999999</v>
          </cell>
          <cell r="G1148">
            <v>26.531089999999999</v>
          </cell>
        </row>
        <row r="1149">
          <cell r="F1149">
            <v>125.68418</v>
          </cell>
          <cell r="G1149">
            <v>127.99966999999999</v>
          </cell>
        </row>
        <row r="1150">
          <cell r="G1150">
            <v>0</v>
          </cell>
        </row>
        <row r="1151">
          <cell r="F1151">
            <v>8.3431200000000008</v>
          </cell>
          <cell r="G1151">
            <v>4.8118299999999996</v>
          </cell>
        </row>
        <row r="1152">
          <cell r="F1152">
            <v>-16.09056</v>
          </cell>
          <cell r="G1152">
            <v>-1.8738300000000001</v>
          </cell>
        </row>
        <row r="1153">
          <cell r="F1153">
            <v>320.38619999999997</v>
          </cell>
          <cell r="G1153">
            <v>328.63708000000003</v>
          </cell>
        </row>
        <row r="1154">
          <cell r="G1154">
            <v>0</v>
          </cell>
        </row>
        <row r="1155">
          <cell r="G1155">
            <v>0</v>
          </cell>
        </row>
        <row r="1156">
          <cell r="F1156">
            <v>68.001540000000006</v>
          </cell>
          <cell r="G1156">
            <v>65.387550000000005</v>
          </cell>
        </row>
        <row r="1157">
          <cell r="F1157">
            <v>9.9582300000000004</v>
          </cell>
          <cell r="G1157">
            <v>10.135070000000001</v>
          </cell>
        </row>
        <row r="1158">
          <cell r="F1158">
            <v>47.861960000000003</v>
          </cell>
          <cell r="G1158">
            <v>48.896810000000002</v>
          </cell>
        </row>
        <row r="1159">
          <cell r="F1159">
            <v>-3.3496800000000002</v>
          </cell>
        </row>
        <row r="1160">
          <cell r="F1160">
            <v>122.47205</v>
          </cell>
          <cell r="G1160">
            <v>124.41943000000001</v>
          </cell>
        </row>
        <row r="1161">
          <cell r="F1161">
            <v>66.331249999999997</v>
          </cell>
          <cell r="G1161">
            <v>66.304130000000001</v>
          </cell>
        </row>
        <row r="1162">
          <cell r="F1162">
            <v>1.6666700000000001</v>
          </cell>
        </row>
        <row r="1163">
          <cell r="F1163">
            <v>10.09348</v>
          </cell>
          <cell r="G1163">
            <v>10.277139999999999</v>
          </cell>
        </row>
        <row r="1164">
          <cell r="F1164">
            <v>48.678109999999997</v>
          </cell>
          <cell r="G1164">
            <v>49.582230000000003</v>
          </cell>
        </row>
        <row r="1165">
          <cell r="F1165">
            <v>3.9407999999999999</v>
          </cell>
        </row>
        <row r="1166">
          <cell r="F1166">
            <v>-6.3709600000000002</v>
          </cell>
          <cell r="G1166">
            <v>-1.8738300000000001</v>
          </cell>
        </row>
        <row r="1167">
          <cell r="F1167">
            <v>124.33935</v>
          </cell>
          <cell r="G1167">
            <v>124.28967</v>
          </cell>
        </row>
        <row r="1168">
          <cell r="F1168">
            <v>66.331249999999997</v>
          </cell>
          <cell r="G1168">
            <v>66.304130000000001</v>
          </cell>
        </row>
        <row r="1169">
          <cell r="F1169">
            <v>1.6666700000000001</v>
          </cell>
        </row>
        <row r="1170">
          <cell r="F1170">
            <v>10.09348</v>
          </cell>
          <cell r="G1170">
            <v>10.277139999999999</v>
          </cell>
        </row>
        <row r="1171">
          <cell r="F1171">
            <v>48.678109999999997</v>
          </cell>
          <cell r="G1171">
            <v>49.582230000000003</v>
          </cell>
        </row>
        <row r="1172">
          <cell r="F1172">
            <v>3.9407999999999999</v>
          </cell>
        </row>
        <row r="1173">
          <cell r="F1173">
            <v>-6.3709600000000002</v>
          </cell>
          <cell r="G1173">
            <v>-1.8738300000000001</v>
          </cell>
        </row>
        <row r="1174">
          <cell r="F1174">
            <v>124.33935</v>
          </cell>
          <cell r="G1174">
            <v>124.28967</v>
          </cell>
        </row>
        <row r="1175">
          <cell r="F1175">
            <v>6.4336099999999998</v>
          </cell>
          <cell r="G1175">
            <v>7.2085100000000004</v>
          </cell>
        </row>
        <row r="1176">
          <cell r="F1176">
            <v>1.1214999999999999</v>
          </cell>
          <cell r="G1176">
            <v>1.1173200000000001</v>
          </cell>
        </row>
        <row r="1177">
          <cell r="F1177">
            <v>5.3901599999999998</v>
          </cell>
          <cell r="G1177">
            <v>5.3905200000000004</v>
          </cell>
        </row>
        <row r="1178">
          <cell r="F1178">
            <v>4.4023199999999996</v>
          </cell>
          <cell r="G1178">
            <v>4.8118299999999996</v>
          </cell>
        </row>
        <row r="1179">
          <cell r="G1179">
            <v>0</v>
          </cell>
        </row>
        <row r="1180">
          <cell r="F1180">
            <v>17.34759</v>
          </cell>
          <cell r="G1180">
            <v>18.528179999999999</v>
          </cell>
        </row>
        <row r="1181">
          <cell r="F1181">
            <v>6.4336099999999998</v>
          </cell>
          <cell r="G1181">
            <v>7.2085100000000004</v>
          </cell>
        </row>
        <row r="1182">
          <cell r="F1182">
            <v>1.1214999999999999</v>
          </cell>
          <cell r="G1182">
            <v>1.1173200000000001</v>
          </cell>
        </row>
        <row r="1183">
          <cell r="F1183">
            <v>5.3901599999999998</v>
          </cell>
          <cell r="G1183">
            <v>5.3905200000000004</v>
          </cell>
        </row>
        <row r="1184">
          <cell r="G1184">
            <v>0</v>
          </cell>
        </row>
        <row r="1185">
          <cell r="F1185">
            <v>12.945270000000001</v>
          </cell>
          <cell r="G1185">
            <v>13.71635</v>
          </cell>
        </row>
        <row r="1186">
          <cell r="F1186">
            <v>4.4023199999999996</v>
          </cell>
          <cell r="G1186">
            <v>4.8118299999999996</v>
          </cell>
        </row>
        <row r="1187">
          <cell r="F1187">
            <v>4.4023199999999996</v>
          </cell>
          <cell r="G1187">
            <v>4.8118299999999996</v>
          </cell>
        </row>
        <row r="1188">
          <cell r="F1188">
            <v>33.793379999999999</v>
          </cell>
          <cell r="G1188">
            <v>32.268129999999999</v>
          </cell>
        </row>
        <row r="1189">
          <cell r="F1189">
            <v>0.11112</v>
          </cell>
        </row>
        <row r="1190">
          <cell r="F1190">
            <v>4.9386799999999997</v>
          </cell>
          <cell r="G1190">
            <v>5.0015599999999996</v>
          </cell>
        </row>
        <row r="1191">
          <cell r="F1191">
            <v>23.75395</v>
          </cell>
          <cell r="G1191">
            <v>24.130109999999998</v>
          </cell>
        </row>
        <row r="1192">
          <cell r="F1192">
            <v>-6.3699199999999996</v>
          </cell>
          <cell r="G1192">
            <v>0</v>
          </cell>
        </row>
        <row r="1193">
          <cell r="F1193">
            <v>56.227209999999999</v>
          </cell>
          <cell r="G1193">
            <v>61.399799999999999</v>
          </cell>
        </row>
        <row r="1194">
          <cell r="F1194">
            <v>33.793379999999999</v>
          </cell>
          <cell r="G1194">
            <v>32.268129999999999</v>
          </cell>
        </row>
        <row r="1195">
          <cell r="F1195">
            <v>0.11112</v>
          </cell>
        </row>
        <row r="1196">
          <cell r="F1196">
            <v>4.9386799999999997</v>
          </cell>
          <cell r="G1196">
            <v>5.0015599999999996</v>
          </cell>
        </row>
        <row r="1197">
          <cell r="F1197">
            <v>23.75395</v>
          </cell>
          <cell r="G1197">
            <v>24.130109999999998</v>
          </cell>
        </row>
        <row r="1198">
          <cell r="F1198">
            <v>-6.3699199999999996</v>
          </cell>
          <cell r="G1198">
            <v>0</v>
          </cell>
        </row>
        <row r="1199">
          <cell r="F1199">
            <v>56.227209999999999</v>
          </cell>
          <cell r="G1199">
            <v>61.399799999999999</v>
          </cell>
        </row>
        <row r="1200">
          <cell r="F1200">
            <v>358.51348000000002</v>
          </cell>
          <cell r="G1200">
            <v>411.52460000000002</v>
          </cell>
        </row>
        <row r="1201">
          <cell r="F1201">
            <v>99.027500000000003</v>
          </cell>
          <cell r="G1201">
            <v>4.2307699999999997</v>
          </cell>
        </row>
        <row r="1202">
          <cell r="F1202">
            <v>3.7450600000000001</v>
          </cell>
          <cell r="G1202">
            <v>4.8639000000000001</v>
          </cell>
        </row>
        <row r="1203">
          <cell r="F1203">
            <v>56.880470000000003</v>
          </cell>
          <cell r="G1203">
            <v>64.540220000000005</v>
          </cell>
        </row>
        <row r="1204">
          <cell r="F1204">
            <v>123.04156</v>
          </cell>
          <cell r="G1204">
            <v>118.81683</v>
          </cell>
        </row>
        <row r="1205">
          <cell r="F1205">
            <v>196.87383</v>
          </cell>
          <cell r="G1205">
            <v>240.71099000000001</v>
          </cell>
        </row>
        <row r="1206">
          <cell r="G1206">
            <v>0</v>
          </cell>
        </row>
        <row r="1207">
          <cell r="F1207">
            <v>0</v>
          </cell>
        </row>
        <row r="1208">
          <cell r="F1208">
            <v>-76.002200000000002</v>
          </cell>
          <cell r="G1208">
            <v>-118.13569</v>
          </cell>
        </row>
        <row r="1209">
          <cell r="F1209">
            <v>762.0797</v>
          </cell>
          <cell r="G1209">
            <v>726.55161999999996</v>
          </cell>
        </row>
        <row r="1210">
          <cell r="G1210">
            <v>0</v>
          </cell>
        </row>
        <row r="1211">
          <cell r="G1211">
            <v>0</v>
          </cell>
        </row>
        <row r="1212">
          <cell r="F1212">
            <v>35.673789999999997</v>
          </cell>
          <cell r="G1212">
            <v>33.486359999999998</v>
          </cell>
        </row>
        <row r="1213">
          <cell r="F1213">
            <v>3.7450600000000001</v>
          </cell>
          <cell r="G1213">
            <v>4.8639000000000001</v>
          </cell>
        </row>
        <row r="1214">
          <cell r="F1214">
            <v>6.2909199999999998</v>
          </cell>
          <cell r="G1214">
            <v>5.9442899999999996</v>
          </cell>
        </row>
        <row r="1215">
          <cell r="F1215">
            <v>30.23574</v>
          </cell>
          <cell r="G1215">
            <v>28.678319999999999</v>
          </cell>
        </row>
        <row r="1217">
          <cell r="F1217">
            <v>-0.24809999999999999</v>
          </cell>
          <cell r="G1217">
            <v>0</v>
          </cell>
        </row>
        <row r="1218">
          <cell r="F1218">
            <v>75.697410000000005</v>
          </cell>
          <cell r="G1218">
            <v>72.97287</v>
          </cell>
        </row>
        <row r="1219">
          <cell r="F1219">
            <v>21.49352</v>
          </cell>
          <cell r="G1219">
            <v>26.58812</v>
          </cell>
        </row>
        <row r="1220">
          <cell r="F1220">
            <v>3.0840100000000001</v>
          </cell>
          <cell r="G1220">
            <v>4.1211599999999997</v>
          </cell>
        </row>
        <row r="1221">
          <cell r="F1221">
            <v>14.822480000000001</v>
          </cell>
          <cell r="G1221">
            <v>19.8826</v>
          </cell>
        </row>
        <row r="1222">
          <cell r="F1222">
            <v>0</v>
          </cell>
        </row>
        <row r="1223">
          <cell r="F1223">
            <v>-5.2544000000000004</v>
          </cell>
          <cell r="G1223">
            <v>0</v>
          </cell>
        </row>
        <row r="1224">
          <cell r="F1224">
            <v>34.145609999999998</v>
          </cell>
          <cell r="G1224">
            <v>50.591880000000003</v>
          </cell>
        </row>
        <row r="1225">
          <cell r="F1225">
            <v>-2.3016000000000001</v>
          </cell>
        </row>
        <row r="1226">
          <cell r="F1226">
            <v>-2.3016000000000001</v>
          </cell>
        </row>
        <row r="1227">
          <cell r="F1227">
            <v>21.49352</v>
          </cell>
          <cell r="G1227">
            <v>26.58812</v>
          </cell>
        </row>
        <row r="1228">
          <cell r="F1228">
            <v>3.0840100000000001</v>
          </cell>
          <cell r="G1228">
            <v>4.1211599999999997</v>
          </cell>
        </row>
        <row r="1229">
          <cell r="F1229">
            <v>14.822480000000001</v>
          </cell>
          <cell r="G1229">
            <v>19.8826</v>
          </cell>
        </row>
        <row r="1230">
          <cell r="F1230">
            <v>2.3016000000000001</v>
          </cell>
        </row>
        <row r="1231">
          <cell r="F1231">
            <v>-5.2544000000000004</v>
          </cell>
          <cell r="G1231">
            <v>0</v>
          </cell>
        </row>
        <row r="1232">
          <cell r="F1232">
            <v>36.447209999999998</v>
          </cell>
          <cell r="G1232">
            <v>50.591880000000003</v>
          </cell>
        </row>
        <row r="1233">
          <cell r="F1233">
            <v>301.34616999999997</v>
          </cell>
          <cell r="G1233">
            <v>351.45012000000003</v>
          </cell>
        </row>
        <row r="1234">
          <cell r="F1234">
            <v>99.027500000000003</v>
          </cell>
          <cell r="G1234">
            <v>4.2307699999999997</v>
          </cell>
        </row>
        <row r="1235">
          <cell r="F1235">
            <v>47.505540000000003</v>
          </cell>
          <cell r="G1235">
            <v>54.474769999999999</v>
          </cell>
        </row>
        <row r="1236">
          <cell r="F1236">
            <v>77.983339999999998</v>
          </cell>
          <cell r="G1236">
            <v>70.25591</v>
          </cell>
        </row>
        <row r="1237">
          <cell r="F1237">
            <v>196.87383</v>
          </cell>
          <cell r="G1237">
            <v>240.71099000000001</v>
          </cell>
        </row>
        <row r="1238">
          <cell r="G1238">
            <v>0</v>
          </cell>
        </row>
        <row r="1239">
          <cell r="F1239">
            <v>-70.499700000000004</v>
          </cell>
          <cell r="G1239">
            <v>-118.13569</v>
          </cell>
        </row>
        <row r="1240">
          <cell r="F1240">
            <v>652.23667999999998</v>
          </cell>
          <cell r="G1240">
            <v>602.98686999999995</v>
          </cell>
        </row>
        <row r="1241">
          <cell r="F1241">
            <v>36.330350000000003</v>
          </cell>
          <cell r="G1241">
            <v>37.13664</v>
          </cell>
        </row>
        <row r="1243">
          <cell r="F1243">
            <v>5.77773</v>
          </cell>
          <cell r="G1243">
            <v>5.7561799999999996</v>
          </cell>
        </row>
        <row r="1244">
          <cell r="F1244">
            <v>27.769030000000001</v>
          </cell>
          <cell r="G1244">
            <v>27.770779999999998</v>
          </cell>
        </row>
        <row r="1245">
          <cell r="F1245">
            <v>-4.4023199999999996</v>
          </cell>
          <cell r="G1245">
            <v>-4.8118299999999996</v>
          </cell>
        </row>
        <row r="1246">
          <cell r="F1246">
            <v>65.474789999999999</v>
          </cell>
          <cell r="G1246">
            <v>65.851770000000002</v>
          </cell>
        </row>
        <row r="1247">
          <cell r="F1247">
            <v>211.16734</v>
          </cell>
          <cell r="G1247">
            <v>257.49999000000003</v>
          </cell>
        </row>
        <row r="1248">
          <cell r="F1248">
            <v>99.027500000000003</v>
          </cell>
          <cell r="G1248">
            <v>4.2307699999999997</v>
          </cell>
        </row>
        <row r="1249">
          <cell r="F1249">
            <v>32.767719999999997</v>
          </cell>
          <cell r="G1249">
            <v>39.912500000000001</v>
          </cell>
        </row>
        <row r="1250">
          <cell r="F1250">
            <v>9.6846200000000007</v>
          </cell>
        </row>
        <row r="1251">
          <cell r="F1251">
            <v>196.87383</v>
          </cell>
          <cell r="G1251">
            <v>240.71099000000001</v>
          </cell>
        </row>
        <row r="1252">
          <cell r="G1252">
            <v>0</v>
          </cell>
        </row>
        <row r="1253">
          <cell r="F1253">
            <v>-32.937260000000002</v>
          </cell>
          <cell r="G1253">
            <v>-75.851330000000004</v>
          </cell>
        </row>
        <row r="1254">
          <cell r="F1254">
            <v>516.58375000000001</v>
          </cell>
          <cell r="G1254">
            <v>466.50292000000002</v>
          </cell>
        </row>
        <row r="1255">
          <cell r="F1255">
            <v>53.848480000000002</v>
          </cell>
          <cell r="G1255">
            <v>56.813490000000002</v>
          </cell>
        </row>
        <row r="1257">
          <cell r="F1257">
            <v>8.9600899999999992</v>
          </cell>
          <cell r="G1257">
            <v>8.8060899999999993</v>
          </cell>
        </row>
        <row r="1258">
          <cell r="F1258">
            <v>40.529690000000002</v>
          </cell>
          <cell r="G1258">
            <v>42.485129999999998</v>
          </cell>
        </row>
        <row r="1259">
          <cell r="F1259">
            <v>-33.160119999999999</v>
          </cell>
          <cell r="G1259">
            <v>-37.472529999999999</v>
          </cell>
        </row>
        <row r="1260">
          <cell r="F1260">
            <v>70.178139999999999</v>
          </cell>
          <cell r="G1260">
            <v>70.632180000000005</v>
          </cell>
        </row>
        <row r="1261">
          <cell r="G1261">
            <v>-275.43851999999998</v>
          </cell>
        </row>
        <row r="1262">
          <cell r="G1262">
            <v>-275.43851999999998</v>
          </cell>
        </row>
        <row r="1263">
          <cell r="G1263">
            <v>-275.43851999999998</v>
          </cell>
        </row>
        <row r="1264">
          <cell r="G1264">
            <v>-275.43851999999998</v>
          </cell>
        </row>
        <row r="1265">
          <cell r="F1265">
            <v>-218.9</v>
          </cell>
          <cell r="G1265">
            <v>-315.59464000000003</v>
          </cell>
        </row>
        <row r="1266">
          <cell r="F1266">
            <v>-30.670999999999999</v>
          </cell>
        </row>
        <row r="1267">
          <cell r="G1267">
            <v>-77.157120000000006</v>
          </cell>
        </row>
        <row r="1268">
          <cell r="G1268">
            <v>-2.2299500000000001</v>
          </cell>
        </row>
        <row r="1269">
          <cell r="F1269">
            <v>-0.23699999999999999</v>
          </cell>
          <cell r="G1269">
            <v>-0.82613999999999999</v>
          </cell>
        </row>
        <row r="1270">
          <cell r="F1270">
            <v>-22.585000000000001</v>
          </cell>
        </row>
        <row r="1272">
          <cell r="F1272">
            <v>-1.056</v>
          </cell>
          <cell r="G1272">
            <v>-1.6552199999999999</v>
          </cell>
        </row>
        <row r="1273">
          <cell r="F1273">
            <v>-47.993000000000002</v>
          </cell>
          <cell r="G1273">
            <v>-90.530929999999998</v>
          </cell>
        </row>
        <row r="1274">
          <cell r="F1274">
            <v>-238.92699999999999</v>
          </cell>
          <cell r="G1274">
            <v>-264.22908999999999</v>
          </cell>
        </row>
        <row r="1275">
          <cell r="G1275">
            <v>-36.106650000000002</v>
          </cell>
        </row>
        <row r="1276">
          <cell r="G1276">
            <v>80.867720000000006</v>
          </cell>
        </row>
        <row r="1277">
          <cell r="G1277">
            <v>-6.6522500000000004</v>
          </cell>
        </row>
        <row r="1278">
          <cell r="G1278">
            <v>-0.17462</v>
          </cell>
        </row>
        <row r="1279">
          <cell r="G1279">
            <v>97.923559999999995</v>
          </cell>
        </row>
        <row r="1280">
          <cell r="G1280">
            <v>114.12376999999999</v>
          </cell>
        </row>
        <row r="1281">
          <cell r="G1281">
            <v>1.22566</v>
          </cell>
        </row>
        <row r="1282">
          <cell r="G1282">
            <v>1.0742</v>
          </cell>
        </row>
        <row r="1283">
          <cell r="F1283">
            <v>-560.36900000000003</v>
          </cell>
          <cell r="G1283">
            <v>-499.94170000000003</v>
          </cell>
        </row>
        <row r="1294">
          <cell r="F1294">
            <v>-218.9</v>
          </cell>
          <cell r="G1294">
            <v>-315.59464000000003</v>
          </cell>
        </row>
        <row r="1295">
          <cell r="F1295">
            <v>-30.670999999999999</v>
          </cell>
        </row>
        <row r="1296">
          <cell r="G1296">
            <v>-77.157120000000006</v>
          </cell>
        </row>
        <row r="1297">
          <cell r="G1297">
            <v>-2.2299500000000001</v>
          </cell>
        </row>
        <row r="1298">
          <cell r="F1298">
            <v>-0.23699999999999999</v>
          </cell>
          <cell r="G1298">
            <v>-0.82613999999999999</v>
          </cell>
        </row>
        <row r="1299">
          <cell r="F1299">
            <v>-22.585000000000001</v>
          </cell>
        </row>
        <row r="1300">
          <cell r="F1300">
            <v>-1.056</v>
          </cell>
          <cell r="G1300">
            <v>-1.6552199999999999</v>
          </cell>
        </row>
        <row r="1301">
          <cell r="F1301">
            <v>-47.993000000000002</v>
          </cell>
          <cell r="G1301">
            <v>-90.530929999999998</v>
          </cell>
        </row>
        <row r="1302">
          <cell r="F1302">
            <v>-238.92699999999999</v>
          </cell>
          <cell r="G1302">
            <v>-264.22908999999999</v>
          </cell>
        </row>
        <row r="1303">
          <cell r="G1303">
            <v>-36.106650000000002</v>
          </cell>
        </row>
        <row r="1304">
          <cell r="G1304">
            <v>80.867720000000006</v>
          </cell>
        </row>
        <row r="1305">
          <cell r="G1305">
            <v>-6.6522500000000004</v>
          </cell>
        </row>
        <row r="1306">
          <cell r="G1306">
            <v>-0.17462</v>
          </cell>
        </row>
        <row r="1307">
          <cell r="G1307">
            <v>97.923559999999995</v>
          </cell>
        </row>
        <row r="1308">
          <cell r="G1308">
            <v>114.12376999999999</v>
          </cell>
        </row>
        <row r="1309">
          <cell r="G1309">
            <v>1.22566</v>
          </cell>
        </row>
        <row r="1310">
          <cell r="G1310">
            <v>1.0742</v>
          </cell>
        </row>
        <row r="1311">
          <cell r="F1311">
            <v>-560.36900000000003</v>
          </cell>
          <cell r="G1311">
            <v>-499.94170000000003</v>
          </cell>
        </row>
        <row r="1312">
          <cell r="F1312">
            <v>-218.9</v>
          </cell>
          <cell r="G1312">
            <v>-315.59464000000003</v>
          </cell>
        </row>
        <row r="1313">
          <cell r="F1313">
            <v>-30.670999999999999</v>
          </cell>
        </row>
        <row r="1314">
          <cell r="G1314">
            <v>-77.157120000000006</v>
          </cell>
        </row>
        <row r="1315">
          <cell r="G1315">
            <v>-2.2299500000000001</v>
          </cell>
        </row>
        <row r="1316">
          <cell r="F1316">
            <v>-0.23699999999999999</v>
          </cell>
          <cell r="G1316">
            <v>-0.82613999999999999</v>
          </cell>
        </row>
        <row r="1317">
          <cell r="F1317">
            <v>-22.585000000000001</v>
          </cell>
        </row>
        <row r="1318">
          <cell r="F1318">
            <v>-1.056</v>
          </cell>
          <cell r="G1318">
            <v>-1.6552199999999999</v>
          </cell>
        </row>
        <row r="1319">
          <cell r="F1319">
            <v>-47.993000000000002</v>
          </cell>
          <cell r="G1319">
            <v>-61.015349999999998</v>
          </cell>
        </row>
        <row r="1320">
          <cell r="F1320">
            <v>-238.92699999999999</v>
          </cell>
          <cell r="G1320">
            <v>-264.22908999999999</v>
          </cell>
        </row>
        <row r="1321">
          <cell r="G1321">
            <v>-36.106650000000002</v>
          </cell>
        </row>
        <row r="1322">
          <cell r="G1322">
            <v>26.286359999999998</v>
          </cell>
        </row>
        <row r="1323">
          <cell r="G1323">
            <v>-6.6522500000000004</v>
          </cell>
        </row>
        <row r="1324">
          <cell r="G1324">
            <v>-0.17462</v>
          </cell>
        </row>
        <row r="1325">
          <cell r="G1325">
            <v>97.923559999999995</v>
          </cell>
        </row>
        <row r="1326">
          <cell r="G1326">
            <v>114.12376999999999</v>
          </cell>
        </row>
        <row r="1327">
          <cell r="G1327">
            <v>1.22566</v>
          </cell>
        </row>
        <row r="1328">
          <cell r="G1328">
            <v>1.0742</v>
          </cell>
        </row>
        <row r="1329">
          <cell r="F1329">
            <v>-560.36900000000003</v>
          </cell>
          <cell r="G1329">
            <v>-525.00747999999999</v>
          </cell>
        </row>
        <row r="1330">
          <cell r="G1330">
            <v>-29.51558</v>
          </cell>
        </row>
        <row r="1331">
          <cell r="G1331">
            <v>54.581359999999997</v>
          </cell>
        </row>
        <row r="1332">
          <cell r="G1332">
            <v>25.06578</v>
          </cell>
        </row>
        <row r="1337">
          <cell r="G1337">
            <v>15.957190000000001</v>
          </cell>
        </row>
        <row r="1338">
          <cell r="G1338">
            <v>2.47336</v>
          </cell>
        </row>
        <row r="1339">
          <cell r="G1339">
            <v>11.932790000000001</v>
          </cell>
        </row>
        <row r="1340">
          <cell r="G1340">
            <v>-30.363350000000001</v>
          </cell>
        </row>
        <row r="1341">
          <cell r="G1341">
            <v>-1.0000000000000001E-5</v>
          </cell>
        </row>
        <row r="1342">
          <cell r="G1342">
            <v>15.957190000000001</v>
          </cell>
        </row>
        <row r="1343">
          <cell r="G1343">
            <v>2.47336</v>
          </cell>
        </row>
        <row r="1344">
          <cell r="G1344">
            <v>11.932790000000001</v>
          </cell>
        </row>
        <row r="1345">
          <cell r="G1345">
            <v>-30.363350000000001</v>
          </cell>
        </row>
        <row r="1346">
          <cell r="G1346">
            <v>-1.0000000000000001E-5</v>
          </cell>
        </row>
      </sheetData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Jun 2016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A5" t="str">
            <v>NW NATURAL</v>
          </cell>
          <cell r="F5">
            <v>3115.5755800000002</v>
          </cell>
        </row>
        <row r="6">
          <cell r="F6">
            <v>5.13E-3</v>
          </cell>
        </row>
        <row r="7">
          <cell r="F7">
            <v>-12.928000000000001</v>
          </cell>
        </row>
        <row r="8">
          <cell r="F8">
            <v>56.502789999999997</v>
          </cell>
        </row>
        <row r="9">
          <cell r="F9">
            <v>2641.2034199999998</v>
          </cell>
        </row>
        <row r="10">
          <cell r="F10">
            <v>245.70235</v>
          </cell>
        </row>
        <row r="11">
          <cell r="F11">
            <v>8.1645900000000005</v>
          </cell>
        </row>
        <row r="12">
          <cell r="F12">
            <v>-116.40407</v>
          </cell>
        </row>
        <row r="13">
          <cell r="F13">
            <v>-92.853999999999999</v>
          </cell>
        </row>
        <row r="14">
          <cell r="F14">
            <v>8.9420000000000002</v>
          </cell>
        </row>
        <row r="15">
          <cell r="F15">
            <v>888.82489999999996</v>
          </cell>
        </row>
        <row r="16">
          <cell r="F16">
            <v>4270.1226100000003</v>
          </cell>
        </row>
        <row r="17">
          <cell r="F17">
            <v>196.78751</v>
          </cell>
        </row>
        <row r="19">
          <cell r="F19">
            <v>269.28617000000003</v>
          </cell>
        </row>
        <row r="20">
          <cell r="F20">
            <v>51.369799999999998</v>
          </cell>
        </row>
        <row r="21">
          <cell r="F21">
            <v>2237.45687</v>
          </cell>
        </row>
        <row r="22">
          <cell r="F22">
            <v>159.83296000000001</v>
          </cell>
        </row>
        <row r="23">
          <cell r="F23">
            <v>-2037.08376</v>
          </cell>
        </row>
        <row r="24">
          <cell r="F24">
            <v>-62.943950000000001</v>
          </cell>
        </row>
        <row r="25">
          <cell r="F25">
            <v>-4433.1054299999996</v>
          </cell>
        </row>
        <row r="26">
          <cell r="F26">
            <v>-315.73694999999998</v>
          </cell>
        </row>
        <row r="29">
          <cell r="F29">
            <v>7078.7205199999999</v>
          </cell>
        </row>
        <row r="30">
          <cell r="F30">
            <v>3115.5755800000002</v>
          </cell>
        </row>
        <row r="31">
          <cell r="F31">
            <v>5.13E-3</v>
          </cell>
        </row>
        <row r="32">
          <cell r="F32">
            <v>-12.928000000000001</v>
          </cell>
        </row>
        <row r="33">
          <cell r="F33">
            <v>56.502789999999997</v>
          </cell>
        </row>
        <row r="34">
          <cell r="F34">
            <v>2641.2034199999998</v>
          </cell>
        </row>
        <row r="35">
          <cell r="F35">
            <v>245.70235</v>
          </cell>
        </row>
        <row r="36">
          <cell r="F36">
            <v>8.1645900000000005</v>
          </cell>
        </row>
        <row r="37">
          <cell r="F37">
            <v>-116.40407</v>
          </cell>
        </row>
        <row r="38">
          <cell r="F38">
            <v>-92.853999999999999</v>
          </cell>
        </row>
        <row r="39">
          <cell r="F39">
            <v>8.9420000000000002</v>
          </cell>
        </row>
        <row r="40">
          <cell r="F40">
            <v>888.82489999999996</v>
          </cell>
        </row>
        <row r="41">
          <cell r="F41">
            <v>4270.1226100000003</v>
          </cell>
        </row>
        <row r="42">
          <cell r="F42">
            <v>196.78751</v>
          </cell>
        </row>
        <row r="44">
          <cell r="F44">
            <v>269.28617000000003</v>
          </cell>
        </row>
        <row r="45">
          <cell r="F45">
            <v>51.369799999999998</v>
          </cell>
        </row>
        <row r="46">
          <cell r="F46">
            <v>2237.45687</v>
          </cell>
        </row>
        <row r="47">
          <cell r="F47">
            <v>159.83296000000001</v>
          </cell>
        </row>
        <row r="48">
          <cell r="F48">
            <v>-2037.08376</v>
          </cell>
        </row>
        <row r="49">
          <cell r="F49">
            <v>-62.943950000000001</v>
          </cell>
        </row>
        <row r="50">
          <cell r="F50">
            <v>-4433.1054299999996</v>
          </cell>
        </row>
        <row r="51">
          <cell r="F51">
            <v>-315.73694999999998</v>
          </cell>
        </row>
        <row r="54">
          <cell r="F54">
            <v>7078.7205199999999</v>
          </cell>
        </row>
        <row r="55">
          <cell r="F55">
            <v>3385.5675799999999</v>
          </cell>
        </row>
        <row r="56">
          <cell r="F56">
            <v>5.13E-3</v>
          </cell>
        </row>
        <row r="57">
          <cell r="F57">
            <v>56.502789999999997</v>
          </cell>
        </row>
        <row r="58">
          <cell r="F58">
            <v>2641.2034199999998</v>
          </cell>
        </row>
        <row r="59">
          <cell r="F59">
            <v>245.70235</v>
          </cell>
        </row>
        <row r="60">
          <cell r="F60">
            <v>5.4555899999999999</v>
          </cell>
        </row>
        <row r="61">
          <cell r="F61">
            <v>33.594270000000002</v>
          </cell>
        </row>
        <row r="63">
          <cell r="F63">
            <v>11.206</v>
          </cell>
        </row>
        <row r="64">
          <cell r="F64">
            <v>943.04290000000003</v>
          </cell>
        </row>
        <row r="65">
          <cell r="F65">
            <v>4421.8816100000004</v>
          </cell>
        </row>
        <row r="66">
          <cell r="F66">
            <v>196.78751</v>
          </cell>
        </row>
        <row r="68">
          <cell r="F68">
            <v>269.28617000000003</v>
          </cell>
        </row>
        <row r="69">
          <cell r="F69">
            <v>51.369799999999998</v>
          </cell>
        </row>
        <row r="70">
          <cell r="F70">
            <v>2237.45687</v>
          </cell>
        </row>
        <row r="71">
          <cell r="F71">
            <v>159.83296000000001</v>
          </cell>
        </row>
        <row r="72">
          <cell r="F72">
            <v>-2037.08376</v>
          </cell>
        </row>
        <row r="73">
          <cell r="F73">
            <v>-62.943950000000001</v>
          </cell>
        </row>
        <row r="74">
          <cell r="F74">
            <v>-4433.1054299999996</v>
          </cell>
        </row>
        <row r="75">
          <cell r="F75">
            <v>-315.73694999999998</v>
          </cell>
        </row>
        <row r="78">
          <cell r="F78">
            <v>7810.0248600000004</v>
          </cell>
        </row>
        <row r="79">
          <cell r="F79">
            <v>298.69880999999998</v>
          </cell>
        </row>
        <row r="80">
          <cell r="F80">
            <v>3.2730000000000002E-2</v>
          </cell>
        </row>
        <row r="81">
          <cell r="F81">
            <v>56.970460000000003</v>
          </cell>
        </row>
        <row r="82">
          <cell r="F82">
            <v>1.0319499999999999</v>
          </cell>
        </row>
        <row r="85">
          <cell r="F85">
            <v>54.401380000000003</v>
          </cell>
        </row>
        <row r="86">
          <cell r="F86">
            <v>261.63258999999999</v>
          </cell>
        </row>
        <row r="88">
          <cell r="F88">
            <v>26.202909999999999</v>
          </cell>
        </row>
        <row r="89">
          <cell r="F89">
            <v>31.88288</v>
          </cell>
        </row>
        <row r="90">
          <cell r="F90">
            <v>0.43220999999999998</v>
          </cell>
        </row>
        <row r="91">
          <cell r="F91">
            <v>-137.32149000000001</v>
          </cell>
        </row>
        <row r="92">
          <cell r="F92">
            <v>-3.7920000000000002E-2</v>
          </cell>
        </row>
        <row r="93">
          <cell r="F93">
            <v>-109.56559</v>
          </cell>
        </row>
        <row r="94">
          <cell r="F94">
            <v>-1.5805100000000001</v>
          </cell>
        </row>
        <row r="95">
          <cell r="F95">
            <v>482.78041000000002</v>
          </cell>
        </row>
        <row r="98">
          <cell r="F98">
            <v>17.838519999999999</v>
          </cell>
        </row>
        <row r="99">
          <cell r="F99">
            <v>2.7502300000000002</v>
          </cell>
        </row>
        <row r="100">
          <cell r="F100">
            <v>13.21828</v>
          </cell>
        </row>
        <row r="101">
          <cell r="F101">
            <v>33.807029999999997</v>
          </cell>
        </row>
        <row r="102">
          <cell r="F102">
            <v>25.20711</v>
          </cell>
        </row>
        <row r="103">
          <cell r="F103">
            <v>3.51112</v>
          </cell>
        </row>
        <row r="104">
          <cell r="F104">
            <v>16.87528</v>
          </cell>
        </row>
        <row r="105">
          <cell r="F105">
            <v>-4.4249999999999998E-2</v>
          </cell>
        </row>
        <row r="106">
          <cell r="F106">
            <v>45.549259999999997</v>
          </cell>
        </row>
        <row r="107">
          <cell r="F107">
            <v>47.010120000000001</v>
          </cell>
        </row>
        <row r="108">
          <cell r="F108">
            <v>7.0005300000000004</v>
          </cell>
        </row>
        <row r="109">
          <cell r="F109">
            <v>33.646000000000001</v>
          </cell>
        </row>
        <row r="110">
          <cell r="F110">
            <v>23.464649999999999</v>
          </cell>
        </row>
        <row r="111">
          <cell r="F111">
            <v>-84.897630000000007</v>
          </cell>
        </row>
        <row r="112">
          <cell r="F112">
            <v>26.223669999999998</v>
          </cell>
        </row>
        <row r="113">
          <cell r="F113">
            <v>5.7282299999999999</v>
          </cell>
        </row>
        <row r="114">
          <cell r="F114">
            <v>3.2730000000000002E-2</v>
          </cell>
        </row>
        <row r="115">
          <cell r="F115">
            <v>36.134720000000002</v>
          </cell>
        </row>
        <row r="116">
          <cell r="F116">
            <v>1.0630900000000001</v>
          </cell>
        </row>
        <row r="117">
          <cell r="F117">
            <v>7.3167799999999996</v>
          </cell>
        </row>
        <row r="118">
          <cell r="F118">
            <v>35.339469999999999</v>
          </cell>
        </row>
        <row r="119">
          <cell r="F119">
            <v>2.7382599999999999</v>
          </cell>
        </row>
        <row r="120">
          <cell r="F120">
            <v>11.59343</v>
          </cell>
        </row>
        <row r="121">
          <cell r="F121">
            <v>2.725E-2</v>
          </cell>
        </row>
        <row r="122">
          <cell r="F122">
            <v>-11.07992</v>
          </cell>
        </row>
        <row r="123">
          <cell r="F123">
            <v>-3.7920000000000002E-2</v>
          </cell>
        </row>
        <row r="124">
          <cell r="F124">
            <v>-88.548850000000002</v>
          </cell>
        </row>
        <row r="125">
          <cell r="F125">
            <v>-1.1755500000000001</v>
          </cell>
        </row>
        <row r="126">
          <cell r="F126">
            <v>-0.86828000000000005</v>
          </cell>
        </row>
        <row r="127">
          <cell r="F127">
            <v>202.91482999999999</v>
          </cell>
        </row>
        <row r="128">
          <cell r="F128">
            <v>20.835740000000001</v>
          </cell>
        </row>
        <row r="129">
          <cell r="F129">
            <v>-3.1140000000000001E-2</v>
          </cell>
        </row>
        <row r="132">
          <cell r="F132">
            <v>33.822719999999997</v>
          </cell>
        </row>
        <row r="133">
          <cell r="F133">
            <v>162.55356</v>
          </cell>
        </row>
        <row r="134">
          <cell r="F134">
            <v>20.289449999999999</v>
          </cell>
        </row>
        <row r="135">
          <cell r="F135">
            <v>0.40495999999999999</v>
          </cell>
        </row>
        <row r="136">
          <cell r="F136">
            <v>-41.299689999999998</v>
          </cell>
        </row>
        <row r="137">
          <cell r="F137">
            <v>-21.016739999999999</v>
          </cell>
        </row>
        <row r="138">
          <cell r="F138">
            <v>-0.40495999999999999</v>
          </cell>
        </row>
        <row r="139">
          <cell r="F139">
            <v>378.06873000000002</v>
          </cell>
        </row>
        <row r="140">
          <cell r="F140">
            <v>45.788469999999997</v>
          </cell>
        </row>
        <row r="141">
          <cell r="F141">
            <v>6.7403700000000004</v>
          </cell>
        </row>
        <row r="142">
          <cell r="F142">
            <v>32.39575</v>
          </cell>
        </row>
        <row r="143">
          <cell r="F143">
            <v>-7.3800000000000004E-2</v>
          </cell>
        </row>
        <row r="144">
          <cell r="F144">
            <v>84.850790000000003</v>
          </cell>
        </row>
        <row r="145">
          <cell r="F145">
            <v>9.34023</v>
          </cell>
        </row>
        <row r="146">
          <cell r="F146">
            <v>1.3180400000000001</v>
          </cell>
        </row>
        <row r="147">
          <cell r="F147">
            <v>6.3348000000000004</v>
          </cell>
        </row>
        <row r="149">
          <cell r="F149">
            <v>16.993069999999999</v>
          </cell>
        </row>
        <row r="150">
          <cell r="F150">
            <v>147.78613000000001</v>
          </cell>
        </row>
        <row r="151">
          <cell r="F151">
            <v>20.835740000000001</v>
          </cell>
        </row>
        <row r="152">
          <cell r="F152">
            <v>-3.1140000000000001E-2</v>
          </cell>
        </row>
        <row r="155">
          <cell r="F155">
            <v>25.764309999999998</v>
          </cell>
        </row>
        <row r="156">
          <cell r="F156">
            <v>123.82301</v>
          </cell>
        </row>
        <row r="157">
          <cell r="F157">
            <v>20.289449999999999</v>
          </cell>
        </row>
        <row r="158">
          <cell r="F158">
            <v>0.40495999999999999</v>
          </cell>
        </row>
        <row r="159">
          <cell r="F159">
            <v>-41.22589</v>
          </cell>
        </row>
        <row r="160">
          <cell r="F160">
            <v>-21.016739999999999</v>
          </cell>
        </row>
        <row r="161">
          <cell r="F161">
            <v>-0.40495999999999999</v>
          </cell>
        </row>
        <row r="162">
          <cell r="F162">
            <v>276.22487000000001</v>
          </cell>
        </row>
        <row r="163">
          <cell r="F163">
            <v>18.319320000000001</v>
          </cell>
        </row>
        <row r="164">
          <cell r="F164">
            <v>2.6086999999999998</v>
          </cell>
        </row>
        <row r="165">
          <cell r="F165">
            <v>12.537979999999999</v>
          </cell>
        </row>
        <row r="166">
          <cell r="F166">
            <v>-0.88490000000000002</v>
          </cell>
        </row>
        <row r="167">
          <cell r="F167">
            <v>32.581099999999999</v>
          </cell>
        </row>
        <row r="168">
          <cell r="F168">
            <v>129.46681000000001</v>
          </cell>
        </row>
        <row r="169">
          <cell r="F169">
            <v>20.835740000000001</v>
          </cell>
        </row>
        <row r="170">
          <cell r="F170">
            <v>-3.1140000000000001E-2</v>
          </cell>
        </row>
        <row r="173">
          <cell r="F173">
            <v>23.155609999999999</v>
          </cell>
        </row>
        <row r="174">
          <cell r="F174">
            <v>111.28503000000001</v>
          </cell>
        </row>
        <row r="175">
          <cell r="F175">
            <v>20.289449999999999</v>
          </cell>
        </row>
        <row r="176">
          <cell r="F176">
            <v>0.40495999999999999</v>
          </cell>
        </row>
        <row r="177">
          <cell r="F177">
            <v>-40.340989999999998</v>
          </cell>
        </row>
        <row r="178">
          <cell r="F178">
            <v>-21.016739999999999</v>
          </cell>
        </row>
        <row r="179">
          <cell r="F179">
            <v>-0.40495999999999999</v>
          </cell>
        </row>
        <row r="180">
          <cell r="F180">
            <v>243.64376999999999</v>
          </cell>
        </row>
        <row r="181">
          <cell r="F181">
            <v>30.631799999999998</v>
          </cell>
        </row>
        <row r="182">
          <cell r="F182">
            <v>5.0688199999999997</v>
          </cell>
        </row>
        <row r="183">
          <cell r="F183">
            <v>24.361820000000002</v>
          </cell>
        </row>
        <row r="184">
          <cell r="F184">
            <v>-22.016179999999999</v>
          </cell>
        </row>
        <row r="185">
          <cell r="F185">
            <v>38.046259999999997</v>
          </cell>
        </row>
        <row r="186">
          <cell r="F186">
            <v>29.727969999999999</v>
          </cell>
        </row>
        <row r="189">
          <cell r="F189">
            <v>4.67178</v>
          </cell>
        </row>
        <row r="190">
          <cell r="F190">
            <v>22.45356</v>
          </cell>
        </row>
        <row r="191">
          <cell r="F191">
            <v>-8.8489999999999999E-2</v>
          </cell>
        </row>
        <row r="193">
          <cell r="F193">
            <v>56.76482</v>
          </cell>
        </row>
        <row r="194">
          <cell r="F194">
            <v>28.955079999999999</v>
          </cell>
        </row>
        <row r="195">
          <cell r="F195">
            <v>4.4210700000000003</v>
          </cell>
        </row>
        <row r="196">
          <cell r="F196">
            <v>21.24879</v>
          </cell>
        </row>
        <row r="197">
          <cell r="F197">
            <v>-14.962</v>
          </cell>
        </row>
        <row r="198">
          <cell r="F198">
            <v>39.662939999999999</v>
          </cell>
        </row>
        <row r="199">
          <cell r="F199">
            <v>40.151960000000003</v>
          </cell>
        </row>
        <row r="200">
          <cell r="F200">
            <v>20.835740000000001</v>
          </cell>
        </row>
        <row r="201">
          <cell r="F201">
            <v>-3.1140000000000001E-2</v>
          </cell>
        </row>
        <row r="204">
          <cell r="F204">
            <v>8.9939400000000003</v>
          </cell>
        </row>
        <row r="205">
          <cell r="F205">
            <v>43.220860000000002</v>
          </cell>
        </row>
        <row r="206">
          <cell r="F206">
            <v>20.289449999999999</v>
          </cell>
        </row>
        <row r="207">
          <cell r="F207">
            <v>0.40495999999999999</v>
          </cell>
        </row>
        <row r="208">
          <cell r="F208">
            <v>-3.2743199999999999</v>
          </cell>
        </row>
        <row r="209">
          <cell r="F209">
            <v>-21.016739999999999</v>
          </cell>
        </row>
        <row r="210">
          <cell r="F210">
            <v>-0.40495999999999999</v>
          </cell>
        </row>
        <row r="211">
          <cell r="F211">
            <v>109.16974999999999</v>
          </cell>
        </row>
        <row r="212">
          <cell r="F212">
            <v>20.814399999999999</v>
          </cell>
        </row>
        <row r="213">
          <cell r="F213">
            <v>5.4253600000000004</v>
          </cell>
        </row>
        <row r="215">
          <cell r="F215">
            <v>3.41662</v>
          </cell>
        </row>
        <row r="216">
          <cell r="F216">
            <v>16.421060000000001</v>
          </cell>
        </row>
        <row r="217">
          <cell r="F217">
            <v>11.699949999999999</v>
          </cell>
        </row>
        <row r="218">
          <cell r="F218">
            <v>0.40495999999999999</v>
          </cell>
        </row>
        <row r="219">
          <cell r="F219">
            <v>-2.5363199999999999</v>
          </cell>
        </row>
        <row r="221">
          <cell r="F221">
            <v>55.646030000000003</v>
          </cell>
        </row>
        <row r="222">
          <cell r="F222">
            <v>13.79354</v>
          </cell>
        </row>
        <row r="223">
          <cell r="F223">
            <v>1.96194</v>
          </cell>
        </row>
        <row r="224">
          <cell r="F224">
            <v>9.4295399999999994</v>
          </cell>
        </row>
        <row r="226">
          <cell r="F226">
            <v>25.185020000000002</v>
          </cell>
        </row>
        <row r="227">
          <cell r="F227">
            <v>5.5440199999999997</v>
          </cell>
        </row>
        <row r="228">
          <cell r="F228">
            <v>15.41038</v>
          </cell>
        </row>
        <row r="229">
          <cell r="F229">
            <v>-3.1140000000000001E-2</v>
          </cell>
        </row>
        <row r="231">
          <cell r="F231">
            <v>3.61538</v>
          </cell>
        </row>
        <row r="232">
          <cell r="F232">
            <v>17.370259999999998</v>
          </cell>
        </row>
        <row r="233">
          <cell r="F233">
            <v>8.5894999999999992</v>
          </cell>
        </row>
        <row r="234">
          <cell r="F234">
            <v>-0.73799999999999999</v>
          </cell>
        </row>
        <row r="235">
          <cell r="F235">
            <v>-21.016739999999999</v>
          </cell>
        </row>
        <row r="236">
          <cell r="F236">
            <v>-0.40495999999999999</v>
          </cell>
        </row>
        <row r="237">
          <cell r="F237">
            <v>28.338699999999999</v>
          </cell>
        </row>
        <row r="238">
          <cell r="F238">
            <v>825.94910000000004</v>
          </cell>
        </row>
        <row r="239">
          <cell r="F239">
            <v>5.13E-3</v>
          </cell>
        </row>
        <row r="240">
          <cell r="F240">
            <v>0.34205000000000002</v>
          </cell>
        </row>
        <row r="241">
          <cell r="F241">
            <v>94.641360000000006</v>
          </cell>
        </row>
        <row r="242">
          <cell r="F242">
            <v>8.8072800000000004</v>
          </cell>
        </row>
        <row r="243">
          <cell r="F243">
            <v>2.2078700000000002</v>
          </cell>
        </row>
        <row r="244">
          <cell r="F244">
            <v>3.5000100000000001</v>
          </cell>
        </row>
        <row r="246">
          <cell r="F246">
            <v>5.5238399999999999</v>
          </cell>
        </row>
        <row r="247">
          <cell r="F247">
            <v>141.50621000000001</v>
          </cell>
        </row>
        <row r="248">
          <cell r="F248">
            <v>681.81074000000001</v>
          </cell>
        </row>
        <row r="250">
          <cell r="F250">
            <v>17.729469999999999</v>
          </cell>
        </row>
        <row r="251">
          <cell r="F251">
            <v>2.0876700000000001</v>
          </cell>
        </row>
        <row r="252">
          <cell r="F252">
            <v>73.080190000000002</v>
          </cell>
        </row>
        <row r="253">
          <cell r="F253">
            <v>7.6213100000000003</v>
          </cell>
        </row>
        <row r="254">
          <cell r="F254">
            <v>-283.19062000000002</v>
          </cell>
        </row>
        <row r="255">
          <cell r="F255">
            <v>-2.49261</v>
          </cell>
        </row>
        <row r="256">
          <cell r="F256">
            <v>-112.98506999999999</v>
          </cell>
        </row>
        <row r="257">
          <cell r="F257">
            <v>-12.734170000000001</v>
          </cell>
        </row>
        <row r="258">
          <cell r="F258">
            <v>1453.40976</v>
          </cell>
        </row>
        <row r="261">
          <cell r="F261">
            <v>33.568240000000003</v>
          </cell>
        </row>
        <row r="262">
          <cell r="F262">
            <v>5.3845000000000001</v>
          </cell>
        </row>
        <row r="263">
          <cell r="F263">
            <v>25.87913</v>
          </cell>
        </row>
        <row r="265">
          <cell r="F265">
            <v>64.831869999999995</v>
          </cell>
        </row>
        <row r="266">
          <cell r="F266">
            <v>7.4772800000000004</v>
          </cell>
        </row>
        <row r="267">
          <cell r="F267">
            <v>1.0551600000000001</v>
          </cell>
        </row>
        <row r="268">
          <cell r="F268">
            <v>5.0712999999999999</v>
          </cell>
        </row>
        <row r="269">
          <cell r="F269">
            <v>13.60374</v>
          </cell>
        </row>
        <row r="270">
          <cell r="F270">
            <v>18.58466</v>
          </cell>
        </row>
        <row r="271">
          <cell r="F271">
            <v>1.25</v>
          </cell>
        </row>
        <row r="272">
          <cell r="F272">
            <v>2.5744600000000002</v>
          </cell>
        </row>
        <row r="273">
          <cell r="F273">
            <v>12.49844</v>
          </cell>
        </row>
        <row r="274">
          <cell r="F274">
            <v>34.907559999999997</v>
          </cell>
        </row>
        <row r="275">
          <cell r="F275">
            <v>18.17624</v>
          </cell>
        </row>
        <row r="276">
          <cell r="F276">
            <v>9.4627800000000004</v>
          </cell>
        </row>
        <row r="277">
          <cell r="F277">
            <v>0.69913999999999998</v>
          </cell>
        </row>
        <row r="278">
          <cell r="F278">
            <v>1</v>
          </cell>
        </row>
        <row r="279">
          <cell r="F279">
            <v>4.8761400000000004</v>
          </cell>
        </row>
        <row r="280">
          <cell r="F280">
            <v>23.645769999999999</v>
          </cell>
        </row>
        <row r="282">
          <cell r="F282">
            <v>57.86007</v>
          </cell>
        </row>
        <row r="283">
          <cell r="F283">
            <v>18.17624</v>
          </cell>
        </row>
        <row r="284">
          <cell r="F284">
            <v>9.4627800000000004</v>
          </cell>
        </row>
        <row r="285">
          <cell r="F285">
            <v>0.69913999999999998</v>
          </cell>
        </row>
        <row r="286">
          <cell r="F286">
            <v>1</v>
          </cell>
        </row>
        <row r="287">
          <cell r="F287">
            <v>4.8761400000000004</v>
          </cell>
        </row>
        <row r="288">
          <cell r="F288">
            <v>23.645769999999999</v>
          </cell>
        </row>
        <row r="290">
          <cell r="F290">
            <v>57.86007</v>
          </cell>
        </row>
        <row r="291">
          <cell r="F291">
            <v>593.65252999999996</v>
          </cell>
        </row>
        <row r="292">
          <cell r="F292">
            <v>-7.8300000000000002E-3</v>
          </cell>
        </row>
        <row r="293">
          <cell r="F293">
            <v>0.34205000000000002</v>
          </cell>
        </row>
        <row r="294">
          <cell r="F294">
            <v>80.121579999999994</v>
          </cell>
        </row>
        <row r="295">
          <cell r="F295">
            <v>7.1129800000000003</v>
          </cell>
        </row>
        <row r="296">
          <cell r="F296">
            <v>2.2078700000000002</v>
          </cell>
        </row>
        <row r="297">
          <cell r="F297">
            <v>1.2500100000000001</v>
          </cell>
        </row>
        <row r="299">
          <cell r="F299">
            <v>1.74176</v>
          </cell>
        </row>
        <row r="300">
          <cell r="F300">
            <v>103.67646000000001</v>
          </cell>
        </row>
        <row r="301">
          <cell r="F301">
            <v>499.49824999999998</v>
          </cell>
        </row>
        <row r="302">
          <cell r="F302">
            <v>17.664729999999999</v>
          </cell>
        </row>
        <row r="303">
          <cell r="F303">
            <v>2.0876700000000001</v>
          </cell>
        </row>
        <row r="304">
          <cell r="F304">
            <v>73.080190000000002</v>
          </cell>
        </row>
        <row r="305">
          <cell r="F305">
            <v>7.6213100000000003</v>
          </cell>
        </row>
        <row r="306">
          <cell r="F306">
            <v>-283.10212999999999</v>
          </cell>
        </row>
        <row r="307">
          <cell r="F307">
            <v>-2.0876700000000001</v>
          </cell>
        </row>
        <row r="308">
          <cell r="F308">
            <v>-112.40284</v>
          </cell>
        </row>
        <row r="309">
          <cell r="F309">
            <v>-12.734170000000001</v>
          </cell>
        </row>
        <row r="310">
          <cell r="F310">
            <v>979.72275000000002</v>
          </cell>
        </row>
        <row r="311">
          <cell r="F311">
            <v>54.357399999999998</v>
          </cell>
        </row>
        <row r="312">
          <cell r="F312">
            <v>0.41666999999999998</v>
          </cell>
        </row>
        <row r="313">
          <cell r="F313">
            <v>7.8533999999999997</v>
          </cell>
        </row>
        <row r="314">
          <cell r="F314">
            <v>37.78716</v>
          </cell>
        </row>
        <row r="315">
          <cell r="F315">
            <v>3.71658</v>
          </cell>
        </row>
        <row r="316">
          <cell r="F316">
            <v>-50.150449999999999</v>
          </cell>
        </row>
        <row r="317">
          <cell r="F317">
            <v>53.980759999999997</v>
          </cell>
        </row>
        <row r="318">
          <cell r="F318">
            <v>539.29512999999997</v>
          </cell>
        </row>
        <row r="319">
          <cell r="F319">
            <v>-7.8300000000000002E-3</v>
          </cell>
        </row>
        <row r="320">
          <cell r="F320">
            <v>0.34205000000000002</v>
          </cell>
        </row>
        <row r="321">
          <cell r="F321">
            <v>80.121579999999994</v>
          </cell>
        </row>
        <row r="322">
          <cell r="F322">
            <v>7.1129800000000003</v>
          </cell>
        </row>
        <row r="323">
          <cell r="F323">
            <v>2.2078700000000002</v>
          </cell>
        </row>
        <row r="324">
          <cell r="F324">
            <v>0.83333999999999997</v>
          </cell>
        </row>
        <row r="326">
          <cell r="F326">
            <v>1.74176</v>
          </cell>
        </row>
        <row r="327">
          <cell r="F327">
            <v>95.823059999999998</v>
          </cell>
        </row>
        <row r="328">
          <cell r="F328">
            <v>461.71109000000001</v>
          </cell>
        </row>
        <row r="329">
          <cell r="F329">
            <v>13.94815</v>
          </cell>
        </row>
        <row r="330">
          <cell r="F330">
            <v>2.0876700000000001</v>
          </cell>
        </row>
        <row r="331">
          <cell r="F331">
            <v>73.080190000000002</v>
          </cell>
        </row>
        <row r="332">
          <cell r="F332">
            <v>7.6213100000000003</v>
          </cell>
        </row>
        <row r="333">
          <cell r="F333">
            <v>-232.95168000000001</v>
          </cell>
        </row>
        <row r="334">
          <cell r="F334">
            <v>-2.0876700000000001</v>
          </cell>
        </row>
        <row r="335">
          <cell r="F335">
            <v>-112.40284</v>
          </cell>
        </row>
        <row r="336">
          <cell r="F336">
            <v>-12.734170000000001</v>
          </cell>
        </row>
        <row r="337">
          <cell r="F337">
            <v>925.74198999999999</v>
          </cell>
        </row>
        <row r="338">
          <cell r="F338">
            <v>41.287219999999998</v>
          </cell>
        </row>
        <row r="339">
          <cell r="F339">
            <v>0.34205000000000002</v>
          </cell>
        </row>
        <row r="340">
          <cell r="F340">
            <v>47.124200000000002</v>
          </cell>
        </row>
        <row r="341">
          <cell r="F341">
            <v>7.06548</v>
          </cell>
        </row>
        <row r="342">
          <cell r="F342">
            <v>12.967079999999999</v>
          </cell>
        </row>
        <row r="343">
          <cell r="F343">
            <v>63.46557</v>
          </cell>
        </row>
        <row r="345">
          <cell r="F345">
            <v>2.0876700000000001</v>
          </cell>
        </row>
        <row r="346">
          <cell r="F346">
            <v>71.270189999999999</v>
          </cell>
        </row>
        <row r="347">
          <cell r="F347">
            <v>7.6213100000000003</v>
          </cell>
        </row>
        <row r="348">
          <cell r="F348">
            <v>-23.48921</v>
          </cell>
        </row>
        <row r="349">
          <cell r="F349">
            <v>-2.0876700000000001</v>
          </cell>
        </row>
        <row r="350">
          <cell r="F350">
            <v>-112.08602999999999</v>
          </cell>
        </row>
        <row r="351">
          <cell r="F351">
            <v>-12.734170000000001</v>
          </cell>
        </row>
        <row r="352">
          <cell r="F352">
            <v>102.83369</v>
          </cell>
        </row>
        <row r="353">
          <cell r="F353">
            <v>1.4233199999999999</v>
          </cell>
        </row>
        <row r="355">
          <cell r="F355">
            <v>32.99738</v>
          </cell>
        </row>
        <row r="356">
          <cell r="F356">
            <v>4.7500000000000001E-2</v>
          </cell>
        </row>
        <row r="357">
          <cell r="F357">
            <v>2.2078700000000002</v>
          </cell>
        </row>
        <row r="359">
          <cell r="F359">
            <v>6.8148499999999999</v>
          </cell>
        </row>
        <row r="360">
          <cell r="F360">
            <v>32.73312</v>
          </cell>
        </row>
        <row r="361">
          <cell r="F361">
            <v>1.81</v>
          </cell>
        </row>
        <row r="362">
          <cell r="F362">
            <v>-0.31680999999999998</v>
          </cell>
        </row>
        <row r="363">
          <cell r="F363">
            <v>77.717230000000001</v>
          </cell>
        </row>
        <row r="364">
          <cell r="F364">
            <v>23.82367</v>
          </cell>
        </row>
        <row r="365">
          <cell r="F365">
            <v>3.6626500000000002</v>
          </cell>
        </row>
        <row r="366">
          <cell r="F366">
            <v>17.60361</v>
          </cell>
        </row>
        <row r="367">
          <cell r="F367">
            <v>-1.9270700000000001</v>
          </cell>
        </row>
        <row r="368">
          <cell r="F368">
            <v>43.162860000000002</v>
          </cell>
        </row>
        <row r="369">
          <cell r="F369">
            <v>137.02808999999999</v>
          </cell>
        </row>
        <row r="370">
          <cell r="F370">
            <v>-7.8300000000000002E-3</v>
          </cell>
        </row>
        <row r="372">
          <cell r="F372">
            <v>1.74176</v>
          </cell>
        </row>
        <row r="373">
          <cell r="F373">
            <v>21.554020000000001</v>
          </cell>
        </row>
        <row r="374">
          <cell r="F374">
            <v>103.59305999999999</v>
          </cell>
        </row>
        <row r="375">
          <cell r="F375">
            <v>13.09271</v>
          </cell>
        </row>
        <row r="376">
          <cell r="F376">
            <v>-80.201729999999998</v>
          </cell>
        </row>
        <row r="377">
          <cell r="F377">
            <v>196.80008000000001</v>
          </cell>
        </row>
        <row r="378">
          <cell r="F378">
            <v>235.89085</v>
          </cell>
        </row>
        <row r="379">
          <cell r="F379">
            <v>0.83333999999999997</v>
          </cell>
        </row>
        <row r="380">
          <cell r="F380">
            <v>36.067599999999999</v>
          </cell>
        </row>
        <row r="381">
          <cell r="F381">
            <v>173.39104</v>
          </cell>
        </row>
        <row r="382">
          <cell r="F382">
            <v>0.85543999999999998</v>
          </cell>
        </row>
        <row r="383">
          <cell r="F383">
            <v>-115.87944</v>
          </cell>
        </row>
        <row r="384">
          <cell r="F384">
            <v>331.15883000000002</v>
          </cell>
        </row>
        <row r="385">
          <cell r="F385">
            <v>48.167909999999999</v>
          </cell>
        </row>
        <row r="386">
          <cell r="F386">
            <v>7.4907399999999997</v>
          </cell>
        </row>
        <row r="387">
          <cell r="F387">
            <v>36.002090000000003</v>
          </cell>
        </row>
        <row r="389">
          <cell r="F389">
            <v>91.660740000000004</v>
          </cell>
        </row>
        <row r="390">
          <cell r="F390">
            <v>51.67407</v>
          </cell>
        </row>
        <row r="391">
          <cell r="F391">
            <v>7.2661199999999999</v>
          </cell>
        </row>
        <row r="392">
          <cell r="F392">
            <v>34.922600000000003</v>
          </cell>
        </row>
        <row r="393">
          <cell r="F393">
            <v>-11.454230000000001</v>
          </cell>
        </row>
        <row r="394">
          <cell r="F394">
            <v>82.408559999999994</v>
          </cell>
        </row>
        <row r="395">
          <cell r="F395">
            <v>154.49015</v>
          </cell>
        </row>
        <row r="396">
          <cell r="F396">
            <v>1.2959999999999999E-2</v>
          </cell>
        </row>
        <row r="397">
          <cell r="F397">
            <v>5.0570000000000004</v>
          </cell>
        </row>
        <row r="398">
          <cell r="F398">
            <v>0.99516000000000004</v>
          </cell>
        </row>
        <row r="400">
          <cell r="F400">
            <v>3.7820800000000001</v>
          </cell>
        </row>
        <row r="401">
          <cell r="F401">
            <v>23.939489999999999</v>
          </cell>
        </row>
        <row r="402">
          <cell r="F402">
            <v>115.21785</v>
          </cell>
        </row>
        <row r="403">
          <cell r="F403">
            <v>6.4740000000000006E-2</v>
          </cell>
        </row>
        <row r="404">
          <cell r="F404">
            <v>-8.8489999999999999E-2</v>
          </cell>
        </row>
        <row r="405">
          <cell r="F405">
            <v>-0.40494000000000002</v>
          </cell>
        </row>
        <row r="406">
          <cell r="F406">
            <v>-0.58223000000000003</v>
          </cell>
        </row>
        <row r="407">
          <cell r="F407">
            <v>302.48376999999999</v>
          </cell>
        </row>
        <row r="408">
          <cell r="F408">
            <v>60.443649999999998</v>
          </cell>
        </row>
        <row r="410">
          <cell r="F410">
            <v>3.7820800000000001</v>
          </cell>
        </row>
        <row r="411">
          <cell r="F411">
            <v>9.3482199999999995</v>
          </cell>
        </row>
        <row r="412">
          <cell r="F412">
            <v>44.92971</v>
          </cell>
        </row>
        <row r="414">
          <cell r="F414">
            <v>118.50366</v>
          </cell>
        </row>
        <row r="415">
          <cell r="F415">
            <v>16.16788</v>
          </cell>
        </row>
        <row r="416">
          <cell r="F416">
            <v>5.0570000000000004</v>
          </cell>
        </row>
        <row r="417">
          <cell r="F417">
            <v>0.99516000000000004</v>
          </cell>
        </row>
        <row r="418">
          <cell r="F418">
            <v>3.3941499999999998</v>
          </cell>
        </row>
        <row r="419">
          <cell r="F419">
            <v>16.470690000000001</v>
          </cell>
        </row>
        <row r="421">
          <cell r="F421">
            <v>-0.40494000000000002</v>
          </cell>
        </row>
        <row r="422">
          <cell r="F422">
            <v>-0.58223000000000003</v>
          </cell>
        </row>
        <row r="423">
          <cell r="F423">
            <v>41.097709999999999</v>
          </cell>
        </row>
        <row r="424">
          <cell r="F424">
            <v>21.677820000000001</v>
          </cell>
        </row>
        <row r="426">
          <cell r="F426">
            <v>3.1674000000000002</v>
          </cell>
        </row>
        <row r="427">
          <cell r="F427">
            <v>15.22292</v>
          </cell>
        </row>
        <row r="429">
          <cell r="F429">
            <v>40.06814</v>
          </cell>
        </row>
        <row r="430">
          <cell r="F430">
            <v>4.4788500000000004</v>
          </cell>
        </row>
        <row r="431">
          <cell r="F431">
            <v>5.3460000000000001E-2</v>
          </cell>
        </row>
        <row r="433">
          <cell r="F433">
            <v>0.63780000000000003</v>
          </cell>
        </row>
        <row r="434">
          <cell r="F434">
            <v>3.0735700000000001</v>
          </cell>
        </row>
        <row r="435">
          <cell r="F435">
            <v>8.2436799999999995</v>
          </cell>
        </row>
        <row r="436">
          <cell r="F436">
            <v>51.72195</v>
          </cell>
        </row>
        <row r="437">
          <cell r="F437">
            <v>-4.0500000000000001E-2</v>
          </cell>
        </row>
        <row r="438">
          <cell r="F438">
            <v>7.3919199999999998</v>
          </cell>
        </row>
        <row r="439">
          <cell r="F439">
            <v>35.520960000000002</v>
          </cell>
        </row>
        <row r="440">
          <cell r="F440">
            <v>6.4740000000000006E-2</v>
          </cell>
        </row>
        <row r="441">
          <cell r="F441">
            <v>-8.8489999999999999E-2</v>
          </cell>
        </row>
        <row r="442">
          <cell r="F442">
            <v>94.570580000000007</v>
          </cell>
        </row>
        <row r="443">
          <cell r="F443">
            <v>27.629090000000001</v>
          </cell>
        </row>
        <row r="444">
          <cell r="F444">
            <v>-4.0500000000000001E-2</v>
          </cell>
        </row>
        <row r="445">
          <cell r="F445">
            <v>3.9387099999999999</v>
          </cell>
        </row>
        <row r="446">
          <cell r="F446">
            <v>18.923960000000001</v>
          </cell>
        </row>
        <row r="447">
          <cell r="F447">
            <v>6.4740000000000006E-2</v>
          </cell>
        </row>
        <row r="449">
          <cell r="F449">
            <v>50.515999999999998</v>
          </cell>
        </row>
        <row r="450">
          <cell r="F450">
            <v>24.092860000000002</v>
          </cell>
        </row>
        <row r="451">
          <cell r="F451">
            <v>3.4532099999999999</v>
          </cell>
        </row>
        <row r="452">
          <cell r="F452">
            <v>16.597000000000001</v>
          </cell>
        </row>
        <row r="453">
          <cell r="F453">
            <v>-8.8489999999999999E-2</v>
          </cell>
        </row>
        <row r="454">
          <cell r="F454">
            <v>44.054580000000001</v>
          </cell>
        </row>
        <row r="455">
          <cell r="F455">
            <v>1700.9407000000001</v>
          </cell>
        </row>
        <row r="456">
          <cell r="F456">
            <v>56.128010000000003</v>
          </cell>
        </row>
        <row r="457">
          <cell r="F457">
            <v>2489.5916000000002</v>
          </cell>
        </row>
        <row r="458">
          <cell r="F458">
            <v>235.86312000000001</v>
          </cell>
        </row>
        <row r="459">
          <cell r="F459">
            <v>3.2477200000000002</v>
          </cell>
        </row>
        <row r="460">
          <cell r="F460">
            <v>9.3095800000000004</v>
          </cell>
        </row>
        <row r="463">
          <cell r="F463">
            <v>662.95875000000001</v>
          </cell>
        </row>
        <row r="464">
          <cell r="F464">
            <v>3231.7495399999998</v>
          </cell>
        </row>
        <row r="466">
          <cell r="F466">
            <v>219.50737000000001</v>
          </cell>
        </row>
        <row r="467">
          <cell r="F467">
            <v>49.282130000000002</v>
          </cell>
        </row>
        <row r="468">
          <cell r="F468">
            <v>2132.4938000000002</v>
          </cell>
        </row>
        <row r="469">
          <cell r="F469">
            <v>151.77943999999999</v>
          </cell>
        </row>
        <row r="470">
          <cell r="F470">
            <v>-1512.29809</v>
          </cell>
        </row>
        <row r="471">
          <cell r="F471">
            <v>-60.413420000000002</v>
          </cell>
        </row>
        <row r="472">
          <cell r="F472">
            <v>-4210.5547699999997</v>
          </cell>
        </row>
        <row r="473">
          <cell r="F473">
            <v>-301.42227000000003</v>
          </cell>
        </row>
        <row r="476">
          <cell r="F476">
            <v>4858.1632099999997</v>
          </cell>
        </row>
        <row r="479">
          <cell r="F479">
            <v>121.14157</v>
          </cell>
        </row>
        <row r="480">
          <cell r="F480">
            <v>3.5</v>
          </cell>
        </row>
        <row r="481">
          <cell r="F481">
            <v>18.05349</v>
          </cell>
        </row>
        <row r="482">
          <cell r="F482">
            <v>87.119129999999998</v>
          </cell>
        </row>
        <row r="484">
          <cell r="F484">
            <v>36.69885</v>
          </cell>
        </row>
        <row r="485">
          <cell r="F485">
            <v>-11.1051</v>
          </cell>
        </row>
        <row r="486">
          <cell r="F486">
            <v>255.40794</v>
          </cell>
        </row>
        <row r="489">
          <cell r="F489">
            <v>23.356079999999999</v>
          </cell>
        </row>
        <row r="490">
          <cell r="F490">
            <v>3.3196699999999999</v>
          </cell>
        </row>
        <row r="491">
          <cell r="F491">
            <v>15.955170000000001</v>
          </cell>
        </row>
        <row r="492">
          <cell r="F492">
            <v>42.630920000000003</v>
          </cell>
        </row>
        <row r="493">
          <cell r="F493">
            <v>24.44744</v>
          </cell>
        </row>
        <row r="494">
          <cell r="F494">
            <v>3.5404</v>
          </cell>
        </row>
        <row r="495">
          <cell r="F495">
            <v>17.015940000000001</v>
          </cell>
        </row>
        <row r="496">
          <cell r="F496">
            <v>25.977599999999999</v>
          </cell>
        </row>
        <row r="498">
          <cell r="F498">
            <v>70.981380000000001</v>
          </cell>
        </row>
        <row r="499">
          <cell r="F499">
            <v>2.1423199999999998</v>
          </cell>
        </row>
        <row r="500">
          <cell r="F500">
            <v>0.28858</v>
          </cell>
        </row>
        <row r="501">
          <cell r="F501">
            <v>1.3869400000000001</v>
          </cell>
        </row>
        <row r="504">
          <cell r="F504">
            <v>3.8178399999999999</v>
          </cell>
        </row>
        <row r="505">
          <cell r="F505">
            <v>71.195729999999998</v>
          </cell>
        </row>
        <row r="506">
          <cell r="F506">
            <v>3.5</v>
          </cell>
        </row>
        <row r="507">
          <cell r="F507">
            <v>10.90484</v>
          </cell>
        </row>
        <row r="508">
          <cell r="F508">
            <v>52.76108</v>
          </cell>
        </row>
        <row r="509">
          <cell r="F509">
            <v>10.72125</v>
          </cell>
        </row>
        <row r="510">
          <cell r="F510">
            <v>-11.1051</v>
          </cell>
        </row>
        <row r="511">
          <cell r="F511">
            <v>137.9778</v>
          </cell>
        </row>
        <row r="512">
          <cell r="F512">
            <v>15.596489999999999</v>
          </cell>
        </row>
        <row r="513">
          <cell r="F513">
            <v>3.5</v>
          </cell>
        </row>
        <row r="514">
          <cell r="F514">
            <v>2.4134000000000002</v>
          </cell>
        </row>
        <row r="515">
          <cell r="F515">
            <v>11.949299999999999</v>
          </cell>
        </row>
        <row r="516">
          <cell r="F516">
            <v>33.45919</v>
          </cell>
        </row>
        <row r="517">
          <cell r="F517">
            <v>24.51652</v>
          </cell>
        </row>
        <row r="519">
          <cell r="F519">
            <v>3.8222100000000001</v>
          </cell>
        </row>
        <row r="520">
          <cell r="F520">
            <v>18.370429999999999</v>
          </cell>
        </row>
        <row r="521">
          <cell r="F521">
            <v>-1.9905999999999999</v>
          </cell>
        </row>
        <row r="522">
          <cell r="F522">
            <v>44.718559999999997</v>
          </cell>
        </row>
        <row r="523">
          <cell r="F523">
            <v>31.082719999999998</v>
          </cell>
        </row>
        <row r="524">
          <cell r="F524">
            <v>4.6692299999999998</v>
          </cell>
        </row>
        <row r="525">
          <cell r="F525">
            <v>22.44135</v>
          </cell>
        </row>
        <row r="526">
          <cell r="F526">
            <v>10.72125</v>
          </cell>
        </row>
        <row r="527">
          <cell r="F527">
            <v>-9.1144999999999996</v>
          </cell>
        </row>
        <row r="528">
          <cell r="F528">
            <v>59.800049999999999</v>
          </cell>
        </row>
        <row r="529">
          <cell r="F529">
            <v>18.433019999999999</v>
          </cell>
        </row>
        <row r="530">
          <cell r="F530">
            <v>2.48292</v>
          </cell>
        </row>
        <row r="531">
          <cell r="F531">
            <v>11.933540000000001</v>
          </cell>
        </row>
        <row r="532">
          <cell r="F532">
            <v>8.9950500000000009</v>
          </cell>
        </row>
        <row r="534">
          <cell r="F534">
            <v>41.844529999999999</v>
          </cell>
        </row>
        <row r="535">
          <cell r="F535">
            <v>12.649699999999999</v>
          </cell>
        </row>
        <row r="536">
          <cell r="F536">
            <v>2.1863100000000002</v>
          </cell>
        </row>
        <row r="537">
          <cell r="F537">
            <v>10.507809999999999</v>
          </cell>
        </row>
        <row r="538">
          <cell r="F538">
            <v>1.7262</v>
          </cell>
        </row>
        <row r="539">
          <cell r="F539">
            <v>-9.1144999999999996</v>
          </cell>
        </row>
        <row r="540">
          <cell r="F540">
            <v>17.95552</v>
          </cell>
        </row>
        <row r="541">
          <cell r="F541">
            <v>6.0572699999999999</v>
          </cell>
        </row>
        <row r="542">
          <cell r="F542">
            <v>1.15808</v>
          </cell>
        </row>
        <row r="543">
          <cell r="F543">
            <v>5.5659799999999997</v>
          </cell>
        </row>
        <row r="544">
          <cell r="F544">
            <v>1.7262</v>
          </cell>
        </row>
        <row r="545">
          <cell r="F545">
            <v>-9.1144999999999996</v>
          </cell>
        </row>
        <row r="546">
          <cell r="F546">
            <v>5.3930300000000004</v>
          </cell>
        </row>
        <row r="547">
          <cell r="F547">
            <v>6.5924300000000002</v>
          </cell>
        </row>
        <row r="548">
          <cell r="F548">
            <v>1.02823</v>
          </cell>
        </row>
        <row r="549">
          <cell r="F549">
            <v>4.9418300000000004</v>
          </cell>
        </row>
        <row r="550">
          <cell r="F550">
            <v>12.56249</v>
          </cell>
        </row>
        <row r="551">
          <cell r="F551">
            <v>77.385069999999999</v>
          </cell>
        </row>
        <row r="552">
          <cell r="F552">
            <v>1.92624</v>
          </cell>
        </row>
        <row r="553">
          <cell r="F553">
            <v>12.344989999999999</v>
          </cell>
        </row>
        <row r="554">
          <cell r="F554">
            <v>59.525480000000002</v>
          </cell>
        </row>
        <row r="557">
          <cell r="F557">
            <v>-2.0246300000000002</v>
          </cell>
        </row>
        <row r="558">
          <cell r="F558">
            <v>149.15715</v>
          </cell>
        </row>
        <row r="561">
          <cell r="F561">
            <v>34.274859999999997</v>
          </cell>
        </row>
        <row r="562">
          <cell r="F562">
            <v>1.92624</v>
          </cell>
        </row>
        <row r="563">
          <cell r="F563">
            <v>6.2751799999999998</v>
          </cell>
        </row>
        <row r="564">
          <cell r="F564">
            <v>30.352730000000001</v>
          </cell>
        </row>
        <row r="565">
          <cell r="F565">
            <v>-2.0246300000000002</v>
          </cell>
        </row>
        <row r="566">
          <cell r="F566">
            <v>70.804379999999995</v>
          </cell>
        </row>
        <row r="567">
          <cell r="F567">
            <v>43.110210000000002</v>
          </cell>
        </row>
        <row r="568">
          <cell r="F568">
            <v>6.0698100000000004</v>
          </cell>
        </row>
        <row r="569">
          <cell r="F569">
            <v>29.172750000000001</v>
          </cell>
        </row>
        <row r="572">
          <cell r="F572">
            <v>78.352770000000007</v>
          </cell>
        </row>
        <row r="573">
          <cell r="F573">
            <v>23.638580000000001</v>
          </cell>
        </row>
        <row r="574">
          <cell r="F574">
            <v>3.28037</v>
          </cell>
        </row>
        <row r="575">
          <cell r="F575">
            <v>15.76613</v>
          </cell>
        </row>
        <row r="577">
          <cell r="F577">
            <v>42.685079999999999</v>
          </cell>
        </row>
        <row r="578">
          <cell r="F578">
            <v>19.471630000000001</v>
          </cell>
        </row>
        <row r="579">
          <cell r="F579">
            <v>2.7894399999999999</v>
          </cell>
        </row>
        <row r="580">
          <cell r="F580">
            <v>13.40662</v>
          </cell>
        </row>
        <row r="582">
          <cell r="F582">
            <v>35.66769</v>
          </cell>
        </row>
        <row r="583">
          <cell r="F583">
            <v>298.97239000000002</v>
          </cell>
        </row>
        <row r="584">
          <cell r="F584">
            <v>-0.12873000000000001</v>
          </cell>
        </row>
        <row r="585">
          <cell r="F585">
            <v>81.347939999999994</v>
          </cell>
        </row>
        <row r="586">
          <cell r="F586">
            <v>1.6623699999999999</v>
          </cell>
        </row>
        <row r="588">
          <cell r="F588">
            <v>1.08334</v>
          </cell>
        </row>
        <row r="590">
          <cell r="F590">
            <v>57.246560000000002</v>
          </cell>
        </row>
        <row r="591">
          <cell r="F591">
            <v>275.44542000000001</v>
          </cell>
        </row>
        <row r="593">
          <cell r="F593">
            <v>142.24180000000001</v>
          </cell>
        </row>
        <row r="594">
          <cell r="F594">
            <v>0</v>
          </cell>
        </row>
        <row r="595">
          <cell r="F595">
            <v>56.677630000000001</v>
          </cell>
        </row>
        <row r="596">
          <cell r="F596">
            <v>4.3549199999999999</v>
          </cell>
        </row>
        <row r="597">
          <cell r="F597">
            <v>-296.08713</v>
          </cell>
        </row>
        <row r="598">
          <cell r="F598">
            <v>-0.55386999999999997</v>
          </cell>
        </row>
        <row r="599">
          <cell r="F599">
            <v>-115.68471</v>
          </cell>
        </row>
        <row r="600">
          <cell r="F600">
            <v>-4.3549199999999999</v>
          </cell>
        </row>
        <row r="603">
          <cell r="F603">
            <v>502.22300999999999</v>
          </cell>
        </row>
        <row r="604">
          <cell r="F604">
            <v>39.318559999999998</v>
          </cell>
        </row>
        <row r="605">
          <cell r="F605">
            <v>0.41666999999999998</v>
          </cell>
        </row>
        <row r="606">
          <cell r="F606">
            <v>5.85677</v>
          </cell>
        </row>
        <row r="607">
          <cell r="F607">
            <v>28.14912</v>
          </cell>
        </row>
        <row r="608">
          <cell r="F608">
            <v>-28.285679999999999</v>
          </cell>
        </row>
        <row r="609">
          <cell r="F609">
            <v>45.455440000000003</v>
          </cell>
        </row>
        <row r="612">
          <cell r="F612">
            <v>36.159910000000004</v>
          </cell>
        </row>
        <row r="614">
          <cell r="F614">
            <v>5.2114500000000001</v>
          </cell>
        </row>
        <row r="615">
          <cell r="F615">
            <v>25.0472</v>
          </cell>
        </row>
        <row r="616">
          <cell r="F616">
            <v>66.418559999999999</v>
          </cell>
        </row>
        <row r="617">
          <cell r="F617">
            <v>18.915620000000001</v>
          </cell>
        </row>
        <row r="618">
          <cell r="F618">
            <v>3.21888</v>
          </cell>
        </row>
        <row r="619">
          <cell r="F619">
            <v>15.47062</v>
          </cell>
        </row>
        <row r="620">
          <cell r="F620">
            <v>37.605119999999999</v>
          </cell>
        </row>
        <row r="626">
          <cell r="F626">
            <v>44.427239999999998</v>
          </cell>
        </row>
        <row r="627">
          <cell r="F627">
            <v>-0.12873000000000001</v>
          </cell>
        </row>
        <row r="628">
          <cell r="F628">
            <v>43.58887</v>
          </cell>
        </row>
        <row r="629">
          <cell r="F629">
            <v>1.3036300000000001</v>
          </cell>
        </row>
        <row r="630">
          <cell r="F630">
            <v>12.881460000000001</v>
          </cell>
        </row>
        <row r="631">
          <cell r="F631">
            <v>62.096350000000001</v>
          </cell>
        </row>
        <row r="632">
          <cell r="F632">
            <v>6.5175999999999998</v>
          </cell>
        </row>
        <row r="633">
          <cell r="F633">
            <v>0</v>
          </cell>
        </row>
        <row r="634">
          <cell r="F634">
            <v>37.385579999999997</v>
          </cell>
        </row>
        <row r="635">
          <cell r="F635">
            <v>2.3967200000000002</v>
          </cell>
        </row>
        <row r="636">
          <cell r="F636">
            <v>-0.55386999999999997</v>
          </cell>
        </row>
        <row r="637">
          <cell r="F637">
            <v>-38.645760000000003</v>
          </cell>
        </row>
        <row r="638">
          <cell r="F638">
            <v>-2.3967200000000002</v>
          </cell>
        </row>
        <row r="639">
          <cell r="F639">
            <v>168.87236999999999</v>
          </cell>
        </row>
        <row r="640">
          <cell r="F640">
            <v>6.9922500000000003</v>
          </cell>
        </row>
        <row r="641">
          <cell r="F641">
            <v>-0.12873000000000001</v>
          </cell>
        </row>
        <row r="642">
          <cell r="F642">
            <v>26.093699999999998</v>
          </cell>
        </row>
        <row r="643">
          <cell r="F643">
            <v>1.32707</v>
          </cell>
        </row>
        <row r="644">
          <cell r="F644">
            <v>4.7913199999999998</v>
          </cell>
        </row>
        <row r="645">
          <cell r="F645">
            <v>23.21753</v>
          </cell>
        </row>
        <row r="646">
          <cell r="F646">
            <v>0</v>
          </cell>
        </row>
        <row r="647">
          <cell r="F647">
            <v>37.385579999999997</v>
          </cell>
        </row>
        <row r="648">
          <cell r="F648">
            <v>2.3967200000000002</v>
          </cell>
        </row>
        <row r="649">
          <cell r="F649">
            <v>-0.55386999999999997</v>
          </cell>
        </row>
        <row r="650">
          <cell r="F650">
            <v>-38.645760000000003</v>
          </cell>
        </row>
        <row r="651">
          <cell r="F651">
            <v>-2.3967200000000002</v>
          </cell>
        </row>
        <row r="652">
          <cell r="F652">
            <v>60.479089999999999</v>
          </cell>
        </row>
        <row r="653">
          <cell r="F653">
            <v>37.434989999999999</v>
          </cell>
        </row>
        <row r="654">
          <cell r="F654">
            <v>5.4964700000000004</v>
          </cell>
        </row>
        <row r="655">
          <cell r="F655">
            <v>26.417400000000001</v>
          </cell>
        </row>
        <row r="656">
          <cell r="F656">
            <v>69.348860000000002</v>
          </cell>
        </row>
        <row r="657">
          <cell r="F657">
            <v>17.495170000000002</v>
          </cell>
        </row>
        <row r="658">
          <cell r="F658">
            <v>-2.3439999999999999E-2</v>
          </cell>
        </row>
        <row r="659">
          <cell r="F659">
            <v>2.5936699999999999</v>
          </cell>
        </row>
        <row r="660">
          <cell r="F660">
            <v>12.46142</v>
          </cell>
        </row>
        <row r="661">
          <cell r="F661">
            <v>6.5175999999999998</v>
          </cell>
        </row>
        <row r="662">
          <cell r="F662">
            <v>39.044420000000002</v>
          </cell>
        </row>
        <row r="663">
          <cell r="F663">
            <v>160.15106</v>
          </cell>
        </row>
        <row r="664">
          <cell r="F664">
            <v>37.759070000000001</v>
          </cell>
        </row>
        <row r="665">
          <cell r="F665">
            <v>0.35874</v>
          </cell>
        </row>
        <row r="667">
          <cell r="F667">
            <v>0.66666999999999998</v>
          </cell>
        </row>
        <row r="669">
          <cell r="F669">
            <v>30.077999999999999</v>
          </cell>
        </row>
        <row r="670">
          <cell r="F670">
            <v>144.68213</v>
          </cell>
        </row>
        <row r="671">
          <cell r="F671">
            <v>135.7242</v>
          </cell>
        </row>
        <row r="672">
          <cell r="F672">
            <v>19.29205</v>
          </cell>
        </row>
        <row r="673">
          <cell r="F673">
            <v>1.9581999999999999</v>
          </cell>
        </row>
        <row r="674">
          <cell r="F674">
            <v>-267.80144999999999</v>
          </cell>
        </row>
        <row r="675">
          <cell r="F675">
            <v>-77.03895</v>
          </cell>
        </row>
        <row r="676">
          <cell r="F676">
            <v>-1.9581999999999999</v>
          </cell>
        </row>
        <row r="679">
          <cell r="F679">
            <v>183.87152</v>
          </cell>
        </row>
        <row r="680">
          <cell r="F680">
            <v>28.121649999999999</v>
          </cell>
        </row>
        <row r="681">
          <cell r="F681">
            <v>5.6235099999999996</v>
          </cell>
        </row>
        <row r="682">
          <cell r="F682">
            <v>8.0049999999999996E-2</v>
          </cell>
        </row>
        <row r="683">
          <cell r="F683">
            <v>0.66666999999999998</v>
          </cell>
        </row>
        <row r="684">
          <cell r="F684">
            <v>5.2957299999999998</v>
          </cell>
        </row>
        <row r="685">
          <cell r="F685">
            <v>25.530809999999999</v>
          </cell>
        </row>
        <row r="686">
          <cell r="F686">
            <v>12.73052</v>
          </cell>
        </row>
        <row r="687">
          <cell r="F687">
            <v>-57.785760000000003</v>
          </cell>
        </row>
        <row r="688">
          <cell r="F688">
            <v>20.263179999999998</v>
          </cell>
        </row>
        <row r="705">
          <cell r="F705">
            <v>100.91728999999999</v>
          </cell>
        </row>
        <row r="707">
          <cell r="F707">
            <v>15.034330000000001</v>
          </cell>
        </row>
        <row r="708">
          <cell r="F708">
            <v>72.258709999999994</v>
          </cell>
        </row>
        <row r="709">
          <cell r="F709">
            <v>111.0776</v>
          </cell>
        </row>
        <row r="710">
          <cell r="F710">
            <v>-153.65617</v>
          </cell>
        </row>
        <row r="711">
          <cell r="F711">
            <v>145.63176000000001</v>
          </cell>
        </row>
        <row r="712">
          <cell r="F712">
            <v>51.17998</v>
          </cell>
        </row>
        <row r="714">
          <cell r="F714">
            <v>7.7171900000000004</v>
          </cell>
        </row>
        <row r="715">
          <cell r="F715">
            <v>37.09064</v>
          </cell>
        </row>
        <row r="716">
          <cell r="F716">
            <v>29.98752</v>
          </cell>
        </row>
        <row r="717">
          <cell r="F717">
            <v>-66.50376</v>
          </cell>
        </row>
        <row r="718">
          <cell r="F718">
            <v>59.47157</v>
          </cell>
        </row>
        <row r="719">
          <cell r="F719">
            <v>49.737310000000001</v>
          </cell>
        </row>
        <row r="721">
          <cell r="F721">
            <v>7.3171400000000002</v>
          </cell>
        </row>
        <row r="722">
          <cell r="F722">
            <v>35.16807</v>
          </cell>
        </row>
        <row r="723">
          <cell r="F723">
            <v>81.09008</v>
          </cell>
        </row>
        <row r="724">
          <cell r="F724">
            <v>-87.152410000000003</v>
          </cell>
        </row>
        <row r="725">
          <cell r="F725">
            <v>86.16019</v>
          </cell>
        </row>
        <row r="726">
          <cell r="F726">
            <v>31.112120000000001</v>
          </cell>
        </row>
        <row r="727">
          <cell r="F727">
            <v>32.135559999999998</v>
          </cell>
        </row>
        <row r="728">
          <cell r="F728">
            <v>0.27868999999999999</v>
          </cell>
        </row>
        <row r="729">
          <cell r="F729">
            <v>9.7479399999999998</v>
          </cell>
        </row>
        <row r="730">
          <cell r="F730">
            <v>46.892609999999998</v>
          </cell>
        </row>
        <row r="731">
          <cell r="F731">
            <v>11.916079999999999</v>
          </cell>
        </row>
        <row r="732">
          <cell r="F732">
            <v>19.29205</v>
          </cell>
        </row>
        <row r="733">
          <cell r="F733">
            <v>1.9581999999999999</v>
          </cell>
        </row>
        <row r="734">
          <cell r="F734">
            <v>-56.359520000000003</v>
          </cell>
        </row>
        <row r="735">
          <cell r="F735">
            <v>-77.03895</v>
          </cell>
        </row>
        <row r="736">
          <cell r="F736">
            <v>-1.9581999999999999</v>
          </cell>
        </row>
        <row r="737">
          <cell r="F737">
            <v>17.976579999999998</v>
          </cell>
        </row>
        <row r="738">
          <cell r="F738">
            <v>31.112120000000001</v>
          </cell>
        </row>
        <row r="739">
          <cell r="F739">
            <v>4.6240699999999997</v>
          </cell>
        </row>
        <row r="740">
          <cell r="F740">
            <v>22.224329999999998</v>
          </cell>
        </row>
        <row r="741">
          <cell r="F741">
            <v>9.5544799999999999</v>
          </cell>
        </row>
        <row r="742">
          <cell r="F742">
            <v>-56.359520000000003</v>
          </cell>
        </row>
        <row r="743">
          <cell r="F743">
            <v>11.155480000000001</v>
          </cell>
        </row>
        <row r="744">
          <cell r="F744">
            <v>32.135559999999998</v>
          </cell>
        </row>
        <row r="745">
          <cell r="F745">
            <v>0.27868999999999999</v>
          </cell>
        </row>
        <row r="746">
          <cell r="F746">
            <v>5.1238700000000001</v>
          </cell>
        </row>
        <row r="747">
          <cell r="F747">
            <v>24.668279999999999</v>
          </cell>
        </row>
        <row r="748">
          <cell r="F748">
            <v>2.3616000000000001</v>
          </cell>
        </row>
        <row r="749">
          <cell r="F749">
            <v>19.29205</v>
          </cell>
        </row>
        <row r="750">
          <cell r="F750">
            <v>1.9581999999999999</v>
          </cell>
        </row>
        <row r="751">
          <cell r="F751">
            <v>-77.03895</v>
          </cell>
        </row>
        <row r="752">
          <cell r="F752">
            <v>-1.9581999999999999</v>
          </cell>
        </row>
        <row r="753">
          <cell r="F753">
            <v>6.8211000000000004</v>
          </cell>
        </row>
        <row r="754">
          <cell r="F754">
            <v>464.47946999999999</v>
          </cell>
        </row>
        <row r="755">
          <cell r="F755">
            <v>19.855799999999999</v>
          </cell>
        </row>
        <row r="756">
          <cell r="F756">
            <v>1096.04702</v>
          </cell>
        </row>
        <row r="757">
          <cell r="F757">
            <v>61.124200000000002</v>
          </cell>
        </row>
        <row r="758">
          <cell r="F758">
            <v>3.0169999999999999</v>
          </cell>
        </row>
        <row r="759">
          <cell r="F759">
            <v>2.8</v>
          </cell>
        </row>
        <row r="761">
          <cell r="F761">
            <v>252.42501999999999</v>
          </cell>
        </row>
        <row r="762">
          <cell r="F762">
            <v>1225.10591</v>
          </cell>
        </row>
        <row r="764">
          <cell r="F764">
            <v>4.3593599999999997</v>
          </cell>
        </row>
        <row r="765">
          <cell r="F765">
            <v>22.667290000000001</v>
          </cell>
        </row>
        <row r="766">
          <cell r="F766">
            <v>1304.65643</v>
          </cell>
        </row>
        <row r="767">
          <cell r="F767">
            <v>71.276830000000004</v>
          </cell>
        </row>
        <row r="768">
          <cell r="F768">
            <v>-284.93849999999998</v>
          </cell>
        </row>
        <row r="769">
          <cell r="F769">
            <v>-17.616980000000002</v>
          </cell>
        </row>
        <row r="770">
          <cell r="F770">
            <v>-1402.4415200000001</v>
          </cell>
        </row>
        <row r="771">
          <cell r="F771">
            <v>-69.603059999999999</v>
          </cell>
        </row>
        <row r="772">
          <cell r="F772">
            <v>2753.2142699999999</v>
          </cell>
        </row>
        <row r="773">
          <cell r="F773">
            <v>61.914540000000002</v>
          </cell>
        </row>
        <row r="774">
          <cell r="F774">
            <v>6.38889</v>
          </cell>
        </row>
        <row r="775">
          <cell r="F775">
            <v>325.56040999999999</v>
          </cell>
        </row>
        <row r="776">
          <cell r="F776">
            <v>27.791</v>
          </cell>
        </row>
        <row r="777">
          <cell r="F777">
            <v>3.0169999999999999</v>
          </cell>
        </row>
        <row r="779">
          <cell r="F779">
            <v>66.339690000000004</v>
          </cell>
        </row>
        <row r="780">
          <cell r="F780">
            <v>323.90640999999999</v>
          </cell>
        </row>
        <row r="783">
          <cell r="F783">
            <v>814.91794000000004</v>
          </cell>
        </row>
        <row r="784">
          <cell r="F784">
            <v>20.986450000000001</v>
          </cell>
        </row>
        <row r="785">
          <cell r="F785">
            <v>41.832000000000001</v>
          </cell>
        </row>
        <row r="786">
          <cell r="F786">
            <v>0.44329000000000002</v>
          </cell>
        </row>
        <row r="787">
          <cell r="F787">
            <v>10.565630000000001</v>
          </cell>
        </row>
        <row r="788">
          <cell r="F788">
            <v>50.850729999999999</v>
          </cell>
        </row>
        <row r="789">
          <cell r="F789">
            <v>-6.5175999999999998</v>
          </cell>
        </row>
        <row r="791">
          <cell r="F791">
            <v>118.1605</v>
          </cell>
        </row>
        <row r="799">
          <cell r="F799">
            <v>13.844900000000001</v>
          </cell>
        </row>
        <row r="801">
          <cell r="F801">
            <v>19.855820000000001</v>
          </cell>
        </row>
        <row r="802">
          <cell r="F802">
            <v>0.39276</v>
          </cell>
        </row>
        <row r="805">
          <cell r="F805">
            <v>5.1687700000000003</v>
          </cell>
        </row>
        <row r="806">
          <cell r="F806">
            <v>24.90324</v>
          </cell>
        </row>
        <row r="807">
          <cell r="F807">
            <v>3.4635899999999999</v>
          </cell>
        </row>
        <row r="809">
          <cell r="F809">
            <v>29.18516</v>
          </cell>
        </row>
        <row r="810">
          <cell r="F810">
            <v>0.37569999999999998</v>
          </cell>
        </row>
        <row r="811">
          <cell r="F811">
            <v>-15.74226</v>
          </cell>
        </row>
        <row r="813">
          <cell r="F813">
            <v>-45.685639999999999</v>
          </cell>
        </row>
        <row r="814">
          <cell r="F814">
            <v>-0.31279000000000001</v>
          </cell>
        </row>
        <row r="815">
          <cell r="F815">
            <v>35.449249999999999</v>
          </cell>
        </row>
        <row r="816">
          <cell r="F816">
            <v>13.844900000000001</v>
          </cell>
        </row>
        <row r="818">
          <cell r="F818">
            <v>19.855820000000001</v>
          </cell>
        </row>
        <row r="819">
          <cell r="F819">
            <v>0.39276</v>
          </cell>
        </row>
        <row r="822">
          <cell r="F822">
            <v>5.1687700000000003</v>
          </cell>
        </row>
        <row r="823">
          <cell r="F823">
            <v>24.90324</v>
          </cell>
        </row>
        <row r="824">
          <cell r="F824">
            <v>3.4635899999999999</v>
          </cell>
        </row>
        <row r="826">
          <cell r="F826">
            <v>29.18516</v>
          </cell>
        </row>
        <row r="827">
          <cell r="F827">
            <v>0.37569999999999998</v>
          </cell>
        </row>
        <row r="828">
          <cell r="F828">
            <v>-15.74226</v>
          </cell>
        </row>
        <row r="830">
          <cell r="F830">
            <v>-45.685639999999999</v>
          </cell>
        </row>
        <row r="831">
          <cell r="F831">
            <v>-0.31279000000000001</v>
          </cell>
        </row>
        <row r="832">
          <cell r="F832">
            <v>35.449249999999999</v>
          </cell>
        </row>
        <row r="848">
          <cell r="F848">
            <v>367.73358000000002</v>
          </cell>
        </row>
        <row r="849">
          <cell r="F849">
            <v>13.46691</v>
          </cell>
        </row>
        <row r="850">
          <cell r="F850">
            <v>708.79879000000005</v>
          </cell>
        </row>
        <row r="851">
          <cell r="F851">
            <v>32.497149999999998</v>
          </cell>
        </row>
        <row r="852">
          <cell r="F852">
            <v>2.8</v>
          </cell>
        </row>
        <row r="854">
          <cell r="F854">
            <v>170.35093000000001</v>
          </cell>
        </row>
        <row r="855">
          <cell r="F855">
            <v>825.44552999999996</v>
          </cell>
        </row>
        <row r="856">
          <cell r="F856">
            <v>0.89576999999999996</v>
          </cell>
        </row>
        <row r="857">
          <cell r="F857">
            <v>22.667290000000001</v>
          </cell>
        </row>
        <row r="858">
          <cell r="F858">
            <v>1275.47127</v>
          </cell>
        </row>
        <row r="859">
          <cell r="F859">
            <v>70.901129999999995</v>
          </cell>
        </row>
        <row r="860">
          <cell r="F860">
            <v>-262.67863999999997</v>
          </cell>
        </row>
        <row r="861">
          <cell r="F861">
            <v>-17.616980000000002</v>
          </cell>
        </row>
        <row r="862">
          <cell r="F862">
            <v>-1356.7558799999999</v>
          </cell>
        </row>
        <row r="863">
          <cell r="F863">
            <v>-69.290270000000007</v>
          </cell>
        </row>
        <row r="864">
          <cell r="F864">
            <v>1784.68658</v>
          </cell>
        </row>
        <row r="865">
          <cell r="F865">
            <v>129.45367999999999</v>
          </cell>
        </row>
        <row r="866">
          <cell r="F866">
            <v>11.662459999999999</v>
          </cell>
        </row>
        <row r="867">
          <cell r="F867">
            <v>592.55499999999995</v>
          </cell>
        </row>
        <row r="868">
          <cell r="F868">
            <v>19.28762</v>
          </cell>
        </row>
        <row r="869">
          <cell r="F869">
            <v>2.4</v>
          </cell>
        </row>
        <row r="871">
          <cell r="F871">
            <v>114.29438</v>
          </cell>
        </row>
        <row r="872">
          <cell r="F872">
            <v>553.65378999999996</v>
          </cell>
        </row>
        <row r="874">
          <cell r="F874">
            <v>17.65305</v>
          </cell>
        </row>
        <row r="875">
          <cell r="F875">
            <v>1056.84827</v>
          </cell>
        </row>
        <row r="876">
          <cell r="F876">
            <v>55.059750000000001</v>
          </cell>
        </row>
        <row r="877">
          <cell r="F877">
            <v>-5.2617599999999998</v>
          </cell>
        </row>
        <row r="878">
          <cell r="F878">
            <v>-15.60369</v>
          </cell>
        </row>
        <row r="879">
          <cell r="F879">
            <v>-1134.24487</v>
          </cell>
        </row>
        <row r="880">
          <cell r="F880">
            <v>-54.279119999999999</v>
          </cell>
        </row>
        <row r="881">
          <cell r="F881">
            <v>1343.47856</v>
          </cell>
        </row>
        <row r="882">
          <cell r="F882">
            <v>159.37254999999999</v>
          </cell>
        </row>
        <row r="883">
          <cell r="F883">
            <v>19.564589999999999</v>
          </cell>
        </row>
        <row r="884">
          <cell r="F884">
            <v>-1.269E-2</v>
          </cell>
        </row>
        <row r="885">
          <cell r="F885">
            <v>0.4</v>
          </cell>
        </row>
        <row r="886">
          <cell r="F886">
            <v>28.493639999999999</v>
          </cell>
        </row>
        <row r="887">
          <cell r="F887">
            <v>136.94698</v>
          </cell>
        </row>
        <row r="889">
          <cell r="F889">
            <v>13.68242</v>
          </cell>
        </row>
        <row r="890">
          <cell r="F890">
            <v>-164.32111</v>
          </cell>
        </row>
        <row r="891">
          <cell r="F891">
            <v>-33.008629999999997</v>
          </cell>
        </row>
        <row r="892">
          <cell r="F892">
            <v>161.11775</v>
          </cell>
        </row>
        <row r="893">
          <cell r="F893">
            <v>13.874750000000001</v>
          </cell>
        </row>
        <row r="894">
          <cell r="F894">
            <v>1.8044500000000001</v>
          </cell>
        </row>
        <row r="895">
          <cell r="F895">
            <v>96.679199999999994</v>
          </cell>
        </row>
        <row r="896">
          <cell r="F896">
            <v>13.22222</v>
          </cell>
        </row>
        <row r="897">
          <cell r="F897">
            <v>17.974730000000001</v>
          </cell>
        </row>
        <row r="898">
          <cell r="F898">
            <v>88.761809999999997</v>
          </cell>
        </row>
        <row r="899">
          <cell r="F899">
            <v>0.89576999999999996</v>
          </cell>
        </row>
        <row r="900">
          <cell r="F900">
            <v>5.01424</v>
          </cell>
        </row>
        <row r="901">
          <cell r="F901">
            <v>204.94058000000001</v>
          </cell>
        </row>
        <row r="902">
          <cell r="F902">
            <v>15.841379999999999</v>
          </cell>
        </row>
        <row r="903">
          <cell r="F903">
            <v>-2.01329</v>
          </cell>
        </row>
        <row r="904">
          <cell r="F904">
            <v>-189.50237999999999</v>
          </cell>
        </row>
        <row r="905">
          <cell r="F905">
            <v>-15.011150000000001</v>
          </cell>
        </row>
        <row r="906">
          <cell r="F906">
            <v>252.48231000000001</v>
          </cell>
        </row>
        <row r="907">
          <cell r="F907">
            <v>65.032600000000002</v>
          </cell>
        </row>
        <row r="908">
          <cell r="F908">
            <v>9.5881799999999995</v>
          </cell>
        </row>
        <row r="909">
          <cell r="F909">
            <v>46.082949999999997</v>
          </cell>
        </row>
        <row r="911">
          <cell r="F911">
            <v>-93.095770000000002</v>
          </cell>
        </row>
        <row r="912">
          <cell r="F912">
            <v>27.607959999999999</v>
          </cell>
        </row>
        <row r="913">
          <cell r="F913">
            <v>738.96220000000005</v>
          </cell>
        </row>
        <row r="914">
          <cell r="F914">
            <v>36.400939999999999</v>
          </cell>
        </row>
        <row r="915">
          <cell r="F915">
            <v>1312.1966399999999</v>
          </cell>
        </row>
        <row r="916">
          <cell r="F916">
            <v>173.07655</v>
          </cell>
        </row>
        <row r="917">
          <cell r="F917">
            <v>0.23072000000000001</v>
          </cell>
        </row>
        <row r="920">
          <cell r="F920">
            <v>322.88869</v>
          </cell>
        </row>
        <row r="921">
          <cell r="F921">
            <v>1584.5536</v>
          </cell>
        </row>
        <row r="923">
          <cell r="F923">
            <v>36.207360000000001</v>
          </cell>
        </row>
        <row r="924">
          <cell r="F924">
            <v>26.614840000000001</v>
          </cell>
        </row>
        <row r="925">
          <cell r="F925">
            <v>771.15974000000006</v>
          </cell>
        </row>
        <row r="926">
          <cell r="F926">
            <v>76.147689999999997</v>
          </cell>
        </row>
        <row r="927">
          <cell r="F927">
            <v>-918.14273000000003</v>
          </cell>
        </row>
        <row r="928">
          <cell r="F928">
            <v>-42.242570000000001</v>
          </cell>
        </row>
        <row r="929">
          <cell r="F929">
            <v>-2692.4285399999999</v>
          </cell>
        </row>
        <row r="930">
          <cell r="F930">
            <v>-227.46429000000001</v>
          </cell>
        </row>
        <row r="931">
          <cell r="F931">
            <v>1198.16084</v>
          </cell>
        </row>
        <row r="934">
          <cell r="F934">
            <v>29.817250000000001</v>
          </cell>
        </row>
        <row r="935">
          <cell r="F935">
            <v>4.4394600000000004</v>
          </cell>
        </row>
        <row r="936">
          <cell r="F936">
            <v>21.337039999999998</v>
          </cell>
        </row>
        <row r="937">
          <cell r="F937">
            <v>-2.7732800000000002</v>
          </cell>
        </row>
        <row r="938">
          <cell r="F938">
            <v>52.82047</v>
          </cell>
        </row>
        <row r="939">
          <cell r="F939">
            <v>13.98</v>
          </cell>
        </row>
        <row r="940">
          <cell r="F940">
            <v>1.8831</v>
          </cell>
        </row>
        <row r="941">
          <cell r="F941">
            <v>9.0506600000000006</v>
          </cell>
        </row>
        <row r="942">
          <cell r="F942">
            <v>0.92703999999999998</v>
          </cell>
        </row>
        <row r="943">
          <cell r="F943">
            <v>0.1658</v>
          </cell>
        </row>
        <row r="944">
          <cell r="F944">
            <v>-11.55968</v>
          </cell>
        </row>
        <row r="945">
          <cell r="F945">
            <v>14.44692</v>
          </cell>
        </row>
        <row r="946">
          <cell r="F946">
            <v>135.80412999999999</v>
          </cell>
        </row>
        <row r="947">
          <cell r="F947">
            <v>2.7204700000000002</v>
          </cell>
        </row>
        <row r="950">
          <cell r="F950">
            <v>21.376719999999999</v>
          </cell>
        </row>
        <row r="951">
          <cell r="F951">
            <v>102.7407</v>
          </cell>
        </row>
        <row r="952">
          <cell r="F952">
            <v>-158.33722</v>
          </cell>
        </row>
        <row r="953">
          <cell r="F953">
            <v>-1.40784</v>
          </cell>
        </row>
        <row r="954">
          <cell r="F954">
            <v>102.89696000000001</v>
          </cell>
        </row>
        <row r="955">
          <cell r="F955">
            <v>279.23007000000001</v>
          </cell>
        </row>
        <row r="956">
          <cell r="F956">
            <v>2.2550000000000001E-2</v>
          </cell>
        </row>
        <row r="957">
          <cell r="F957">
            <v>221.62703999999999</v>
          </cell>
        </row>
        <row r="958">
          <cell r="F958">
            <v>13.074719999999999</v>
          </cell>
        </row>
        <row r="961">
          <cell r="F961">
            <v>76.455070000000006</v>
          </cell>
        </row>
        <row r="962">
          <cell r="F962">
            <v>369.53300000000002</v>
          </cell>
        </row>
        <row r="964">
          <cell r="F964">
            <v>16.680009999999999</v>
          </cell>
        </row>
        <row r="966">
          <cell r="F966">
            <v>108.75476</v>
          </cell>
        </row>
        <row r="967">
          <cell r="F967">
            <v>1.71872</v>
          </cell>
        </row>
        <row r="968">
          <cell r="F968">
            <v>-449.52192000000002</v>
          </cell>
        </row>
        <row r="969">
          <cell r="F969">
            <v>-4.02E-2</v>
          </cell>
        </row>
        <row r="970">
          <cell r="F970">
            <v>-413.12079999999997</v>
          </cell>
        </row>
        <row r="971">
          <cell r="F971">
            <v>-16.556529999999999</v>
          </cell>
        </row>
        <row r="972">
          <cell r="F972">
            <v>207.85649000000001</v>
          </cell>
        </row>
        <row r="973">
          <cell r="F973">
            <v>7.7089499999999997</v>
          </cell>
        </row>
        <row r="974">
          <cell r="F974">
            <v>11.00834</v>
          </cell>
        </row>
        <row r="975">
          <cell r="F975">
            <v>2.3570000000000001E-2</v>
          </cell>
        </row>
        <row r="976">
          <cell r="F976">
            <v>2.7051799999999999</v>
          </cell>
        </row>
        <row r="977">
          <cell r="F977">
            <v>13.005789999999999</v>
          </cell>
        </row>
        <row r="978">
          <cell r="F978">
            <v>0.79623999999999995</v>
          </cell>
        </row>
        <row r="979">
          <cell r="F979">
            <v>0.59445000000000003</v>
          </cell>
        </row>
        <row r="981">
          <cell r="F981">
            <v>-14.929500000000001</v>
          </cell>
        </row>
        <row r="982">
          <cell r="F982">
            <v>-19.947600000000001</v>
          </cell>
        </row>
        <row r="984">
          <cell r="F984">
            <v>0.96541999999999994</v>
          </cell>
        </row>
        <row r="985">
          <cell r="F985">
            <v>211.69048000000001</v>
          </cell>
        </row>
        <row r="986">
          <cell r="F986">
            <v>2.2550000000000001E-2</v>
          </cell>
        </row>
        <row r="987">
          <cell r="F987">
            <v>210.61869999999999</v>
          </cell>
        </row>
        <row r="988">
          <cell r="F988">
            <v>13.05115</v>
          </cell>
        </row>
        <row r="991">
          <cell r="F991">
            <v>64.615470000000002</v>
          </cell>
        </row>
        <row r="992">
          <cell r="F992">
            <v>312.62513000000001</v>
          </cell>
        </row>
        <row r="993">
          <cell r="F993">
            <v>0.54810000000000003</v>
          </cell>
        </row>
        <row r="995">
          <cell r="F995">
            <v>104.09735000000001</v>
          </cell>
        </row>
        <row r="996">
          <cell r="F996">
            <v>1.71872</v>
          </cell>
        </row>
        <row r="997">
          <cell r="F997">
            <v>-373.86599000000001</v>
          </cell>
        </row>
        <row r="998">
          <cell r="F998">
            <v>-4.02E-2</v>
          </cell>
        </row>
        <row r="999">
          <cell r="F999">
            <v>-393.17320000000001</v>
          </cell>
        </row>
        <row r="1000">
          <cell r="F1000">
            <v>-16.556529999999999</v>
          </cell>
        </row>
        <row r="1001">
          <cell r="F1001">
            <v>135.35173</v>
          </cell>
        </row>
        <row r="1002">
          <cell r="F1002">
            <v>59.830640000000002</v>
          </cell>
        </row>
        <row r="1004">
          <cell r="F1004">
            <v>9.1344200000000004</v>
          </cell>
        </row>
        <row r="1005">
          <cell r="F1005">
            <v>43.902079999999998</v>
          </cell>
        </row>
        <row r="1007">
          <cell r="F1007">
            <v>15.33567</v>
          </cell>
        </row>
        <row r="1009">
          <cell r="F1009">
            <v>4.0629600000000003</v>
          </cell>
        </row>
        <row r="1011">
          <cell r="F1011">
            <v>-60.726430000000001</v>
          </cell>
        </row>
        <row r="1012">
          <cell r="F1012">
            <v>71.539339999999996</v>
          </cell>
        </row>
        <row r="1013">
          <cell r="F1013">
            <v>280.13074999999998</v>
          </cell>
        </row>
        <row r="1014">
          <cell r="F1014">
            <v>36.378390000000003</v>
          </cell>
        </row>
        <row r="1015">
          <cell r="F1015">
            <v>1087.8491300000001</v>
          </cell>
        </row>
        <row r="1016">
          <cell r="F1016">
            <v>160.00183000000001</v>
          </cell>
        </row>
        <row r="1017">
          <cell r="F1017">
            <v>0.23072000000000001</v>
          </cell>
        </row>
        <row r="1020">
          <cell r="F1020">
            <v>218.73434</v>
          </cell>
        </row>
        <row r="1021">
          <cell r="F1021">
            <v>1081.8922</v>
          </cell>
        </row>
        <row r="1022">
          <cell r="F1022">
            <v>19.527349999999998</v>
          </cell>
        </row>
        <row r="1023">
          <cell r="F1023">
            <v>26.614840000000001</v>
          </cell>
        </row>
        <row r="1024">
          <cell r="F1024">
            <v>661.47793999999999</v>
          </cell>
        </row>
        <row r="1025">
          <cell r="F1025">
            <v>74.263170000000002</v>
          </cell>
        </row>
        <row r="1026">
          <cell r="F1026">
            <v>-295.95062999999999</v>
          </cell>
        </row>
        <row r="1027">
          <cell r="F1027">
            <v>-42.202370000000002</v>
          </cell>
        </row>
        <row r="1028">
          <cell r="F1028">
            <v>-2277.8998999999999</v>
          </cell>
        </row>
        <row r="1029">
          <cell r="F1029">
            <v>-210.90776</v>
          </cell>
        </row>
        <row r="1030">
          <cell r="F1030">
            <v>820.14</v>
          </cell>
        </row>
        <row r="1031">
          <cell r="F1031">
            <v>6.2857799999999999</v>
          </cell>
        </row>
        <row r="1032">
          <cell r="F1032">
            <v>-0.53503000000000001</v>
          </cell>
        </row>
        <row r="1033">
          <cell r="F1033">
            <v>134.98077000000001</v>
          </cell>
        </row>
        <row r="1034">
          <cell r="F1034">
            <v>21.980709999999998</v>
          </cell>
        </row>
        <row r="1035">
          <cell r="F1035">
            <v>22.35915</v>
          </cell>
        </row>
        <row r="1036">
          <cell r="F1036">
            <v>110.85186</v>
          </cell>
        </row>
        <row r="1037">
          <cell r="F1037">
            <v>1.6002400000000001</v>
          </cell>
        </row>
        <row r="1038">
          <cell r="F1038">
            <v>212.32705999999999</v>
          </cell>
        </row>
        <row r="1039">
          <cell r="F1039">
            <v>18.02215</v>
          </cell>
        </row>
        <row r="1040">
          <cell r="F1040">
            <v>-3.50427</v>
          </cell>
        </row>
        <row r="1041">
          <cell r="F1041">
            <v>-4.3727299999999998</v>
          </cell>
        </row>
        <row r="1042">
          <cell r="F1042">
            <v>-278.91958</v>
          </cell>
        </row>
        <row r="1043">
          <cell r="F1043">
            <v>-27.890309999999999</v>
          </cell>
        </row>
        <row r="1044">
          <cell r="F1044">
            <v>213.1858</v>
          </cell>
        </row>
        <row r="1045">
          <cell r="F1045">
            <v>98.559389999999993</v>
          </cell>
        </row>
        <row r="1046">
          <cell r="F1046">
            <v>11.795920000000001</v>
          </cell>
        </row>
        <row r="1047">
          <cell r="F1047">
            <v>94.196659999999994</v>
          </cell>
        </row>
        <row r="1048">
          <cell r="F1048">
            <v>40.673319999999997</v>
          </cell>
        </row>
        <row r="1049">
          <cell r="F1049">
            <v>0.23072000000000001</v>
          </cell>
        </row>
        <row r="1051">
          <cell r="F1051">
            <v>29.091290000000001</v>
          </cell>
        </row>
        <row r="1052">
          <cell r="F1052">
            <v>147.75830999999999</v>
          </cell>
        </row>
        <row r="1053">
          <cell r="F1053">
            <v>6.3031499999999996</v>
          </cell>
        </row>
        <row r="1054">
          <cell r="F1054">
            <v>13.397930000000001</v>
          </cell>
        </row>
        <row r="1055">
          <cell r="F1055">
            <v>204.87045000000001</v>
          </cell>
        </row>
        <row r="1056">
          <cell r="F1056">
            <v>38.700200000000002</v>
          </cell>
        </row>
        <row r="1057">
          <cell r="F1057">
            <v>-13.92876</v>
          </cell>
        </row>
        <row r="1058">
          <cell r="F1058">
            <v>-232.78084999999999</v>
          </cell>
        </row>
        <row r="1059">
          <cell r="F1059">
            <v>-46.285780000000003</v>
          </cell>
        </row>
        <row r="1060">
          <cell r="F1060">
            <v>392.58195000000001</v>
          </cell>
        </row>
        <row r="1061">
          <cell r="F1061">
            <v>50.687600000000003</v>
          </cell>
        </row>
        <row r="1062">
          <cell r="F1062">
            <v>7.79481</v>
          </cell>
        </row>
        <row r="1063">
          <cell r="F1063">
            <v>37.463540000000002</v>
          </cell>
        </row>
        <row r="1064">
          <cell r="F1064">
            <v>11.07992</v>
          </cell>
        </row>
        <row r="1065">
          <cell r="F1065">
            <v>-100.37648</v>
          </cell>
        </row>
        <row r="1066">
          <cell r="F1066">
            <v>6.6493900000000004</v>
          </cell>
        </row>
        <row r="1067">
          <cell r="F1067">
            <v>124.59798000000001</v>
          </cell>
        </row>
        <row r="1068">
          <cell r="F1068">
            <v>25.1175</v>
          </cell>
        </row>
        <row r="1069">
          <cell r="F1069">
            <v>858.67169999999999</v>
          </cell>
        </row>
        <row r="1070">
          <cell r="F1070">
            <v>97.347800000000007</v>
          </cell>
        </row>
        <row r="1072">
          <cell r="F1072">
            <v>159.48909</v>
          </cell>
        </row>
        <row r="1073">
          <cell r="F1073">
            <v>785.81849</v>
          </cell>
        </row>
        <row r="1074">
          <cell r="F1074">
            <v>2.1442800000000002</v>
          </cell>
        </row>
        <row r="1075">
          <cell r="F1075">
            <v>11.616669999999999</v>
          </cell>
        </row>
        <row r="1076">
          <cell r="F1076">
            <v>244.28043</v>
          </cell>
        </row>
        <row r="1077">
          <cell r="F1077">
            <v>17.54082</v>
          </cell>
        </row>
        <row r="1078">
          <cell r="F1078">
            <v>-192.06988000000001</v>
          </cell>
        </row>
        <row r="1079">
          <cell r="F1079">
            <v>-23.900880000000001</v>
          </cell>
        </row>
        <row r="1080">
          <cell r="F1080">
            <v>-1766.19947</v>
          </cell>
        </row>
        <row r="1081">
          <cell r="F1081">
            <v>-136.73167000000001</v>
          </cell>
        </row>
        <row r="1082">
          <cell r="F1082">
            <v>207.72286</v>
          </cell>
        </row>
        <row r="1083">
          <cell r="F1083">
            <v>27.885760000000001</v>
          </cell>
        </row>
        <row r="1084">
          <cell r="F1084">
            <v>0.23732</v>
          </cell>
        </row>
        <row r="1085">
          <cell r="F1085">
            <v>184.85974999999999</v>
          </cell>
        </row>
        <row r="1086">
          <cell r="F1086">
            <v>26.749289999999998</v>
          </cell>
        </row>
        <row r="1088">
          <cell r="F1088">
            <v>33.333489999999998</v>
          </cell>
        </row>
        <row r="1089">
          <cell r="F1089">
            <v>164.44981000000001</v>
          </cell>
        </row>
        <row r="1090">
          <cell r="F1090">
            <v>1.74786</v>
          </cell>
        </row>
        <row r="1091">
          <cell r="F1091">
            <v>147.26694000000001</v>
          </cell>
        </row>
        <row r="1092">
          <cell r="F1092">
            <v>5.2685700000000004</v>
          </cell>
        </row>
        <row r="1093">
          <cell r="F1093">
            <v>-43.4621</v>
          </cell>
        </row>
        <row r="1094">
          <cell r="F1094">
            <v>-0.24117</v>
          </cell>
        </row>
        <row r="1095">
          <cell r="F1095">
            <v>-381.19051000000002</v>
          </cell>
        </row>
        <row r="1096">
          <cell r="F1096">
            <v>-39.92557</v>
          </cell>
        </row>
        <row r="1097">
          <cell r="F1097">
            <v>126.97944</v>
          </cell>
        </row>
        <row r="1098">
          <cell r="F1098">
            <v>7.8819600000000003</v>
          </cell>
        </row>
        <row r="1099">
          <cell r="F1099">
            <v>2.6034999999999999</v>
          </cell>
        </row>
        <row r="1100">
          <cell r="F1100">
            <v>76.152739999999994</v>
          </cell>
        </row>
        <row r="1101">
          <cell r="F1101">
            <v>13.03185</v>
          </cell>
        </row>
        <row r="1103">
          <cell r="F1103">
            <v>12.87982</v>
          </cell>
        </row>
        <row r="1104">
          <cell r="F1104">
            <v>64.378039999999999</v>
          </cell>
        </row>
        <row r="1105">
          <cell r="F1105">
            <v>0.39035999999999998</v>
          </cell>
        </row>
        <row r="1106">
          <cell r="F1106">
            <v>2.0390000000000001</v>
          </cell>
        </row>
        <row r="1107">
          <cell r="F1107">
            <v>16.868300000000001</v>
          </cell>
        </row>
        <row r="1108">
          <cell r="F1108">
            <v>0.97592000000000001</v>
          </cell>
        </row>
        <row r="1109">
          <cell r="F1109">
            <v>-11.3268</v>
          </cell>
        </row>
        <row r="1110">
          <cell r="F1110">
            <v>-3.2370700000000001</v>
          </cell>
        </row>
        <row r="1111">
          <cell r="F1111">
            <v>-180.34384</v>
          </cell>
        </row>
        <row r="1112">
          <cell r="F1112">
            <v>-19.719180000000001</v>
          </cell>
        </row>
        <row r="1113">
          <cell r="F1113">
            <v>-17.4254</v>
          </cell>
        </row>
        <row r="1114">
          <cell r="F1114">
            <v>60.858249999999998</v>
          </cell>
        </row>
        <row r="1115">
          <cell r="F1115">
            <v>17.656079999999999</v>
          </cell>
        </row>
        <row r="1116">
          <cell r="F1116">
            <v>499.81959000000001</v>
          </cell>
        </row>
        <row r="1117">
          <cell r="F1117">
            <v>52.198169999999998</v>
          </cell>
        </row>
        <row r="1118">
          <cell r="F1118">
            <v>92.920680000000004</v>
          </cell>
        </row>
        <row r="1119">
          <cell r="F1119">
            <v>457.63117999999997</v>
          </cell>
        </row>
        <row r="1120">
          <cell r="F1120">
            <v>1.7539199999999999</v>
          </cell>
        </row>
        <row r="1121">
          <cell r="F1121">
            <v>5.2885299999999997</v>
          </cell>
        </row>
        <row r="1122">
          <cell r="F1122">
            <v>62.190689999999996</v>
          </cell>
        </row>
        <row r="1123">
          <cell r="F1123">
            <v>11.707420000000001</v>
          </cell>
        </row>
        <row r="1124">
          <cell r="F1124">
            <v>-92.186319999999995</v>
          </cell>
        </row>
        <row r="1125">
          <cell r="F1125">
            <v>-16.234719999999999</v>
          </cell>
        </row>
        <row r="1126">
          <cell r="F1126">
            <v>-1005.2033300000001</v>
          </cell>
        </row>
        <row r="1127">
          <cell r="F1127">
            <v>-71.446160000000006</v>
          </cell>
        </row>
        <row r="1128">
          <cell r="F1128">
            <v>76.953980000000001</v>
          </cell>
        </row>
        <row r="1129">
          <cell r="F1129">
            <v>27.972010000000001</v>
          </cell>
        </row>
        <row r="1130">
          <cell r="F1130">
            <v>4.6205999999999996</v>
          </cell>
        </row>
        <row r="1131">
          <cell r="F1131">
            <v>97.839619999999996</v>
          </cell>
        </row>
        <row r="1132">
          <cell r="F1132">
            <v>5.3684900000000004</v>
          </cell>
        </row>
        <row r="1133">
          <cell r="F1133">
            <v>20.3551</v>
          </cell>
        </row>
        <row r="1134">
          <cell r="F1134">
            <v>99.359459999999999</v>
          </cell>
        </row>
        <row r="1135">
          <cell r="F1135">
            <v>2.54128</v>
          </cell>
        </row>
        <row r="1136">
          <cell r="F1136">
            <v>17.954499999999999</v>
          </cell>
        </row>
        <row r="1137">
          <cell r="F1137">
            <v>-0.41109000000000001</v>
          </cell>
        </row>
        <row r="1138">
          <cell r="F1138">
            <v>-45.094659999999998</v>
          </cell>
        </row>
        <row r="1139">
          <cell r="F1139">
            <v>-4.1879200000000001</v>
          </cell>
        </row>
        <row r="1140">
          <cell r="F1140">
            <v>-199.46179000000001</v>
          </cell>
        </row>
        <row r="1141">
          <cell r="F1141">
            <v>-5.6407600000000002</v>
          </cell>
        </row>
        <row r="1142">
          <cell r="F1142">
            <v>21.214839999999999</v>
          </cell>
        </row>
        <row r="1143">
          <cell r="F1143">
            <v>175.86881</v>
          </cell>
        </row>
        <row r="1144">
          <cell r="F1144">
            <v>1.875</v>
          </cell>
        </row>
        <row r="1145">
          <cell r="F1145">
            <v>26.239470000000001</v>
          </cell>
        </row>
        <row r="1146">
          <cell r="F1146">
            <v>126.29996</v>
          </cell>
        </row>
        <row r="1148">
          <cell r="F1148">
            <v>5.69712</v>
          </cell>
        </row>
        <row r="1149">
          <cell r="F1149">
            <v>-9.9201700000000006</v>
          </cell>
        </row>
        <row r="1150">
          <cell r="F1150">
            <v>326.06018999999998</v>
          </cell>
        </row>
        <row r="1153">
          <cell r="F1153">
            <v>62.842269999999999</v>
          </cell>
        </row>
        <row r="1154">
          <cell r="F1154">
            <v>9.9913100000000004</v>
          </cell>
        </row>
        <row r="1155">
          <cell r="F1155">
            <v>48.020600000000002</v>
          </cell>
        </row>
        <row r="1156">
          <cell r="F1156">
            <v>120.85418</v>
          </cell>
        </row>
        <row r="1157">
          <cell r="F1157">
            <v>71.679069999999996</v>
          </cell>
        </row>
        <row r="1158">
          <cell r="F1158">
            <v>1.875</v>
          </cell>
        </row>
        <row r="1159">
          <cell r="F1159">
            <v>10.093450000000001</v>
          </cell>
        </row>
        <row r="1160">
          <cell r="F1160">
            <v>48.69894</v>
          </cell>
        </row>
        <row r="1161">
          <cell r="F1161">
            <v>-1.2610600000000001</v>
          </cell>
        </row>
        <row r="1162">
          <cell r="F1162">
            <v>131.08539999999999</v>
          </cell>
        </row>
        <row r="1163">
          <cell r="F1163">
            <v>71.679069999999996</v>
          </cell>
        </row>
        <row r="1164">
          <cell r="F1164">
            <v>1.875</v>
          </cell>
        </row>
        <row r="1165">
          <cell r="F1165">
            <v>10.093450000000001</v>
          </cell>
        </row>
        <row r="1166">
          <cell r="F1166">
            <v>48.69894</v>
          </cell>
        </row>
        <row r="1167">
          <cell r="F1167">
            <v>-1.2610600000000001</v>
          </cell>
        </row>
        <row r="1168">
          <cell r="F1168">
            <v>131.08539999999999</v>
          </cell>
        </row>
        <row r="1169">
          <cell r="F1169">
            <v>7.1905000000000001</v>
          </cell>
        </row>
        <row r="1170">
          <cell r="F1170">
            <v>1.1214900000000001</v>
          </cell>
        </row>
        <row r="1171">
          <cell r="F1171">
            <v>5.3901500000000002</v>
          </cell>
        </row>
        <row r="1172">
          <cell r="F1172">
            <v>5.69712</v>
          </cell>
        </row>
        <row r="1174">
          <cell r="F1174">
            <v>19.399260000000002</v>
          </cell>
        </row>
        <row r="1175">
          <cell r="F1175">
            <v>7.1905000000000001</v>
          </cell>
        </row>
        <row r="1176">
          <cell r="F1176">
            <v>1.1214900000000001</v>
          </cell>
        </row>
        <row r="1177">
          <cell r="F1177">
            <v>5.3901500000000002</v>
          </cell>
        </row>
        <row r="1179">
          <cell r="F1179">
            <v>13.70214</v>
          </cell>
        </row>
        <row r="1180">
          <cell r="F1180">
            <v>5.69712</v>
          </cell>
        </row>
        <row r="1181">
          <cell r="F1181">
            <v>5.69712</v>
          </cell>
        </row>
        <row r="1182">
          <cell r="F1182">
            <v>34.156970000000001</v>
          </cell>
        </row>
        <row r="1183">
          <cell r="F1183">
            <v>5.03322</v>
          </cell>
        </row>
        <row r="1184">
          <cell r="F1184">
            <v>24.190270000000002</v>
          </cell>
        </row>
        <row r="1185">
          <cell r="F1185">
            <v>-8.6591100000000001</v>
          </cell>
        </row>
        <row r="1186">
          <cell r="F1186">
            <v>54.721350000000001</v>
          </cell>
        </row>
        <row r="1187">
          <cell r="F1187">
            <v>34.156970000000001</v>
          </cell>
        </row>
        <row r="1188">
          <cell r="F1188">
            <v>5.03322</v>
          </cell>
        </row>
        <row r="1189">
          <cell r="F1189">
            <v>24.190270000000002</v>
          </cell>
        </row>
        <row r="1190">
          <cell r="F1190">
            <v>-8.6591100000000001</v>
          </cell>
        </row>
        <row r="1191">
          <cell r="F1191">
            <v>54.721350000000001</v>
          </cell>
        </row>
        <row r="1192">
          <cell r="F1192">
            <v>384.11016000000001</v>
          </cell>
        </row>
        <row r="1193">
          <cell r="F1193">
            <v>18.909680000000002</v>
          </cell>
        </row>
        <row r="1194">
          <cell r="F1194">
            <v>5.6821599999999997</v>
          </cell>
        </row>
        <row r="1195">
          <cell r="F1195">
            <v>57.937089999999998</v>
          </cell>
        </row>
        <row r="1196">
          <cell r="F1196">
            <v>120.38878</v>
          </cell>
        </row>
        <row r="1197">
          <cell r="F1197">
            <v>196.78751</v>
          </cell>
        </row>
        <row r="1199">
          <cell r="F1199">
            <v>0.14929999999999999</v>
          </cell>
        </row>
        <row r="1200">
          <cell r="F1200">
            <v>-94.353390000000005</v>
          </cell>
        </row>
        <row r="1201">
          <cell r="F1201">
            <v>689.61129000000005</v>
          </cell>
        </row>
        <row r="1204">
          <cell r="F1204">
            <v>37.524529999999999</v>
          </cell>
        </row>
        <row r="1205">
          <cell r="F1205">
            <v>5.6821599999999997</v>
          </cell>
        </row>
        <row r="1206">
          <cell r="F1206">
            <v>6.2909300000000004</v>
          </cell>
        </row>
        <row r="1207">
          <cell r="F1207">
            <v>30.235769999999999</v>
          </cell>
        </row>
        <row r="1210">
          <cell r="F1210">
            <v>79.73339</v>
          </cell>
        </row>
        <row r="1211">
          <cell r="F1211">
            <v>27.234629999999999</v>
          </cell>
        </row>
        <row r="1212">
          <cell r="F1212">
            <v>4.1549899999999997</v>
          </cell>
        </row>
        <row r="1213">
          <cell r="F1213">
            <v>19.969639999999998</v>
          </cell>
        </row>
        <row r="1214">
          <cell r="F1214">
            <v>0.14929999999999999</v>
          </cell>
        </row>
        <row r="1215">
          <cell r="F1215">
            <v>-6.45458</v>
          </cell>
        </row>
        <row r="1216">
          <cell r="F1216">
            <v>45.053980000000003</v>
          </cell>
        </row>
        <row r="1217">
          <cell r="F1217">
            <v>0.14929999999999999</v>
          </cell>
        </row>
        <row r="1218">
          <cell r="F1218">
            <v>0.14929999999999999</v>
          </cell>
        </row>
        <row r="1219">
          <cell r="F1219">
            <v>27.234629999999999</v>
          </cell>
        </row>
        <row r="1220">
          <cell r="F1220">
            <v>4.1549899999999997</v>
          </cell>
        </row>
        <row r="1221">
          <cell r="F1221">
            <v>19.969639999999998</v>
          </cell>
        </row>
        <row r="1223">
          <cell r="F1223">
            <v>-6.45458</v>
          </cell>
        </row>
        <row r="1224">
          <cell r="F1224">
            <v>44.904679999999999</v>
          </cell>
        </row>
        <row r="1225">
          <cell r="F1225">
            <v>319.351</v>
          </cell>
        </row>
        <row r="1226">
          <cell r="F1226">
            <v>18.909680000000002</v>
          </cell>
        </row>
        <row r="1227">
          <cell r="F1227">
            <v>47.491169999999997</v>
          </cell>
        </row>
        <row r="1228">
          <cell r="F1228">
            <v>70.183369999999996</v>
          </cell>
        </row>
        <row r="1229">
          <cell r="F1229">
            <v>196.78751</v>
          </cell>
        </row>
        <row r="1231">
          <cell r="F1231">
            <v>-87.898809999999997</v>
          </cell>
        </row>
        <row r="1232">
          <cell r="F1232">
            <v>564.82392000000004</v>
          </cell>
        </row>
        <row r="1233">
          <cell r="F1233">
            <v>38.624130000000001</v>
          </cell>
        </row>
        <row r="1235">
          <cell r="F1235">
            <v>5.7777599999999998</v>
          </cell>
        </row>
        <row r="1236">
          <cell r="F1236">
            <v>27.769069999999999</v>
          </cell>
        </row>
        <row r="1237">
          <cell r="F1237">
            <v>-5.7618600000000004</v>
          </cell>
        </row>
        <row r="1238">
          <cell r="F1238">
            <v>66.409099999999995</v>
          </cell>
        </row>
        <row r="1239">
          <cell r="F1239">
            <v>214.20813000000001</v>
          </cell>
        </row>
        <row r="1240">
          <cell r="F1240">
            <v>18.909680000000002</v>
          </cell>
        </row>
        <row r="1241">
          <cell r="F1241">
            <v>32.753329999999998</v>
          </cell>
        </row>
        <row r="1242">
          <cell r="F1242">
            <v>1.88462</v>
          </cell>
        </row>
        <row r="1243">
          <cell r="F1243">
            <v>196.78751</v>
          </cell>
        </row>
        <row r="1245">
          <cell r="F1245">
            <v>-30.740790000000001</v>
          </cell>
        </row>
        <row r="1246">
          <cell r="F1246">
            <v>433.80248</v>
          </cell>
        </row>
        <row r="1247">
          <cell r="F1247">
            <v>66.518739999999994</v>
          </cell>
        </row>
        <row r="1249">
          <cell r="F1249">
            <v>8.9600799999999996</v>
          </cell>
        </row>
        <row r="1250">
          <cell r="F1250">
            <v>40.529679999999999</v>
          </cell>
        </row>
        <row r="1251">
          <cell r="F1251">
            <v>-51.396160000000002</v>
          </cell>
        </row>
        <row r="1252">
          <cell r="F1252">
            <v>64.612340000000003</v>
          </cell>
        </row>
        <row r="1257">
          <cell r="F1257">
            <v>-269.99200000000002</v>
          </cell>
        </row>
        <row r="1258">
          <cell r="F1258">
            <v>-12.928000000000001</v>
          </cell>
        </row>
        <row r="1261">
          <cell r="F1261">
            <v>2.7090000000000001</v>
          </cell>
        </row>
        <row r="1262">
          <cell r="F1262">
            <v>-149.99834000000001</v>
          </cell>
        </row>
        <row r="1263">
          <cell r="F1263">
            <v>-92.853999999999999</v>
          </cell>
        </row>
        <row r="1264">
          <cell r="F1264">
            <v>-2.2639999999999998</v>
          </cell>
        </row>
        <row r="1265">
          <cell r="F1265">
            <v>-54.218000000000004</v>
          </cell>
        </row>
        <row r="1266">
          <cell r="F1266">
            <v>-151.75899999999999</v>
          </cell>
        </row>
        <row r="1275">
          <cell r="F1275">
            <v>-731.30434000000002</v>
          </cell>
        </row>
        <row r="1276">
          <cell r="F1276">
            <v>-631.72799999999995</v>
          </cell>
        </row>
        <row r="1277">
          <cell r="F1277">
            <v>-92.853999999999999</v>
          </cell>
        </row>
        <row r="1278">
          <cell r="F1278">
            <v>-724.58199999999999</v>
          </cell>
        </row>
        <row r="1279">
          <cell r="F1279">
            <v>-631.72799999999995</v>
          </cell>
        </row>
        <row r="1280">
          <cell r="F1280">
            <v>-92.853999999999999</v>
          </cell>
        </row>
        <row r="1281">
          <cell r="F1281">
            <v>-724.58199999999999</v>
          </cell>
        </row>
        <row r="1282">
          <cell r="F1282">
            <v>-92.853999999999999</v>
          </cell>
        </row>
        <row r="1283">
          <cell r="F1283">
            <v>-92.853999999999999</v>
          </cell>
        </row>
        <row r="1284">
          <cell r="F1284">
            <v>-631.72799999999995</v>
          </cell>
        </row>
        <row r="1285">
          <cell r="F1285">
            <v>-631.72799999999995</v>
          </cell>
        </row>
        <row r="1286">
          <cell r="F1286">
            <v>-269.99200000000002</v>
          </cell>
        </row>
        <row r="1287">
          <cell r="F1287">
            <v>-12.928000000000001</v>
          </cell>
        </row>
        <row r="1290">
          <cell r="F1290">
            <v>2.7090000000000001</v>
          </cell>
        </row>
        <row r="1291">
          <cell r="F1291">
            <v>481.72966000000002</v>
          </cell>
        </row>
        <row r="1292">
          <cell r="F1292">
            <v>-2.2639999999999998</v>
          </cell>
        </row>
        <row r="1293">
          <cell r="F1293">
            <v>-54.218000000000004</v>
          </cell>
        </row>
        <row r="1294">
          <cell r="F1294">
            <v>-151.75899999999999</v>
          </cell>
        </row>
        <row r="1303">
          <cell r="F1303">
            <v>-6.72234</v>
          </cell>
        </row>
        <row r="1304">
          <cell r="F1304">
            <v>-269.99200000000002</v>
          </cell>
        </row>
        <row r="1305">
          <cell r="F1305">
            <v>-12.928000000000001</v>
          </cell>
        </row>
        <row r="1308">
          <cell r="F1308">
            <v>2.7090000000000001</v>
          </cell>
        </row>
        <row r="1309">
          <cell r="F1309">
            <v>-15.504</v>
          </cell>
        </row>
        <row r="1310">
          <cell r="F1310">
            <v>-2.2639999999999998</v>
          </cell>
        </row>
        <row r="1311">
          <cell r="F1311">
            <v>-54.218000000000004</v>
          </cell>
        </row>
        <row r="1312">
          <cell r="F1312">
            <v>-151.75899999999999</v>
          </cell>
        </row>
        <row r="1321">
          <cell r="F1321">
            <v>-503.95600000000002</v>
          </cell>
        </row>
        <row r="1325">
          <cell r="F1325">
            <v>497.23365999999999</v>
          </cell>
        </row>
        <row r="1326">
          <cell r="F1326">
            <v>497.23365999999999</v>
          </cell>
        </row>
        <row r="1327">
          <cell r="F1327">
            <v>497.23365999999999</v>
          </cell>
        </row>
        <row r="1328">
          <cell r="F1328">
            <v>497.23365999999999</v>
          </cell>
        </row>
      </sheetData>
      <sheetData sheetId="3"/>
      <sheetData sheetId="4">
        <row r="8">
          <cell r="G8">
            <v>300893.48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Mar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3422.0243700000001</v>
          </cell>
        </row>
        <row r="6">
          <cell r="F6">
            <v>0.86053999999999997</v>
          </cell>
        </row>
        <row r="7">
          <cell r="F7">
            <v>-32.496000000000002</v>
          </cell>
        </row>
        <row r="8">
          <cell r="F8">
            <v>57.770710000000001</v>
          </cell>
        </row>
        <row r="9">
          <cell r="F9">
            <v>2966.3099499999998</v>
          </cell>
        </row>
        <row r="10">
          <cell r="F10">
            <v>229.97037</v>
          </cell>
        </row>
        <row r="11">
          <cell r="F11">
            <v>6.2441399999999998</v>
          </cell>
        </row>
        <row r="12">
          <cell r="F12">
            <v>1588.5012999999999</v>
          </cell>
        </row>
        <row r="13">
          <cell r="F13">
            <v>99.367000000000004</v>
          </cell>
        </row>
        <row r="14">
          <cell r="F14">
            <v>5.0640700000000001</v>
          </cell>
        </row>
        <row r="15">
          <cell r="F15">
            <v>916.98518000000001</v>
          </cell>
        </row>
        <row r="16">
          <cell r="F16">
            <v>4305.8878599999998</v>
          </cell>
        </row>
        <row r="17">
          <cell r="F17">
            <v>207.3759</v>
          </cell>
        </row>
        <row r="19">
          <cell r="F19">
            <v>256.90311000000003</v>
          </cell>
        </row>
        <row r="20">
          <cell r="F20">
            <v>40.98789</v>
          </cell>
        </row>
        <row r="21">
          <cell r="F21">
            <v>2595.2224299999998</v>
          </cell>
        </row>
        <row r="22">
          <cell r="F22">
            <v>113.64136999999999</v>
          </cell>
        </row>
        <row r="23">
          <cell r="F23">
            <v>-1943.53206</v>
          </cell>
        </row>
        <row r="24">
          <cell r="F24">
            <v>-59.080159999999999</v>
          </cell>
        </row>
        <row r="25">
          <cell r="F25">
            <v>-4534.2273100000002</v>
          </cell>
        </row>
        <row r="26">
          <cell r="F26">
            <v>-230.88987</v>
          </cell>
        </row>
        <row r="29">
          <cell r="F29">
            <v>10012.890789999999</v>
          </cell>
        </row>
        <row r="30">
          <cell r="F30">
            <v>3422.0243700000001</v>
          </cell>
        </row>
        <row r="31">
          <cell r="F31">
            <v>0.86053999999999997</v>
          </cell>
        </row>
        <row r="32">
          <cell r="F32">
            <v>-32.496000000000002</v>
          </cell>
        </row>
        <row r="33">
          <cell r="F33">
            <v>57.770710000000001</v>
          </cell>
        </row>
        <row r="34">
          <cell r="F34">
            <v>2966.3099499999998</v>
          </cell>
        </row>
        <row r="35">
          <cell r="F35">
            <v>229.97037</v>
          </cell>
        </row>
        <row r="36">
          <cell r="F36">
            <v>6.2441399999999998</v>
          </cell>
        </row>
        <row r="37">
          <cell r="F37">
            <v>1588.5012999999999</v>
          </cell>
        </row>
        <row r="38">
          <cell r="F38">
            <v>99.367000000000004</v>
          </cell>
        </row>
        <row r="39">
          <cell r="F39">
            <v>5.0640700000000001</v>
          </cell>
        </row>
        <row r="40">
          <cell r="F40">
            <v>916.98518000000001</v>
          </cell>
        </row>
        <row r="41">
          <cell r="F41">
            <v>4305.8878599999998</v>
          </cell>
        </row>
        <row r="42">
          <cell r="F42">
            <v>207.3759</v>
          </cell>
        </row>
        <row r="44">
          <cell r="F44">
            <v>256.90311000000003</v>
          </cell>
        </row>
        <row r="45">
          <cell r="F45">
            <v>40.98789</v>
          </cell>
        </row>
        <row r="46">
          <cell r="F46">
            <v>2595.2224299999998</v>
          </cell>
        </row>
        <row r="47">
          <cell r="F47">
            <v>113.64136999999999</v>
          </cell>
        </row>
        <row r="48">
          <cell r="F48">
            <v>-1943.53206</v>
          </cell>
        </row>
        <row r="49">
          <cell r="F49">
            <v>-59.080159999999999</v>
          </cell>
        </row>
        <row r="50">
          <cell r="F50">
            <v>-4534.2273100000002</v>
          </cell>
        </row>
        <row r="51">
          <cell r="F51">
            <v>-230.88987</v>
          </cell>
        </row>
        <row r="54">
          <cell r="F54">
            <v>10012.890789999999</v>
          </cell>
        </row>
        <row r="55">
          <cell r="F55">
            <v>-269.786</v>
          </cell>
        </row>
        <row r="56">
          <cell r="F56">
            <v>-32.496000000000002</v>
          </cell>
        </row>
        <row r="60">
          <cell r="F60">
            <v>1510.076</v>
          </cell>
        </row>
        <row r="61">
          <cell r="F61">
            <v>99.367000000000004</v>
          </cell>
        </row>
        <row r="62">
          <cell r="F62">
            <v>-1.3420000000000001</v>
          </cell>
        </row>
        <row r="63">
          <cell r="F63">
            <v>-47.9</v>
          </cell>
        </row>
        <row r="64">
          <cell r="F64">
            <v>-240.345</v>
          </cell>
        </row>
        <row r="73">
          <cell r="F73">
            <v>1017.574</v>
          </cell>
        </row>
        <row r="74">
          <cell r="F74">
            <v>-269.786</v>
          </cell>
        </row>
        <row r="75">
          <cell r="F75">
            <v>-32.496000000000002</v>
          </cell>
        </row>
        <row r="79">
          <cell r="F79">
            <v>148.46700000000001</v>
          </cell>
        </row>
        <row r="80">
          <cell r="F80">
            <v>-1.3420000000000001</v>
          </cell>
        </row>
        <row r="81">
          <cell r="F81">
            <v>-47.9</v>
          </cell>
        </row>
        <row r="82">
          <cell r="F82">
            <v>-240.345</v>
          </cell>
        </row>
        <row r="91">
          <cell r="F91">
            <v>-443.40199999999999</v>
          </cell>
        </row>
        <row r="92">
          <cell r="F92">
            <v>-269.786</v>
          </cell>
        </row>
        <row r="93">
          <cell r="F93">
            <v>-32.496000000000002</v>
          </cell>
        </row>
        <row r="97">
          <cell r="F97">
            <v>-5.2329999999999997</v>
          </cell>
        </row>
        <row r="98">
          <cell r="F98">
            <v>-1.3420000000000001</v>
          </cell>
        </row>
        <row r="99">
          <cell r="F99">
            <v>-47.9</v>
          </cell>
        </row>
        <row r="100">
          <cell r="F100">
            <v>-240.345</v>
          </cell>
        </row>
        <row r="109">
          <cell r="F109">
            <v>-597.10199999999998</v>
          </cell>
        </row>
        <row r="113">
          <cell r="F113">
            <v>153.69999999999999</v>
          </cell>
        </row>
        <row r="114">
          <cell r="F114">
            <v>153.69999999999999</v>
          </cell>
        </row>
        <row r="115">
          <cell r="F115">
            <v>153.69999999999999</v>
          </cell>
        </row>
        <row r="116">
          <cell r="F116">
            <v>153.69999999999999</v>
          </cell>
        </row>
        <row r="117">
          <cell r="F117">
            <v>1361.6089999999999</v>
          </cell>
        </row>
        <row r="118">
          <cell r="F118">
            <v>99.367000000000004</v>
          </cell>
        </row>
        <row r="119">
          <cell r="F119">
            <v>1460.9760000000001</v>
          </cell>
        </row>
        <row r="120">
          <cell r="F120">
            <v>1361.6089999999999</v>
          </cell>
        </row>
        <row r="121">
          <cell r="F121">
            <v>99.367000000000004</v>
          </cell>
        </row>
        <row r="122">
          <cell r="F122">
            <v>1460.9760000000001</v>
          </cell>
        </row>
        <row r="123">
          <cell r="F123">
            <v>99.367000000000004</v>
          </cell>
        </row>
        <row r="124">
          <cell r="F124">
            <v>99.367000000000004</v>
          </cell>
        </row>
        <row r="125">
          <cell r="F125">
            <v>1361.6089999999999</v>
          </cell>
        </row>
        <row r="126">
          <cell r="F126">
            <v>1361.6089999999999</v>
          </cell>
        </row>
        <row r="137">
          <cell r="F137">
            <v>3691.8103700000001</v>
          </cell>
        </row>
        <row r="138">
          <cell r="F138">
            <v>0.86053999999999997</v>
          </cell>
        </row>
        <row r="139">
          <cell r="F139">
            <v>57.770710000000001</v>
          </cell>
        </row>
        <row r="140">
          <cell r="F140">
            <v>2966.3099499999998</v>
          </cell>
        </row>
        <row r="141">
          <cell r="F141">
            <v>229.97037</v>
          </cell>
        </row>
        <row r="142">
          <cell r="F142">
            <v>6.2441399999999998</v>
          </cell>
        </row>
        <row r="143">
          <cell r="F143">
            <v>78.425299999999993</v>
          </cell>
        </row>
        <row r="145">
          <cell r="F145">
            <v>6.4060699999999997</v>
          </cell>
        </row>
        <row r="146">
          <cell r="F146">
            <v>964.88517999999999</v>
          </cell>
        </row>
        <row r="147">
          <cell r="F147">
            <v>4546.2328600000001</v>
          </cell>
        </row>
        <row r="148">
          <cell r="F148">
            <v>207.3759</v>
          </cell>
        </row>
        <row r="150">
          <cell r="F150">
            <v>256.90311000000003</v>
          </cell>
        </row>
        <row r="151">
          <cell r="F151">
            <v>40.98789</v>
          </cell>
        </row>
        <row r="152">
          <cell r="F152">
            <v>2595.2224299999998</v>
          </cell>
        </row>
        <row r="153">
          <cell r="F153">
            <v>113.64136999999999</v>
          </cell>
        </row>
        <row r="154">
          <cell r="F154">
            <v>-1943.53206</v>
          </cell>
        </row>
        <row r="155">
          <cell r="F155">
            <v>-59.080159999999999</v>
          </cell>
        </row>
        <row r="156">
          <cell r="F156">
            <v>-4534.2273100000002</v>
          </cell>
        </row>
        <row r="157">
          <cell r="F157">
            <v>-230.88987</v>
          </cell>
        </row>
        <row r="160">
          <cell r="F160">
            <v>8995.3167900000008</v>
          </cell>
        </row>
        <row r="161">
          <cell r="F161">
            <v>301.35392000000002</v>
          </cell>
        </row>
        <row r="162">
          <cell r="F162">
            <v>3.2730000000000002E-2</v>
          </cell>
        </row>
        <row r="163">
          <cell r="F163">
            <v>66.869010000000003</v>
          </cell>
        </row>
        <row r="164">
          <cell r="F164">
            <v>0.65998999999999997</v>
          </cell>
        </row>
        <row r="166">
          <cell r="F166">
            <v>0.33333000000000002</v>
          </cell>
        </row>
        <row r="167">
          <cell r="F167">
            <v>54.00508</v>
          </cell>
        </row>
        <row r="168">
          <cell r="F168">
            <v>260.74070999999998</v>
          </cell>
        </row>
        <row r="170">
          <cell r="F170">
            <v>27.062080000000002</v>
          </cell>
        </row>
        <row r="171">
          <cell r="F171">
            <v>19.19312</v>
          </cell>
        </row>
        <row r="172">
          <cell r="F172">
            <v>5.3699999999999998E-3</v>
          </cell>
        </row>
        <row r="173">
          <cell r="F173">
            <v>-141.77828</v>
          </cell>
        </row>
        <row r="174">
          <cell r="F174">
            <v>-3.7920000000000002E-2</v>
          </cell>
        </row>
        <row r="175">
          <cell r="F175">
            <v>-94.070689999999999</v>
          </cell>
        </row>
        <row r="176">
          <cell r="F176">
            <v>-0.59392999999999996</v>
          </cell>
        </row>
        <row r="177">
          <cell r="F177">
            <v>493.77452</v>
          </cell>
        </row>
        <row r="180">
          <cell r="F180">
            <v>6.4302200000000003</v>
          </cell>
        </row>
        <row r="181">
          <cell r="F181">
            <v>3.2730000000000002E-2</v>
          </cell>
        </row>
        <row r="182">
          <cell r="F182">
            <v>44.843339999999998</v>
          </cell>
        </row>
        <row r="183">
          <cell r="F183">
            <v>0.65998999999999997</v>
          </cell>
        </row>
        <row r="184">
          <cell r="F184">
            <v>7.6002099999999997</v>
          </cell>
        </row>
        <row r="185">
          <cell r="F185">
            <v>36.63776</v>
          </cell>
        </row>
        <row r="186">
          <cell r="F186">
            <v>2.8088099999999998</v>
          </cell>
        </row>
        <row r="187">
          <cell r="F187">
            <v>11.50447</v>
          </cell>
        </row>
        <row r="188">
          <cell r="F188">
            <v>5.3699999999999998E-3</v>
          </cell>
        </row>
        <row r="189">
          <cell r="F189">
            <v>-12.94952</v>
          </cell>
        </row>
        <row r="190">
          <cell r="F190">
            <v>-3.7920000000000002E-2</v>
          </cell>
        </row>
        <row r="191">
          <cell r="F191">
            <v>-85.698859999999996</v>
          </cell>
        </row>
        <row r="192">
          <cell r="F192">
            <v>-0.59392999999999996</v>
          </cell>
        </row>
        <row r="193">
          <cell r="F193">
            <v>11.24267</v>
          </cell>
        </row>
        <row r="194">
          <cell r="F194">
            <v>46.688630000000003</v>
          </cell>
        </row>
        <row r="195">
          <cell r="F195">
            <v>7.0005100000000002</v>
          </cell>
        </row>
        <row r="196">
          <cell r="F196">
            <v>33.645980000000002</v>
          </cell>
        </row>
        <row r="197">
          <cell r="F197">
            <v>24.253270000000001</v>
          </cell>
        </row>
        <row r="198">
          <cell r="F198">
            <v>-77.430099999999996</v>
          </cell>
        </row>
        <row r="199">
          <cell r="F199">
            <v>34.158290000000001</v>
          </cell>
        </row>
        <row r="200">
          <cell r="F200">
            <v>23.36835</v>
          </cell>
        </row>
        <row r="201">
          <cell r="F201">
            <v>3.4272800000000001</v>
          </cell>
        </row>
        <row r="202">
          <cell r="F202">
            <v>16.472359999999998</v>
          </cell>
        </row>
        <row r="203">
          <cell r="F203">
            <v>-0.26123000000000002</v>
          </cell>
        </row>
        <row r="204">
          <cell r="F204">
            <v>43.00676</v>
          </cell>
        </row>
        <row r="205">
          <cell r="F205">
            <v>18.11158</v>
          </cell>
        </row>
        <row r="206">
          <cell r="F206">
            <v>2.7502300000000002</v>
          </cell>
        </row>
        <row r="207">
          <cell r="F207">
            <v>13.21827</v>
          </cell>
        </row>
        <row r="208">
          <cell r="F208">
            <v>34.080080000000002</v>
          </cell>
        </row>
        <row r="209">
          <cell r="F209">
            <v>206.75514000000001</v>
          </cell>
        </row>
        <row r="210">
          <cell r="F210">
            <v>22.025670000000002</v>
          </cell>
        </row>
        <row r="213">
          <cell r="F213">
            <v>0.33333000000000002</v>
          </cell>
        </row>
        <row r="214">
          <cell r="F214">
            <v>33.226849999999999</v>
          </cell>
        </row>
        <row r="215">
          <cell r="F215">
            <v>160.76634000000001</v>
          </cell>
        </row>
        <row r="216">
          <cell r="F216">
            <v>7.68865</v>
          </cell>
        </row>
        <row r="218">
          <cell r="F218">
            <v>-51.137430000000002</v>
          </cell>
        </row>
        <row r="219">
          <cell r="F219">
            <v>-8.3718299999999992</v>
          </cell>
        </row>
        <row r="221">
          <cell r="F221">
            <v>371.28672</v>
          </cell>
        </row>
        <row r="222">
          <cell r="F222">
            <v>47.138579999999997</v>
          </cell>
        </row>
        <row r="223">
          <cell r="F223">
            <v>6.7403599999999999</v>
          </cell>
        </row>
        <row r="224">
          <cell r="F224">
            <v>32.39575</v>
          </cell>
        </row>
        <row r="226">
          <cell r="F226">
            <v>86.274690000000007</v>
          </cell>
        </row>
        <row r="227">
          <cell r="F227">
            <v>19.140730000000001</v>
          </cell>
        </row>
        <row r="228">
          <cell r="F228">
            <v>2.5396999999999998</v>
          </cell>
        </row>
        <row r="229">
          <cell r="F229">
            <v>13.244300000000001</v>
          </cell>
        </row>
        <row r="230">
          <cell r="F230">
            <v>-6.2030000000000002E-2</v>
          </cell>
        </row>
        <row r="231">
          <cell r="F231">
            <v>34.862699999999997</v>
          </cell>
        </row>
        <row r="232">
          <cell r="F232">
            <v>140.47583</v>
          </cell>
        </row>
        <row r="233">
          <cell r="F233">
            <v>22.025670000000002</v>
          </cell>
        </row>
        <row r="236">
          <cell r="F236">
            <v>0.33333000000000002</v>
          </cell>
        </row>
        <row r="237">
          <cell r="F237">
            <v>23.94679</v>
          </cell>
        </row>
        <row r="238">
          <cell r="F238">
            <v>115.12629</v>
          </cell>
        </row>
        <row r="239">
          <cell r="F239">
            <v>7.68865</v>
          </cell>
        </row>
        <row r="241">
          <cell r="F241">
            <v>-51.075400000000002</v>
          </cell>
        </row>
        <row r="242">
          <cell r="F242">
            <v>-8.3718299999999992</v>
          </cell>
        </row>
        <row r="244">
          <cell r="F244">
            <v>250.14932999999999</v>
          </cell>
        </row>
        <row r="245">
          <cell r="F245">
            <v>18.648479999999999</v>
          </cell>
        </row>
        <row r="246">
          <cell r="F246">
            <v>2.6086999999999998</v>
          </cell>
        </row>
        <row r="247">
          <cell r="F247">
            <v>12.537990000000001</v>
          </cell>
        </row>
        <row r="248">
          <cell r="F248">
            <v>-0.70791999999999999</v>
          </cell>
        </row>
        <row r="249">
          <cell r="F249">
            <v>33.087249999999997</v>
          </cell>
        </row>
        <row r="250">
          <cell r="F250">
            <v>121.82735</v>
          </cell>
        </row>
        <row r="251">
          <cell r="F251">
            <v>22.025670000000002</v>
          </cell>
        </row>
        <row r="254">
          <cell r="F254">
            <v>0.33333000000000002</v>
          </cell>
        </row>
        <row r="255">
          <cell r="F255">
            <v>21.338090000000001</v>
          </cell>
        </row>
        <row r="256">
          <cell r="F256">
            <v>102.5883</v>
          </cell>
        </row>
        <row r="257">
          <cell r="F257">
            <v>7.68865</v>
          </cell>
        </row>
        <row r="259">
          <cell r="F259">
            <v>-50.36748</v>
          </cell>
        </row>
        <row r="260">
          <cell r="F260">
            <v>-8.3718299999999992</v>
          </cell>
        </row>
        <row r="262">
          <cell r="F262">
            <v>217.06208000000001</v>
          </cell>
        </row>
        <row r="263">
          <cell r="F263">
            <v>30.909680000000002</v>
          </cell>
        </row>
        <row r="264">
          <cell r="F264">
            <v>4.37188</v>
          </cell>
        </row>
        <row r="265">
          <cell r="F265">
            <v>21.012239999999998</v>
          </cell>
        </row>
        <row r="266">
          <cell r="F266">
            <v>-21.30686</v>
          </cell>
        </row>
        <row r="267">
          <cell r="F267">
            <v>34.986939999999997</v>
          </cell>
        </row>
        <row r="268">
          <cell r="F268">
            <v>25.272970000000001</v>
          </cell>
        </row>
        <row r="271">
          <cell r="F271">
            <v>3.8788499999999999</v>
          </cell>
        </row>
        <row r="272">
          <cell r="F272">
            <v>18.642679999999999</v>
          </cell>
        </row>
        <row r="273">
          <cell r="F273">
            <v>-0.39821000000000001</v>
          </cell>
        </row>
        <row r="275">
          <cell r="F275">
            <v>47.39629</v>
          </cell>
        </row>
        <row r="281">
          <cell r="F281">
            <v>65.6447</v>
          </cell>
        </row>
        <row r="282">
          <cell r="F282">
            <v>22.025670000000002</v>
          </cell>
        </row>
        <row r="285">
          <cell r="F285">
            <v>0.33333000000000002</v>
          </cell>
        </row>
        <row r="286">
          <cell r="F286">
            <v>13.08736</v>
          </cell>
        </row>
        <row r="287">
          <cell r="F287">
            <v>62.93338</v>
          </cell>
        </row>
        <row r="288">
          <cell r="F288">
            <v>7.68865</v>
          </cell>
        </row>
        <row r="290">
          <cell r="F290">
            <v>-28.662410000000001</v>
          </cell>
        </row>
        <row r="291">
          <cell r="F291">
            <v>-8.3718299999999992</v>
          </cell>
        </row>
        <row r="293">
          <cell r="F293">
            <v>134.67885000000001</v>
          </cell>
        </row>
        <row r="294">
          <cell r="F294">
            <v>44.76294</v>
          </cell>
        </row>
        <row r="295">
          <cell r="F295">
            <v>4.5270900000000003</v>
          </cell>
        </row>
        <row r="296">
          <cell r="F296">
            <v>0.33333000000000002</v>
          </cell>
        </row>
        <row r="297">
          <cell r="F297">
            <v>6.3250900000000003</v>
          </cell>
        </row>
        <row r="298">
          <cell r="F298">
            <v>30.432939999999999</v>
          </cell>
        </row>
        <row r="299">
          <cell r="F299">
            <v>0.3352</v>
          </cell>
        </row>
        <row r="301">
          <cell r="F301">
            <v>-8.4866899999999994</v>
          </cell>
        </row>
        <row r="302">
          <cell r="F302">
            <v>-0.30497999999999997</v>
          </cell>
        </row>
        <row r="303">
          <cell r="F303">
            <v>77.92492</v>
          </cell>
        </row>
        <row r="304">
          <cell r="F304">
            <v>14.83724</v>
          </cell>
        </row>
        <row r="305">
          <cell r="F305">
            <v>3.1461600000000001</v>
          </cell>
        </row>
        <row r="306">
          <cell r="F306">
            <v>15.12133</v>
          </cell>
        </row>
        <row r="307">
          <cell r="F307">
            <v>-20.175719999999998</v>
          </cell>
        </row>
        <row r="308">
          <cell r="F308">
            <v>12.92901</v>
          </cell>
        </row>
        <row r="309">
          <cell r="F309">
            <v>6.0445200000000003</v>
          </cell>
        </row>
        <row r="310">
          <cell r="F310">
            <v>17.49858</v>
          </cell>
        </row>
        <row r="313">
          <cell r="F313">
            <v>3.6161099999999999</v>
          </cell>
        </row>
        <row r="314">
          <cell r="F314">
            <v>17.379110000000001</v>
          </cell>
        </row>
        <row r="315">
          <cell r="F315">
            <v>7.3534499999999996</v>
          </cell>
        </row>
        <row r="317">
          <cell r="F317">
            <v>-8.0668500000000005</v>
          </cell>
        </row>
        <row r="319">
          <cell r="F319">
            <v>43.824919999999999</v>
          </cell>
        </row>
        <row r="320">
          <cell r="F320">
            <v>867.68885</v>
          </cell>
        </row>
        <row r="321">
          <cell r="F321">
            <v>0.86053999999999997</v>
          </cell>
        </row>
        <row r="322">
          <cell r="F322">
            <v>0.61136000000000001</v>
          </cell>
        </row>
        <row r="323">
          <cell r="F323">
            <v>110.00693</v>
          </cell>
        </row>
        <row r="324">
          <cell r="F324">
            <v>11.149850000000001</v>
          </cell>
        </row>
        <row r="326">
          <cell r="F326">
            <v>7.2500099999999996</v>
          </cell>
        </row>
        <row r="328">
          <cell r="F328">
            <v>1.9076900000000001</v>
          </cell>
        </row>
        <row r="329">
          <cell r="F329">
            <v>142.78942000000001</v>
          </cell>
        </row>
        <row r="330">
          <cell r="F330">
            <v>690.72081000000003</v>
          </cell>
        </row>
        <row r="332">
          <cell r="F332">
            <v>24.152419999999999</v>
          </cell>
        </row>
        <row r="333">
          <cell r="F333">
            <v>0.55388000000000004</v>
          </cell>
        </row>
        <row r="334">
          <cell r="F334">
            <v>69.124629999999996</v>
          </cell>
        </row>
        <row r="335">
          <cell r="F335">
            <v>6.7425499999999996</v>
          </cell>
        </row>
        <row r="336">
          <cell r="F336">
            <v>-205.92097000000001</v>
          </cell>
        </row>
        <row r="337">
          <cell r="F337">
            <v>-0.55388000000000004</v>
          </cell>
        </row>
        <row r="338">
          <cell r="F338">
            <v>-84.721310000000003</v>
          </cell>
        </row>
        <row r="339">
          <cell r="F339">
            <v>-8.9314999999999998</v>
          </cell>
        </row>
        <row r="340">
          <cell r="F340">
            <v>1633.43128</v>
          </cell>
        </row>
        <row r="343">
          <cell r="F343">
            <v>38.651890000000002</v>
          </cell>
        </row>
        <row r="344">
          <cell r="F344">
            <v>5.8304299999999998</v>
          </cell>
        </row>
        <row r="345">
          <cell r="F345">
            <v>28.022449999999999</v>
          </cell>
        </row>
        <row r="347">
          <cell r="F347">
            <v>72.504769999999994</v>
          </cell>
        </row>
        <row r="348">
          <cell r="F348">
            <v>7.8333399999999997</v>
          </cell>
        </row>
        <row r="349">
          <cell r="F349">
            <v>1.0551600000000001</v>
          </cell>
        </row>
        <row r="350">
          <cell r="F350">
            <v>5.0712999999999999</v>
          </cell>
        </row>
        <row r="351">
          <cell r="F351">
            <v>13.9598</v>
          </cell>
        </row>
        <row r="352">
          <cell r="F352">
            <v>11.990500000000001</v>
          </cell>
        </row>
        <row r="354">
          <cell r="F354">
            <v>1.5642</v>
          </cell>
        </row>
        <row r="355">
          <cell r="F355">
            <v>7.5179400000000003</v>
          </cell>
        </row>
        <row r="356">
          <cell r="F356">
            <v>21.07264</v>
          </cell>
        </row>
        <row r="357">
          <cell r="F357">
            <v>629.99703</v>
          </cell>
        </row>
        <row r="358">
          <cell r="F358">
            <v>-1.23E-2</v>
          </cell>
        </row>
        <row r="359">
          <cell r="F359">
            <v>0.61136000000000001</v>
          </cell>
        </row>
        <row r="360">
          <cell r="F360">
            <v>90.04889</v>
          </cell>
        </row>
        <row r="361">
          <cell r="F361">
            <v>9.1906700000000008</v>
          </cell>
        </row>
        <row r="363">
          <cell r="F363">
            <v>1.2500100000000001</v>
          </cell>
        </row>
        <row r="365">
          <cell r="F365">
            <v>1.9076900000000001</v>
          </cell>
        </row>
        <row r="366">
          <cell r="F366">
            <v>104.42421</v>
          </cell>
        </row>
        <row r="367">
          <cell r="F367">
            <v>505.28064999999998</v>
          </cell>
        </row>
        <row r="368">
          <cell r="F368">
            <v>13.79402</v>
          </cell>
        </row>
        <row r="369">
          <cell r="F369">
            <v>0.55388000000000004</v>
          </cell>
        </row>
        <row r="370">
          <cell r="F370">
            <v>69.124629999999996</v>
          </cell>
        </row>
        <row r="371">
          <cell r="F371">
            <v>6.7425499999999996</v>
          </cell>
        </row>
        <row r="372">
          <cell r="F372">
            <v>-205.38792000000001</v>
          </cell>
        </row>
        <row r="373">
          <cell r="F373">
            <v>-0.55388000000000004</v>
          </cell>
        </row>
        <row r="374">
          <cell r="F374">
            <v>-84.38861</v>
          </cell>
        </row>
        <row r="375">
          <cell r="F375">
            <v>-8.9314999999999998</v>
          </cell>
        </row>
        <row r="376">
          <cell r="F376">
            <v>1133.65138</v>
          </cell>
        </row>
        <row r="377">
          <cell r="F377">
            <v>56.335140000000003</v>
          </cell>
        </row>
        <row r="378">
          <cell r="F378">
            <v>0.41666999999999998</v>
          </cell>
        </row>
        <row r="379">
          <cell r="F379">
            <v>7.8534199999999998</v>
          </cell>
        </row>
        <row r="380">
          <cell r="F380">
            <v>37.787140000000001</v>
          </cell>
        </row>
        <row r="381">
          <cell r="F381">
            <v>4.8669500000000001</v>
          </cell>
        </row>
        <row r="382">
          <cell r="F382">
            <v>-38.711179999999999</v>
          </cell>
        </row>
        <row r="383">
          <cell r="F383">
            <v>68.548140000000004</v>
          </cell>
        </row>
        <row r="384">
          <cell r="F384">
            <v>573.66188999999997</v>
          </cell>
        </row>
        <row r="385">
          <cell r="F385">
            <v>-1.23E-2</v>
          </cell>
        </row>
        <row r="386">
          <cell r="F386">
            <v>0.61136000000000001</v>
          </cell>
        </row>
        <row r="387">
          <cell r="F387">
            <v>90.04889</v>
          </cell>
        </row>
        <row r="388">
          <cell r="F388">
            <v>9.1906700000000008</v>
          </cell>
        </row>
        <row r="390">
          <cell r="F390">
            <v>0.83333999999999997</v>
          </cell>
        </row>
        <row r="392">
          <cell r="F392">
            <v>1.9076900000000001</v>
          </cell>
        </row>
        <row r="393">
          <cell r="F393">
            <v>96.570790000000002</v>
          </cell>
        </row>
        <row r="394">
          <cell r="F394">
            <v>467.49351000000001</v>
          </cell>
        </row>
        <row r="395">
          <cell r="F395">
            <v>8.9270700000000005</v>
          </cell>
        </row>
        <row r="396">
          <cell r="F396">
            <v>0.55388000000000004</v>
          </cell>
        </row>
        <row r="397">
          <cell r="F397">
            <v>69.124629999999996</v>
          </cell>
        </row>
        <row r="398">
          <cell r="F398">
            <v>6.7425499999999996</v>
          </cell>
        </row>
        <row r="399">
          <cell r="F399">
            <v>-166.67674</v>
          </cell>
        </row>
        <row r="400">
          <cell r="F400">
            <v>-0.55388000000000004</v>
          </cell>
        </row>
        <row r="401">
          <cell r="F401">
            <v>-84.38861</v>
          </cell>
        </row>
        <row r="402">
          <cell r="F402">
            <v>-8.9314999999999998</v>
          </cell>
        </row>
        <row r="403">
          <cell r="F403">
            <v>1065.1032399999999</v>
          </cell>
        </row>
        <row r="404">
          <cell r="F404">
            <v>40.238210000000002</v>
          </cell>
        </row>
        <row r="405">
          <cell r="F405">
            <v>0.63041000000000003</v>
          </cell>
        </row>
        <row r="406">
          <cell r="F406">
            <v>50.536969999999997</v>
          </cell>
        </row>
        <row r="407">
          <cell r="F407">
            <v>9.0263799999999996</v>
          </cell>
        </row>
        <row r="408">
          <cell r="F408">
            <v>13.320320000000001</v>
          </cell>
        </row>
        <row r="409">
          <cell r="F409">
            <v>65.552149999999997</v>
          </cell>
        </row>
        <row r="411">
          <cell r="F411">
            <v>0.55388000000000004</v>
          </cell>
        </row>
        <row r="412">
          <cell r="F412">
            <v>67.314629999999994</v>
          </cell>
        </row>
        <row r="413">
          <cell r="F413">
            <v>6.7425499999999996</v>
          </cell>
        </row>
        <row r="414">
          <cell r="F414">
            <v>-22.503270000000001</v>
          </cell>
        </row>
        <row r="415">
          <cell r="F415">
            <v>-0.55388000000000004</v>
          </cell>
        </row>
        <row r="416">
          <cell r="F416">
            <v>-84.117050000000006</v>
          </cell>
        </row>
        <row r="417">
          <cell r="F417">
            <v>-8.9314999999999998</v>
          </cell>
        </row>
        <row r="418">
          <cell r="F418">
            <v>137.8098</v>
          </cell>
        </row>
        <row r="419">
          <cell r="F419">
            <v>7.8282600000000002</v>
          </cell>
        </row>
        <row r="420">
          <cell r="F420">
            <v>-1.9050000000000001E-2</v>
          </cell>
        </row>
        <row r="421">
          <cell r="F421">
            <v>39.511920000000003</v>
          </cell>
        </row>
        <row r="422">
          <cell r="F422">
            <v>0.16428999999999999</v>
          </cell>
        </row>
        <row r="425">
          <cell r="F425">
            <v>6.58155</v>
          </cell>
        </row>
        <row r="426">
          <cell r="F426">
            <v>31.62764</v>
          </cell>
        </row>
        <row r="427">
          <cell r="F427">
            <v>1.81</v>
          </cell>
        </row>
        <row r="428">
          <cell r="F428">
            <v>-0.27156000000000002</v>
          </cell>
        </row>
        <row r="429">
          <cell r="F429">
            <v>87.233050000000006</v>
          </cell>
        </row>
        <row r="430">
          <cell r="F430">
            <v>24.057210000000001</v>
          </cell>
        </row>
        <row r="431">
          <cell r="F431">
            <v>3.6626500000000002</v>
          </cell>
        </row>
        <row r="432">
          <cell r="F432">
            <v>17.60361</v>
          </cell>
        </row>
        <row r="433">
          <cell r="F433">
            <v>-6.5804400000000003</v>
          </cell>
        </row>
        <row r="434">
          <cell r="F434">
            <v>38.743029999999997</v>
          </cell>
        </row>
        <row r="435">
          <cell r="F435">
            <v>146.67595</v>
          </cell>
        </row>
        <row r="436">
          <cell r="F436">
            <v>-1.23E-2</v>
          </cell>
        </row>
        <row r="438">
          <cell r="F438">
            <v>1.9076900000000001</v>
          </cell>
        </row>
        <row r="439">
          <cell r="F439">
            <v>21.571680000000001</v>
          </cell>
        </row>
        <row r="440">
          <cell r="F440">
            <v>103.67740999999999</v>
          </cell>
        </row>
        <row r="441">
          <cell r="F441">
            <v>7.7457500000000001</v>
          </cell>
        </row>
        <row r="442">
          <cell r="F442">
            <v>-58.39658</v>
          </cell>
        </row>
        <row r="443">
          <cell r="F443">
            <v>223.1696</v>
          </cell>
        </row>
        <row r="444">
          <cell r="F444">
            <v>249.93804</v>
          </cell>
        </row>
        <row r="445">
          <cell r="F445">
            <v>0.83333999999999997</v>
          </cell>
        </row>
        <row r="446">
          <cell r="F446">
            <v>36.690629999999999</v>
          </cell>
        </row>
        <row r="447">
          <cell r="F447">
            <v>178.17022</v>
          </cell>
        </row>
        <row r="448">
          <cell r="F448">
            <v>1.1813199999999999</v>
          </cell>
        </row>
        <row r="449">
          <cell r="F449">
            <v>-60.66977</v>
          </cell>
        </row>
        <row r="450">
          <cell r="F450">
            <v>406.14377999999999</v>
          </cell>
        </row>
        <row r="451">
          <cell r="F451">
            <v>51.607900000000001</v>
          </cell>
        </row>
        <row r="452">
          <cell r="F452">
            <v>7.4907199999999996</v>
          </cell>
        </row>
        <row r="453">
          <cell r="F453">
            <v>36.002079999999999</v>
          </cell>
        </row>
        <row r="454">
          <cell r="F454">
            <v>-1.8680699999999999</v>
          </cell>
        </row>
        <row r="455">
          <cell r="F455">
            <v>93.23263</v>
          </cell>
        </row>
        <row r="456">
          <cell r="F456">
            <v>53.316319999999997</v>
          </cell>
        </row>
        <row r="457">
          <cell r="F457">
            <v>7.2532399999999999</v>
          </cell>
        </row>
        <row r="458">
          <cell r="F458">
            <v>34.860399999999998</v>
          </cell>
        </row>
        <row r="459">
          <cell r="F459">
            <v>-16.658609999999999</v>
          </cell>
        </row>
        <row r="460">
          <cell r="F460">
            <v>78.771349999999998</v>
          </cell>
        </row>
        <row r="461">
          <cell r="F461">
            <v>17.61684</v>
          </cell>
        </row>
        <row r="462">
          <cell r="F462">
            <v>14.89227</v>
          </cell>
        </row>
        <row r="463">
          <cell r="F463">
            <v>1.1562399999999999</v>
          </cell>
        </row>
        <row r="464">
          <cell r="F464">
            <v>6</v>
          </cell>
        </row>
        <row r="465">
          <cell r="F465">
            <v>4.3092600000000001</v>
          </cell>
        </row>
        <row r="466">
          <cell r="F466">
            <v>21.494890000000002</v>
          </cell>
        </row>
        <row r="468">
          <cell r="F468">
            <v>65.469499999999996</v>
          </cell>
        </row>
        <row r="469">
          <cell r="F469">
            <v>17.61684</v>
          </cell>
        </row>
        <row r="470">
          <cell r="F470">
            <v>14.89227</v>
          </cell>
        </row>
        <row r="471">
          <cell r="F471">
            <v>1.1562399999999999</v>
          </cell>
        </row>
        <row r="472">
          <cell r="F472">
            <v>6</v>
          </cell>
        </row>
        <row r="473">
          <cell r="F473">
            <v>4.3092600000000001</v>
          </cell>
        </row>
        <row r="474">
          <cell r="F474">
            <v>21.494890000000002</v>
          </cell>
        </row>
        <row r="476">
          <cell r="F476">
            <v>65.469499999999996</v>
          </cell>
        </row>
        <row r="477">
          <cell r="F477">
            <v>161.59925000000001</v>
          </cell>
        </row>
        <row r="478">
          <cell r="F478">
            <v>0.87283999999999995</v>
          </cell>
        </row>
        <row r="479">
          <cell r="F479">
            <v>5.0657699999999997</v>
          </cell>
        </row>
        <row r="480">
          <cell r="F480">
            <v>0.80293999999999999</v>
          </cell>
        </row>
        <row r="483">
          <cell r="F483">
            <v>25.606159999999999</v>
          </cell>
        </row>
        <row r="484">
          <cell r="F484">
            <v>123.33358</v>
          </cell>
        </row>
        <row r="485">
          <cell r="F485">
            <v>10.3584</v>
          </cell>
        </row>
        <row r="486">
          <cell r="F486">
            <v>-0.53305000000000002</v>
          </cell>
        </row>
        <row r="488">
          <cell r="F488">
            <v>-0.3327</v>
          </cell>
        </row>
        <row r="489">
          <cell r="F489">
            <v>326.77319</v>
          </cell>
        </row>
        <row r="490">
          <cell r="F490">
            <v>54.490729999999999</v>
          </cell>
        </row>
        <row r="493">
          <cell r="F493">
            <v>9.5209600000000005</v>
          </cell>
        </row>
        <row r="494">
          <cell r="F494">
            <v>45.760150000000003</v>
          </cell>
        </row>
        <row r="495">
          <cell r="F495">
            <v>-0.17698</v>
          </cell>
        </row>
        <row r="496">
          <cell r="F496">
            <v>109.59486</v>
          </cell>
        </row>
        <row r="497">
          <cell r="F497">
            <v>23.260750000000002</v>
          </cell>
        </row>
        <row r="498">
          <cell r="F498">
            <v>5.0657699999999997</v>
          </cell>
        </row>
        <row r="499">
          <cell r="F499">
            <v>0.80293999999999999</v>
          </cell>
        </row>
        <row r="500">
          <cell r="F500">
            <v>3.9907699999999999</v>
          </cell>
        </row>
        <row r="501">
          <cell r="F501">
            <v>19.307569999999998</v>
          </cell>
        </row>
        <row r="502">
          <cell r="F502">
            <v>-0.35607</v>
          </cell>
        </row>
        <row r="504">
          <cell r="F504">
            <v>-0.3327</v>
          </cell>
        </row>
        <row r="505">
          <cell r="F505">
            <v>51.73903</v>
          </cell>
        </row>
        <row r="506">
          <cell r="F506">
            <v>20.636389999999999</v>
          </cell>
        </row>
        <row r="508">
          <cell r="F508">
            <v>3.1974100000000001</v>
          </cell>
        </row>
        <row r="509">
          <cell r="F509">
            <v>15.36721</v>
          </cell>
        </row>
        <row r="511">
          <cell r="F511">
            <v>39.201009999999997</v>
          </cell>
        </row>
        <row r="512">
          <cell r="F512">
            <v>4.9496200000000004</v>
          </cell>
        </row>
        <row r="513">
          <cell r="F513">
            <v>0.84540000000000004</v>
          </cell>
        </row>
        <row r="515">
          <cell r="F515">
            <v>0.66681999999999997</v>
          </cell>
        </row>
        <row r="516">
          <cell r="F516">
            <v>3.3383600000000002</v>
          </cell>
        </row>
        <row r="517">
          <cell r="F517">
            <v>9.8002000000000002</v>
          </cell>
        </row>
        <row r="518">
          <cell r="F518">
            <v>58.261760000000002</v>
          </cell>
        </row>
        <row r="519">
          <cell r="F519">
            <v>2.7439999999999999E-2</v>
          </cell>
        </row>
        <row r="520">
          <cell r="F520">
            <v>8.2302</v>
          </cell>
        </row>
        <row r="521">
          <cell r="F521">
            <v>39.560290000000002</v>
          </cell>
        </row>
        <row r="522">
          <cell r="F522">
            <v>10.3584</v>
          </cell>
        </row>
        <row r="524">
          <cell r="F524">
            <v>116.43809</v>
          </cell>
        </row>
        <row r="525">
          <cell r="F525">
            <v>33.412109999999998</v>
          </cell>
        </row>
        <row r="526">
          <cell r="F526">
            <v>2.7439999999999999E-2</v>
          </cell>
        </row>
        <row r="527">
          <cell r="F527">
            <v>4.77698</v>
          </cell>
        </row>
        <row r="528">
          <cell r="F528">
            <v>22.963290000000001</v>
          </cell>
        </row>
        <row r="529">
          <cell r="F529">
            <v>10.3584</v>
          </cell>
        </row>
        <row r="531">
          <cell r="F531">
            <v>71.538219999999995</v>
          </cell>
        </row>
        <row r="532">
          <cell r="F532">
            <v>24.84965</v>
          </cell>
        </row>
        <row r="533">
          <cell r="F533">
            <v>3.45322</v>
          </cell>
        </row>
        <row r="534">
          <cell r="F534">
            <v>16.597000000000001</v>
          </cell>
        </row>
        <row r="536">
          <cell r="F536">
            <v>44.89987</v>
          </cell>
        </row>
        <row r="537">
          <cell r="F537">
            <v>176.96464</v>
          </cell>
        </row>
        <row r="538">
          <cell r="F538">
            <v>16.540489999999998</v>
          </cell>
        </row>
        <row r="539">
          <cell r="F539">
            <v>25.391909999999999</v>
          </cell>
        </row>
        <row r="540">
          <cell r="F540">
            <v>122.24758</v>
          </cell>
        </row>
        <row r="542">
          <cell r="F542">
            <v>4.6612799999999996</v>
          </cell>
        </row>
        <row r="543">
          <cell r="F543">
            <v>-0.97767000000000004</v>
          </cell>
        </row>
        <row r="544">
          <cell r="F544">
            <v>344.82823000000002</v>
          </cell>
        </row>
        <row r="547">
          <cell r="F547">
            <v>64.582509999999999</v>
          </cell>
        </row>
        <row r="548">
          <cell r="F548">
            <v>9.2260600000000004</v>
          </cell>
        </row>
        <row r="549">
          <cell r="F549">
            <v>44.342680000000001</v>
          </cell>
        </row>
        <row r="550">
          <cell r="F550">
            <v>118.15125</v>
          </cell>
        </row>
        <row r="551">
          <cell r="F551">
            <v>6.9382000000000001</v>
          </cell>
        </row>
        <row r="552">
          <cell r="F552">
            <v>1.1214900000000001</v>
          </cell>
        </row>
        <row r="553">
          <cell r="F553">
            <v>5.3901399999999997</v>
          </cell>
        </row>
        <row r="554">
          <cell r="F554">
            <v>4.6612799999999996</v>
          </cell>
        </row>
        <row r="556">
          <cell r="F556">
            <v>18.11111</v>
          </cell>
        </row>
        <row r="557">
          <cell r="F557">
            <v>6.9382000000000001</v>
          </cell>
        </row>
        <row r="558">
          <cell r="F558">
            <v>1.1214900000000001</v>
          </cell>
        </row>
        <row r="559">
          <cell r="F559">
            <v>5.3901399999999997</v>
          </cell>
        </row>
        <row r="561">
          <cell r="F561">
            <v>13.44983</v>
          </cell>
        </row>
        <row r="562">
          <cell r="F562">
            <v>4.6612799999999996</v>
          </cell>
        </row>
        <row r="563">
          <cell r="F563">
            <v>4.6612799999999996</v>
          </cell>
        </row>
        <row r="564">
          <cell r="F564">
            <v>34.947499999999998</v>
          </cell>
        </row>
        <row r="565">
          <cell r="F565">
            <v>4.9508799999999997</v>
          </cell>
        </row>
        <row r="566">
          <cell r="F566">
            <v>23.795010000000001</v>
          </cell>
        </row>
        <row r="568">
          <cell r="F568">
            <v>63.693390000000001</v>
          </cell>
        </row>
        <row r="569">
          <cell r="F569">
            <v>34.947499999999998</v>
          </cell>
        </row>
        <row r="570">
          <cell r="F570">
            <v>4.9508799999999997</v>
          </cell>
        </row>
        <row r="571">
          <cell r="F571">
            <v>23.795010000000001</v>
          </cell>
        </row>
        <row r="573">
          <cell r="F573">
            <v>63.693390000000001</v>
          </cell>
        </row>
        <row r="574">
          <cell r="F574">
            <v>70.496430000000004</v>
          </cell>
        </row>
        <row r="575">
          <cell r="F575">
            <v>16.540489999999998</v>
          </cell>
        </row>
        <row r="576">
          <cell r="F576">
            <v>10.09348</v>
          </cell>
        </row>
        <row r="577">
          <cell r="F577">
            <v>48.719749999999998</v>
          </cell>
        </row>
        <row r="578">
          <cell r="F578">
            <v>-0.97767000000000004</v>
          </cell>
        </row>
        <row r="579">
          <cell r="F579">
            <v>144.87248</v>
          </cell>
        </row>
        <row r="580">
          <cell r="F580">
            <v>70.496430000000004</v>
          </cell>
        </row>
        <row r="581">
          <cell r="F581">
            <v>16.540489999999998</v>
          </cell>
        </row>
        <row r="582">
          <cell r="F582">
            <v>10.09348</v>
          </cell>
        </row>
        <row r="583">
          <cell r="F583">
            <v>48.719749999999998</v>
          </cell>
        </row>
        <row r="584">
          <cell r="F584">
            <v>-0.97767000000000004</v>
          </cell>
        </row>
        <row r="585">
          <cell r="F585">
            <v>144.87248</v>
          </cell>
        </row>
        <row r="586">
          <cell r="F586">
            <v>1709.3730800000001</v>
          </cell>
        </row>
        <row r="587">
          <cell r="F587">
            <v>57.126620000000003</v>
          </cell>
        </row>
        <row r="588">
          <cell r="F588">
            <v>2789.4340099999999</v>
          </cell>
        </row>
        <row r="589">
          <cell r="F589">
            <v>218.16052999999999</v>
          </cell>
        </row>
        <row r="590">
          <cell r="F590">
            <v>6.2441399999999998</v>
          </cell>
        </row>
        <row r="591">
          <cell r="F591">
            <v>15.02338</v>
          </cell>
        </row>
        <row r="594">
          <cell r="F594">
            <v>681.89376000000004</v>
          </cell>
        </row>
        <row r="595">
          <cell r="F595">
            <v>3321.5313599999999</v>
          </cell>
        </row>
        <row r="597">
          <cell r="F597">
            <v>200.37806</v>
          </cell>
        </row>
        <row r="598">
          <cell r="F598">
            <v>40.434010000000001</v>
          </cell>
        </row>
        <row r="599">
          <cell r="F599">
            <v>2506.9046800000001</v>
          </cell>
        </row>
        <row r="600">
          <cell r="F600">
            <v>106.89345</v>
          </cell>
        </row>
        <row r="601">
          <cell r="F601">
            <v>-1512.5163299999999</v>
          </cell>
        </row>
        <row r="602">
          <cell r="F602">
            <v>-58.48836</v>
          </cell>
        </row>
        <row r="603">
          <cell r="F603">
            <v>-4355.4353099999998</v>
          </cell>
        </row>
        <row r="604">
          <cell r="F604">
            <v>-221.36444</v>
          </cell>
        </row>
        <row r="607">
          <cell r="F607">
            <v>5505.5926399999998</v>
          </cell>
        </row>
        <row r="610">
          <cell r="F610">
            <v>82.41874</v>
          </cell>
        </row>
        <row r="611">
          <cell r="F611">
            <v>1.92624</v>
          </cell>
        </row>
        <row r="612">
          <cell r="F612">
            <v>12.3752</v>
          </cell>
        </row>
        <row r="613">
          <cell r="F613">
            <v>59.671349999999997</v>
          </cell>
        </row>
        <row r="616">
          <cell r="F616">
            <v>-2.36219</v>
          </cell>
        </row>
        <row r="617">
          <cell r="F617">
            <v>154.02933999999999</v>
          </cell>
        </row>
        <row r="618">
          <cell r="F618">
            <v>41.188679999999998</v>
          </cell>
        </row>
        <row r="619">
          <cell r="F619">
            <v>1.92624</v>
          </cell>
        </row>
        <row r="620">
          <cell r="F620">
            <v>6.3053800000000004</v>
          </cell>
        </row>
        <row r="621">
          <cell r="F621">
            <v>30.49858</v>
          </cell>
        </row>
        <row r="622">
          <cell r="F622">
            <v>-2.36219</v>
          </cell>
        </row>
        <row r="623">
          <cell r="F623">
            <v>77.556690000000003</v>
          </cell>
        </row>
        <row r="626">
          <cell r="F626">
            <v>41.230060000000002</v>
          </cell>
        </row>
        <row r="627">
          <cell r="F627">
            <v>6.06982</v>
          </cell>
        </row>
        <row r="628">
          <cell r="F628">
            <v>29.17277</v>
          </cell>
        </row>
        <row r="631">
          <cell r="F631">
            <v>76.472650000000002</v>
          </cell>
        </row>
        <row r="632">
          <cell r="F632">
            <v>21.87603</v>
          </cell>
        </row>
        <row r="633">
          <cell r="F633">
            <v>3.28037</v>
          </cell>
        </row>
        <row r="634">
          <cell r="F634">
            <v>15.76613</v>
          </cell>
        </row>
        <row r="636">
          <cell r="F636">
            <v>40.922530000000002</v>
          </cell>
        </row>
        <row r="637">
          <cell r="F637">
            <v>19.354030000000002</v>
          </cell>
        </row>
        <row r="638">
          <cell r="F638">
            <v>2.78945</v>
          </cell>
        </row>
        <row r="639">
          <cell r="F639">
            <v>13.406639999999999</v>
          </cell>
        </row>
        <row r="641">
          <cell r="F641">
            <v>35.55012</v>
          </cell>
        </row>
        <row r="642">
          <cell r="F642">
            <v>502.84048000000001</v>
          </cell>
        </row>
        <row r="643">
          <cell r="F643">
            <v>7.0355400000000001</v>
          </cell>
        </row>
        <row r="644">
          <cell r="F644">
            <v>1249.4429</v>
          </cell>
        </row>
        <row r="645">
          <cell r="F645">
            <v>48.406289999999998</v>
          </cell>
        </row>
        <row r="646">
          <cell r="F646">
            <v>2.25542</v>
          </cell>
        </row>
        <row r="647">
          <cell r="F647">
            <v>2.8</v>
          </cell>
        </row>
        <row r="649">
          <cell r="F649">
            <v>263.97415000000001</v>
          </cell>
        </row>
        <row r="650">
          <cell r="F650">
            <v>1276.51109</v>
          </cell>
        </row>
        <row r="652">
          <cell r="F652">
            <v>2.3306399999999998</v>
          </cell>
        </row>
        <row r="653">
          <cell r="F653">
            <v>9.3392199999999992</v>
          </cell>
        </row>
        <row r="654">
          <cell r="F654">
            <v>1486.91939</v>
          </cell>
        </row>
        <row r="655">
          <cell r="F655">
            <v>30.70111</v>
          </cell>
        </row>
        <row r="656">
          <cell r="F656">
            <v>-313.6026</v>
          </cell>
        </row>
        <row r="657">
          <cell r="F657">
            <v>-6.3439800000000002</v>
          </cell>
        </row>
        <row r="658">
          <cell r="F658">
            <v>-1608.11969</v>
          </cell>
        </row>
        <row r="659">
          <cell r="F659">
            <v>-30.637129999999999</v>
          </cell>
        </row>
        <row r="660">
          <cell r="F660">
            <v>2923.8528299999998</v>
          </cell>
        </row>
        <row r="661">
          <cell r="F661">
            <v>69.173140000000004</v>
          </cell>
        </row>
        <row r="662">
          <cell r="F662">
            <v>1.1007400000000001</v>
          </cell>
        </row>
        <row r="663">
          <cell r="F663">
            <v>355.79800999999998</v>
          </cell>
        </row>
        <row r="664">
          <cell r="F664">
            <v>16.38374</v>
          </cell>
        </row>
        <row r="665">
          <cell r="F665">
            <v>2.25542</v>
          </cell>
        </row>
        <row r="667">
          <cell r="F667">
            <v>64.880889999999994</v>
          </cell>
        </row>
        <row r="668">
          <cell r="F668">
            <v>314.23009000000002</v>
          </cell>
        </row>
        <row r="670">
          <cell r="F670">
            <v>-4.1448</v>
          </cell>
        </row>
        <row r="671">
          <cell r="F671">
            <v>819.67723000000001</v>
          </cell>
        </row>
        <row r="672">
          <cell r="F672">
            <v>23.682200000000002</v>
          </cell>
        </row>
        <row r="673">
          <cell r="F673">
            <v>49.806289999999997</v>
          </cell>
        </row>
        <row r="674">
          <cell r="F674">
            <v>0.13868</v>
          </cell>
        </row>
        <row r="675">
          <cell r="F675">
            <v>10.86388</v>
          </cell>
        </row>
        <row r="676">
          <cell r="F676">
            <v>52.235289999999999</v>
          </cell>
        </row>
        <row r="677">
          <cell r="F677">
            <v>-6.9412099999999999</v>
          </cell>
        </row>
        <row r="679">
          <cell r="F679">
            <v>129.78513000000001</v>
          </cell>
        </row>
        <row r="680">
          <cell r="F680">
            <v>13.991</v>
          </cell>
        </row>
        <row r="681">
          <cell r="F681">
            <v>1.8845799999999999</v>
          </cell>
        </row>
        <row r="682">
          <cell r="F682">
            <v>9.0577799999999993</v>
          </cell>
        </row>
        <row r="683">
          <cell r="F683">
            <v>-9.2986699999999995</v>
          </cell>
        </row>
        <row r="684">
          <cell r="F684">
            <v>15.634690000000001</v>
          </cell>
        </row>
        <row r="687">
          <cell r="F687">
            <v>16.152380000000001</v>
          </cell>
        </row>
        <row r="688">
          <cell r="F688">
            <v>0.21440999999999999</v>
          </cell>
        </row>
        <row r="689">
          <cell r="F689">
            <v>16.816079999999999</v>
          </cell>
        </row>
        <row r="690">
          <cell r="F690">
            <v>4.0436100000000001</v>
          </cell>
        </row>
        <row r="693">
          <cell r="F693">
            <v>5.3761099999999997</v>
          </cell>
        </row>
        <row r="694">
          <cell r="F694">
            <v>26.474219999999999</v>
          </cell>
        </row>
        <row r="695">
          <cell r="F695">
            <v>2.3306399999999998</v>
          </cell>
        </row>
        <row r="696">
          <cell r="F696">
            <v>0.24837000000000001</v>
          </cell>
        </row>
        <row r="697">
          <cell r="F697">
            <v>15.734500000000001</v>
          </cell>
        </row>
        <row r="698">
          <cell r="F698">
            <v>4.2282400000000004</v>
          </cell>
        </row>
        <row r="699">
          <cell r="F699">
            <v>-19.15823</v>
          </cell>
        </row>
        <row r="700">
          <cell r="F700">
            <v>-0.24837000000000001</v>
          </cell>
        </row>
        <row r="701">
          <cell r="F701">
            <v>-31.691929999999999</v>
          </cell>
        </row>
        <row r="702">
          <cell r="F702">
            <v>-4.05349</v>
          </cell>
        </row>
        <row r="703">
          <cell r="F703">
            <v>36.466540000000002</v>
          </cell>
        </row>
        <row r="704">
          <cell r="F704">
            <v>16.152380000000001</v>
          </cell>
        </row>
        <row r="705">
          <cell r="F705">
            <v>0.21440999999999999</v>
          </cell>
        </row>
        <row r="706">
          <cell r="F706">
            <v>16.816079999999999</v>
          </cell>
        </row>
        <row r="707">
          <cell r="F707">
            <v>4.0436100000000001</v>
          </cell>
        </row>
        <row r="710">
          <cell r="F710">
            <v>5.3761099999999997</v>
          </cell>
        </row>
        <row r="711">
          <cell r="F711">
            <v>26.474219999999999</v>
          </cell>
        </row>
        <row r="712">
          <cell r="F712">
            <v>2.3306399999999998</v>
          </cell>
        </row>
        <row r="713">
          <cell r="F713">
            <v>0.24837000000000001</v>
          </cell>
        </row>
        <row r="714">
          <cell r="F714">
            <v>21.659300000000002</v>
          </cell>
        </row>
        <row r="715">
          <cell r="F715">
            <v>4.2523900000000001</v>
          </cell>
        </row>
        <row r="716">
          <cell r="F716">
            <v>-19.15823</v>
          </cell>
        </row>
        <row r="717">
          <cell r="F717">
            <v>-0.24837000000000001</v>
          </cell>
        </row>
        <row r="718">
          <cell r="F718">
            <v>-31.691929999999999</v>
          </cell>
        </row>
        <row r="719">
          <cell r="F719">
            <v>-4.05349</v>
          </cell>
        </row>
        <row r="720">
          <cell r="F720">
            <v>42.415489999999998</v>
          </cell>
        </row>
        <row r="731">
          <cell r="F731">
            <v>-5.9248000000000003</v>
          </cell>
        </row>
        <row r="732">
          <cell r="F732">
            <v>-2.4150000000000001E-2</v>
          </cell>
        </row>
        <row r="735">
          <cell r="F735">
            <v>-5.94895</v>
          </cell>
        </row>
        <row r="736">
          <cell r="F736">
            <v>379.84176000000002</v>
          </cell>
        </row>
        <row r="737">
          <cell r="F737">
            <v>5.7203900000000001</v>
          </cell>
        </row>
        <row r="738">
          <cell r="F738">
            <v>827.02251999999999</v>
          </cell>
        </row>
        <row r="739">
          <cell r="F739">
            <v>27.840260000000001</v>
          </cell>
        </row>
        <row r="740">
          <cell r="F740">
            <v>2.8</v>
          </cell>
        </row>
        <row r="742">
          <cell r="F742">
            <v>180.96869000000001</v>
          </cell>
        </row>
        <row r="743">
          <cell r="F743">
            <v>874.51370999999995</v>
          </cell>
        </row>
        <row r="745">
          <cell r="F745">
            <v>9.0908499999999997</v>
          </cell>
        </row>
        <row r="746">
          <cell r="F746">
            <v>1471.18489</v>
          </cell>
        </row>
        <row r="747">
          <cell r="F747">
            <v>26.47287</v>
          </cell>
        </row>
        <row r="748">
          <cell r="F748">
            <v>-278.20449000000002</v>
          </cell>
        </row>
        <row r="749">
          <cell r="F749">
            <v>-6.0956099999999998</v>
          </cell>
        </row>
        <row r="750">
          <cell r="F750">
            <v>-1572.28296</v>
          </cell>
        </row>
        <row r="751">
          <cell r="F751">
            <v>-26.583639999999999</v>
          </cell>
        </row>
        <row r="752">
          <cell r="F752">
            <v>1922.2892400000001</v>
          </cell>
        </row>
        <row r="753">
          <cell r="F753">
            <v>150.53640999999999</v>
          </cell>
        </row>
        <row r="754">
          <cell r="F754">
            <v>5.0801299999999996</v>
          </cell>
        </row>
        <row r="755">
          <cell r="F755">
            <v>698.37622999999996</v>
          </cell>
        </row>
        <row r="756">
          <cell r="F756">
            <v>23.051739999999999</v>
          </cell>
        </row>
        <row r="757">
          <cell r="F757">
            <v>2.4</v>
          </cell>
        </row>
        <row r="759">
          <cell r="F759">
            <v>126.03870999999999</v>
          </cell>
        </row>
        <row r="760">
          <cell r="F760">
            <v>609.67174</v>
          </cell>
        </row>
        <row r="762">
          <cell r="F762">
            <v>4.9453800000000001</v>
          </cell>
        </row>
        <row r="763">
          <cell r="F763">
            <v>1231.1526200000001</v>
          </cell>
        </row>
        <row r="764">
          <cell r="F764">
            <v>19.279140000000002</v>
          </cell>
        </row>
        <row r="765">
          <cell r="F765">
            <v>-12.10802</v>
          </cell>
        </row>
        <row r="766">
          <cell r="F766">
            <v>-5.4432600000000004</v>
          </cell>
        </row>
        <row r="767">
          <cell r="F767">
            <v>-1333.1876</v>
          </cell>
        </row>
        <row r="768">
          <cell r="F768">
            <v>-21.126339999999999</v>
          </cell>
        </row>
        <row r="769">
          <cell r="F769">
            <v>1498.66688</v>
          </cell>
        </row>
        <row r="770">
          <cell r="F770">
            <v>154.20947000000001</v>
          </cell>
        </row>
        <row r="771">
          <cell r="F771">
            <v>17.643789999999999</v>
          </cell>
        </row>
        <row r="773">
          <cell r="F773">
            <v>0.4</v>
          </cell>
        </row>
        <row r="774">
          <cell r="F774">
            <v>26.344159999999999</v>
          </cell>
        </row>
        <row r="775">
          <cell r="F775">
            <v>126.61662</v>
          </cell>
        </row>
        <row r="777">
          <cell r="F777">
            <v>12.45721</v>
          </cell>
        </row>
        <row r="778">
          <cell r="F778">
            <v>-170.09502000000001</v>
          </cell>
        </row>
        <row r="779">
          <cell r="F779">
            <v>-30.538530000000002</v>
          </cell>
        </row>
        <row r="780">
          <cell r="F780">
            <v>137.0377</v>
          </cell>
        </row>
        <row r="781">
          <cell r="F781">
            <v>63.19961</v>
          </cell>
        </row>
        <row r="782">
          <cell r="F782">
            <v>8.8482900000000004</v>
          </cell>
        </row>
        <row r="783">
          <cell r="F783">
            <v>42.52675</v>
          </cell>
        </row>
        <row r="784">
          <cell r="F784">
            <v>1.7945599999999999</v>
          </cell>
        </row>
        <row r="785">
          <cell r="F785">
            <v>-96.001450000000006</v>
          </cell>
        </row>
        <row r="786">
          <cell r="F786">
            <v>20.367760000000001</v>
          </cell>
        </row>
        <row r="787">
          <cell r="F787">
            <v>11.896269999999999</v>
          </cell>
        </row>
        <row r="788">
          <cell r="F788">
            <v>0.64026000000000005</v>
          </cell>
        </row>
        <row r="789">
          <cell r="F789">
            <v>111.0025</v>
          </cell>
        </row>
        <row r="790">
          <cell r="F790">
            <v>4.7885200000000001</v>
          </cell>
        </row>
        <row r="791">
          <cell r="F791">
            <v>19.73753</v>
          </cell>
        </row>
        <row r="792">
          <cell r="F792">
            <v>95.698599999999999</v>
          </cell>
        </row>
        <row r="794">
          <cell r="F794">
            <v>4.1454700000000004</v>
          </cell>
        </row>
        <row r="795">
          <cell r="F795">
            <v>225.78049999999999</v>
          </cell>
        </row>
        <row r="796">
          <cell r="F796">
            <v>7.1937300000000004</v>
          </cell>
        </row>
        <row r="797">
          <cell r="F797">
            <v>-0.65234999999999999</v>
          </cell>
        </row>
        <row r="798">
          <cell r="F798">
            <v>-208.55682999999999</v>
          </cell>
        </row>
        <row r="799">
          <cell r="F799">
            <v>-5.4573</v>
          </cell>
        </row>
        <row r="800">
          <cell r="F800">
            <v>266.21690000000001</v>
          </cell>
        </row>
        <row r="801">
          <cell r="F801">
            <v>718.29458999999997</v>
          </cell>
        </row>
        <row r="802">
          <cell r="F802">
            <v>49.18629</v>
          </cell>
        </row>
        <row r="803">
          <cell r="F803">
            <v>1461.1573000000001</v>
          </cell>
        </row>
        <row r="804">
          <cell r="F804">
            <v>167.03556</v>
          </cell>
        </row>
        <row r="805">
          <cell r="F805">
            <v>3.9887199999999998</v>
          </cell>
        </row>
        <row r="806">
          <cell r="F806">
            <v>1.7138</v>
          </cell>
        </row>
        <row r="808">
          <cell r="F808">
            <v>334.25670000000002</v>
          </cell>
        </row>
        <row r="809">
          <cell r="F809">
            <v>1641.7439199999999</v>
          </cell>
        </row>
        <row r="811">
          <cell r="F811">
            <v>44.388979999999997</v>
          </cell>
        </row>
        <row r="812">
          <cell r="F812">
            <v>30.58352</v>
          </cell>
        </row>
        <row r="813">
          <cell r="F813">
            <v>958.07056</v>
          </cell>
        </row>
        <row r="814">
          <cell r="F814">
            <v>73.731849999999994</v>
          </cell>
        </row>
        <row r="815">
          <cell r="F815">
            <v>-896.46901000000003</v>
          </cell>
        </row>
        <row r="816">
          <cell r="F816">
            <v>-51.249659999999999</v>
          </cell>
        </row>
        <row r="817">
          <cell r="F817">
            <v>-2644.81007</v>
          </cell>
        </row>
        <row r="818">
          <cell r="F818">
            <v>-188.01118</v>
          </cell>
        </row>
        <row r="819">
          <cell r="F819">
            <v>1703.61187</v>
          </cell>
        </row>
        <row r="822">
          <cell r="F822">
            <v>34.48554</v>
          </cell>
        </row>
        <row r="823">
          <cell r="F823">
            <v>5.5185399999999998</v>
          </cell>
        </row>
        <row r="824">
          <cell r="F824">
            <v>26.52345</v>
          </cell>
        </row>
        <row r="825">
          <cell r="F825">
            <v>-4.2640000000000002</v>
          </cell>
        </row>
        <row r="826">
          <cell r="F826">
            <v>62.263530000000003</v>
          </cell>
        </row>
        <row r="827">
          <cell r="F827">
            <v>9.2670499999999993</v>
          </cell>
        </row>
        <row r="828">
          <cell r="F828">
            <v>1.8830800000000001</v>
          </cell>
        </row>
        <row r="829">
          <cell r="F829">
            <v>9.0506499999999992</v>
          </cell>
        </row>
        <row r="832">
          <cell r="F832">
            <v>-7.5804</v>
          </cell>
        </row>
        <row r="833">
          <cell r="F833">
            <v>12.620380000000001</v>
          </cell>
        </row>
        <row r="834">
          <cell r="F834">
            <v>126.15900999999999</v>
          </cell>
        </row>
        <row r="835">
          <cell r="F835">
            <v>3.9573800000000001</v>
          </cell>
        </row>
        <row r="838">
          <cell r="F838">
            <v>19.601320000000001</v>
          </cell>
        </row>
        <row r="839">
          <cell r="F839">
            <v>94.208290000000005</v>
          </cell>
        </row>
        <row r="840">
          <cell r="F840">
            <v>-176.93109000000001</v>
          </cell>
        </row>
        <row r="841">
          <cell r="F841">
            <v>-4.8394500000000003</v>
          </cell>
        </row>
        <row r="842">
          <cell r="F842">
            <v>62.155459999999998</v>
          </cell>
        </row>
        <row r="843">
          <cell r="F843">
            <v>270.99860000000001</v>
          </cell>
        </row>
        <row r="844">
          <cell r="F844">
            <v>0.38883000000000001</v>
          </cell>
        </row>
        <row r="845">
          <cell r="F845">
            <v>264.44533999999999</v>
          </cell>
        </row>
        <row r="846">
          <cell r="F846">
            <v>14.54992</v>
          </cell>
        </row>
        <row r="849">
          <cell r="F849">
            <v>83.232619999999997</v>
          </cell>
        </row>
        <row r="850">
          <cell r="F850">
            <v>404.0061</v>
          </cell>
        </row>
        <row r="852">
          <cell r="F852">
            <v>22.482970000000002</v>
          </cell>
        </row>
        <row r="853">
          <cell r="F853">
            <v>0.44214999999999999</v>
          </cell>
        </row>
        <row r="854">
          <cell r="F854">
            <v>151.84293</v>
          </cell>
        </row>
        <row r="855">
          <cell r="F855">
            <v>4.5693900000000003</v>
          </cell>
        </row>
        <row r="856">
          <cell r="F856">
            <v>-411.79503</v>
          </cell>
        </row>
        <row r="857">
          <cell r="F857">
            <v>-0.44214999999999999</v>
          </cell>
        </row>
        <row r="858">
          <cell r="F858">
            <v>-407.87463000000002</v>
          </cell>
        </row>
        <row r="859">
          <cell r="F859">
            <v>-13.79096</v>
          </cell>
        </row>
        <row r="860">
          <cell r="F860">
            <v>383.05608000000001</v>
          </cell>
        </row>
        <row r="861">
          <cell r="F861">
            <v>7.4431900000000004</v>
          </cell>
        </row>
        <row r="862">
          <cell r="F862">
            <v>8.9912299999999998</v>
          </cell>
        </row>
        <row r="863">
          <cell r="F863">
            <v>0.46886</v>
          </cell>
        </row>
        <row r="864">
          <cell r="F864">
            <v>2.30646</v>
          </cell>
        </row>
        <row r="865">
          <cell r="F865">
            <v>11.15944</v>
          </cell>
        </row>
        <row r="866">
          <cell r="F866">
            <v>0.59718000000000004</v>
          </cell>
        </row>
        <row r="867">
          <cell r="F867">
            <v>6.6049999999999998E-2</v>
          </cell>
        </row>
        <row r="869">
          <cell r="F869">
            <v>-16.422450000000001</v>
          </cell>
        </row>
        <row r="870">
          <cell r="F870">
            <v>-22.026599999999998</v>
          </cell>
        </row>
        <row r="871">
          <cell r="F871">
            <v>-0.96680999999999995</v>
          </cell>
        </row>
        <row r="872">
          <cell r="F872">
            <v>-8.3834499999999998</v>
          </cell>
        </row>
        <row r="873">
          <cell r="F873">
            <v>202.44185999999999</v>
          </cell>
        </row>
        <row r="874">
          <cell r="F874">
            <v>0.38883000000000001</v>
          </cell>
        </row>
        <row r="875">
          <cell r="F875">
            <v>255.45410999999999</v>
          </cell>
        </row>
        <row r="876">
          <cell r="F876">
            <v>14.081060000000001</v>
          </cell>
        </row>
        <row r="879">
          <cell r="F879">
            <v>71.225549999999998</v>
          </cell>
        </row>
        <row r="880">
          <cell r="F880">
            <v>346.22379999999998</v>
          </cell>
        </row>
        <row r="882">
          <cell r="F882">
            <v>0.44214999999999999</v>
          </cell>
        </row>
        <row r="883">
          <cell r="F883">
            <v>100.82856</v>
          </cell>
        </row>
        <row r="884">
          <cell r="F884">
            <v>0.42415999999999998</v>
          </cell>
        </row>
        <row r="885">
          <cell r="F885">
            <v>-346.04942</v>
          </cell>
        </row>
        <row r="886">
          <cell r="F886">
            <v>-0.44214999999999999</v>
          </cell>
        </row>
        <row r="887">
          <cell r="F887">
            <v>-385.84802999999999</v>
          </cell>
        </row>
        <row r="888">
          <cell r="F888">
            <v>-12.824149999999999</v>
          </cell>
        </row>
        <row r="889">
          <cell r="F889">
            <v>246.34632999999999</v>
          </cell>
        </row>
        <row r="890">
          <cell r="F890">
            <v>61.113549999999996</v>
          </cell>
        </row>
        <row r="892">
          <cell r="F892">
            <v>9.7006099999999993</v>
          </cell>
        </row>
        <row r="893">
          <cell r="F893">
            <v>46.622860000000003</v>
          </cell>
        </row>
        <row r="895">
          <cell r="F895">
            <v>21.88579</v>
          </cell>
        </row>
        <row r="897">
          <cell r="F897">
            <v>50.948320000000002</v>
          </cell>
        </row>
        <row r="898">
          <cell r="F898">
            <v>4.1452299999999997</v>
          </cell>
        </row>
        <row r="899">
          <cell r="F899">
            <v>-49.323160000000001</v>
          </cell>
        </row>
        <row r="900">
          <cell r="F900">
            <v>145.0932</v>
          </cell>
        </row>
        <row r="901">
          <cell r="F901">
            <v>277.38439</v>
          </cell>
        </row>
        <row r="902">
          <cell r="F902">
            <v>48.797460000000001</v>
          </cell>
        </row>
        <row r="903">
          <cell r="F903">
            <v>1192.75458</v>
          </cell>
        </row>
        <row r="904">
          <cell r="F904">
            <v>152.48563999999999</v>
          </cell>
        </row>
        <row r="905">
          <cell r="F905">
            <v>3.9887199999999998</v>
          </cell>
        </row>
        <row r="906">
          <cell r="F906">
            <v>1.7138</v>
          </cell>
        </row>
        <row r="908">
          <cell r="F908">
            <v>224.02114</v>
          </cell>
        </row>
        <row r="909">
          <cell r="F909">
            <v>1107.95543</v>
          </cell>
        </row>
        <row r="910">
          <cell r="F910">
            <v>21.906009999999998</v>
          </cell>
        </row>
        <row r="911">
          <cell r="F911">
            <v>30.141369999999998</v>
          </cell>
        </row>
        <row r="912">
          <cell r="F912">
            <v>806.22762999999998</v>
          </cell>
        </row>
        <row r="913">
          <cell r="F913">
            <v>69.162459999999996</v>
          </cell>
        </row>
        <row r="914">
          <cell r="F914">
            <v>-295.89848999999998</v>
          </cell>
        </row>
        <row r="915">
          <cell r="F915">
            <v>-50.807510000000001</v>
          </cell>
        </row>
        <row r="916">
          <cell r="F916">
            <v>-2232.0959899999998</v>
          </cell>
        </row>
        <row r="917">
          <cell r="F917">
            <v>-174.22022000000001</v>
          </cell>
        </row>
        <row r="918">
          <cell r="F918">
            <v>1183.5164199999999</v>
          </cell>
        </row>
        <row r="919">
          <cell r="F919">
            <v>8.5538399999999992</v>
          </cell>
        </row>
        <row r="920">
          <cell r="F920">
            <v>6.3874700000000004</v>
          </cell>
        </row>
        <row r="921">
          <cell r="F921">
            <v>132.79974000000001</v>
          </cell>
        </row>
        <row r="922">
          <cell r="F922">
            <v>20.398209999999999</v>
          </cell>
        </row>
        <row r="923">
          <cell r="F923">
            <v>21.579249999999998</v>
          </cell>
        </row>
        <row r="924">
          <cell r="F924">
            <v>107.95738</v>
          </cell>
        </row>
        <row r="925">
          <cell r="F925">
            <v>4.1954799999999999</v>
          </cell>
        </row>
        <row r="926">
          <cell r="F926">
            <v>197.88009</v>
          </cell>
        </row>
        <row r="927">
          <cell r="F927">
            <v>18.44782</v>
          </cell>
        </row>
        <row r="928">
          <cell r="F928">
            <v>-2.3641700000000001</v>
          </cell>
        </row>
        <row r="929">
          <cell r="F929">
            <v>-8.2038899999999995</v>
          </cell>
        </row>
        <row r="930">
          <cell r="F930">
            <v>-236.24975000000001</v>
          </cell>
        </row>
        <row r="931">
          <cell r="F931">
            <v>-25.158639999999998</v>
          </cell>
        </row>
        <row r="932">
          <cell r="F932">
            <v>246.22282999999999</v>
          </cell>
        </row>
        <row r="933">
          <cell r="F933">
            <v>89.298829999999995</v>
          </cell>
        </row>
        <row r="934">
          <cell r="F934">
            <v>2.7012100000000001</v>
          </cell>
        </row>
        <row r="935">
          <cell r="F935">
            <v>94.624420000000001</v>
          </cell>
        </row>
        <row r="936">
          <cell r="F936">
            <v>33.872210000000003</v>
          </cell>
        </row>
        <row r="937">
          <cell r="F937">
            <v>3.9887199999999998</v>
          </cell>
        </row>
        <row r="938">
          <cell r="F938">
            <v>1.7138</v>
          </cell>
        </row>
        <row r="939">
          <cell r="F939">
            <v>28.92126</v>
          </cell>
        </row>
        <row r="940">
          <cell r="F940">
            <v>144.36785</v>
          </cell>
        </row>
        <row r="941">
          <cell r="F941">
            <v>7.2414100000000001</v>
          </cell>
        </row>
        <row r="942">
          <cell r="F942">
            <v>3.8028400000000002</v>
          </cell>
        </row>
        <row r="943">
          <cell r="F943">
            <v>176.43902</v>
          </cell>
        </row>
        <row r="944">
          <cell r="F944">
            <v>32.545760000000001</v>
          </cell>
        </row>
        <row r="945">
          <cell r="F945">
            <v>-3.8028400000000002</v>
          </cell>
        </row>
        <row r="946">
          <cell r="F946">
            <v>-176.43902</v>
          </cell>
        </row>
        <row r="947">
          <cell r="F947">
            <v>-32.545760000000001</v>
          </cell>
        </row>
        <row r="948">
          <cell r="F948">
            <v>406.72971000000001</v>
          </cell>
        </row>
        <row r="949">
          <cell r="F949">
            <v>52.367829999999998</v>
          </cell>
        </row>
        <row r="950">
          <cell r="F950">
            <v>7.6315099999999996</v>
          </cell>
        </row>
        <row r="951">
          <cell r="F951">
            <v>36.678879999999999</v>
          </cell>
        </row>
        <row r="952">
          <cell r="F952">
            <v>14.6646</v>
          </cell>
        </row>
        <row r="953">
          <cell r="F953">
            <v>-106.1482</v>
          </cell>
        </row>
        <row r="954">
          <cell r="F954">
            <v>5.1946199999999996</v>
          </cell>
        </row>
        <row r="955">
          <cell r="F955">
            <v>127.16388999999999</v>
          </cell>
        </row>
        <row r="956">
          <cell r="F956">
            <v>39.708779999999997</v>
          </cell>
        </row>
        <row r="957">
          <cell r="F957">
            <v>965.33042</v>
          </cell>
        </row>
        <row r="958">
          <cell r="F958">
            <v>98.215220000000002</v>
          </cell>
        </row>
        <row r="960">
          <cell r="F960">
            <v>165.88911999999999</v>
          </cell>
        </row>
        <row r="961">
          <cell r="F961">
            <v>818.95132000000001</v>
          </cell>
        </row>
        <row r="963">
          <cell r="F963">
            <v>22.143049999999999</v>
          </cell>
        </row>
        <row r="964">
          <cell r="F964">
            <v>431.90852000000001</v>
          </cell>
        </row>
        <row r="965">
          <cell r="F965">
            <v>18.168880000000001</v>
          </cell>
        </row>
        <row r="966">
          <cell r="F966">
            <v>-187.38612000000001</v>
          </cell>
        </row>
        <row r="967">
          <cell r="F967">
            <v>-38.800780000000003</v>
          </cell>
        </row>
        <row r="968">
          <cell r="F968">
            <v>-1819.4072200000001</v>
          </cell>
        </row>
        <row r="969">
          <cell r="F969">
            <v>-116.51582000000001</v>
          </cell>
        </row>
        <row r="970">
          <cell r="F970">
            <v>525.36926000000005</v>
          </cell>
        </row>
        <row r="971">
          <cell r="F971">
            <v>23.61993</v>
          </cell>
        </row>
        <row r="972">
          <cell r="F972">
            <v>7.1082700000000001</v>
          </cell>
        </row>
        <row r="973">
          <cell r="F973">
            <v>193.49809999999999</v>
          </cell>
        </row>
        <row r="974">
          <cell r="F974">
            <v>26.682210000000001</v>
          </cell>
        </row>
        <row r="976">
          <cell r="F976">
            <v>33.478000000000002</v>
          </cell>
        </row>
        <row r="977">
          <cell r="F977">
            <v>166.22289000000001</v>
          </cell>
        </row>
        <row r="978">
          <cell r="F978">
            <v>10.48546</v>
          </cell>
        </row>
        <row r="979">
          <cell r="F979">
            <v>250.36493999999999</v>
          </cell>
        </row>
        <row r="980">
          <cell r="F980">
            <v>14.43027</v>
          </cell>
        </row>
        <row r="981">
          <cell r="F981">
            <v>-48.501759999999997</v>
          </cell>
        </row>
        <row r="982">
          <cell r="F982">
            <v>-8.1796399999999991</v>
          </cell>
        </row>
        <row r="983">
          <cell r="F983">
            <v>-371.11968999999999</v>
          </cell>
        </row>
        <row r="984">
          <cell r="F984">
            <v>-33.459940000000003</v>
          </cell>
        </row>
        <row r="985">
          <cell r="F985">
            <v>264.62903999999997</v>
          </cell>
        </row>
        <row r="986">
          <cell r="F986">
            <v>8.6701599999999992</v>
          </cell>
        </row>
        <row r="987">
          <cell r="F987">
            <v>2.6395900000000001</v>
          </cell>
        </row>
        <row r="988">
          <cell r="F988">
            <v>80.443259999999995</v>
          </cell>
        </row>
        <row r="989">
          <cell r="F989">
            <v>11.41554</v>
          </cell>
        </row>
        <row r="991">
          <cell r="F991">
            <v>13.31512</v>
          </cell>
        </row>
        <row r="992">
          <cell r="F992">
            <v>66.218739999999997</v>
          </cell>
        </row>
        <row r="994">
          <cell r="F994">
            <v>8.7669999999999998E-2</v>
          </cell>
        </row>
        <row r="995">
          <cell r="F995">
            <v>43.103650000000002</v>
          </cell>
        </row>
        <row r="996">
          <cell r="F996">
            <v>0.87492000000000003</v>
          </cell>
        </row>
        <row r="997">
          <cell r="F997">
            <v>-12.609059999999999</v>
          </cell>
        </row>
        <row r="998">
          <cell r="F998">
            <v>-2.2401300000000002</v>
          </cell>
        </row>
        <row r="999">
          <cell r="F999">
            <v>-148.5412</v>
          </cell>
        </row>
        <row r="1000">
          <cell r="F1000">
            <v>-12.635020000000001</v>
          </cell>
        </row>
        <row r="1001">
          <cell r="F1001">
            <v>50.74324</v>
          </cell>
        </row>
        <row r="1002">
          <cell r="F1002">
            <v>66.454499999999996</v>
          </cell>
        </row>
        <row r="1003">
          <cell r="F1003">
            <v>25.05594</v>
          </cell>
        </row>
        <row r="1004">
          <cell r="F1004">
            <v>585.17143999999996</v>
          </cell>
        </row>
        <row r="1005">
          <cell r="F1005">
            <v>53.70391</v>
          </cell>
        </row>
        <row r="1006">
          <cell r="F1006">
            <v>98.628370000000004</v>
          </cell>
        </row>
        <row r="1007">
          <cell r="F1007">
            <v>486.39319999999998</v>
          </cell>
        </row>
        <row r="1009">
          <cell r="F1009">
            <v>9.1506699999999999</v>
          </cell>
        </row>
        <row r="1010">
          <cell r="F1010">
            <v>102.13187000000001</v>
          </cell>
        </row>
        <row r="1011">
          <cell r="F1011">
            <v>3.6616599999999999</v>
          </cell>
        </row>
        <row r="1012">
          <cell r="F1012">
            <v>-81.509540000000001</v>
          </cell>
        </row>
        <row r="1013">
          <cell r="F1013">
            <v>-23.443169999999999</v>
          </cell>
        </row>
        <row r="1014">
          <cell r="F1014">
            <v>-1102.13426</v>
          </cell>
        </row>
        <row r="1015">
          <cell r="F1015">
            <v>-63.050130000000003</v>
          </cell>
        </row>
        <row r="1016">
          <cell r="F1016">
            <v>160.21446</v>
          </cell>
        </row>
        <row r="1017">
          <cell r="F1017">
            <v>28.4193</v>
          </cell>
        </row>
        <row r="1018">
          <cell r="F1018">
            <v>4.9049800000000001</v>
          </cell>
        </row>
        <row r="1019">
          <cell r="F1019">
            <v>106.21762</v>
          </cell>
        </row>
        <row r="1020">
          <cell r="F1020">
            <v>6.4135600000000004</v>
          </cell>
        </row>
        <row r="1021">
          <cell r="F1021">
            <v>20.46763</v>
          </cell>
        </row>
        <row r="1022">
          <cell r="F1022">
            <v>100.11649</v>
          </cell>
        </row>
        <row r="1023">
          <cell r="F1023">
            <v>2.4192499999999999</v>
          </cell>
        </row>
        <row r="1024">
          <cell r="F1024">
            <v>36.308059999999998</v>
          </cell>
        </row>
        <row r="1025">
          <cell r="F1025">
            <v>-0.79796999999999996</v>
          </cell>
        </row>
        <row r="1026">
          <cell r="F1026">
            <v>-44.76576</v>
          </cell>
        </row>
        <row r="1027">
          <cell r="F1027">
            <v>-4.9378399999999996</v>
          </cell>
        </row>
        <row r="1028">
          <cell r="F1028">
            <v>-197.61206999999999</v>
          </cell>
        </row>
        <row r="1029">
          <cell r="F1029">
            <v>-7.37073</v>
          </cell>
        </row>
        <row r="1030">
          <cell r="F1030">
            <v>49.782519999999998</v>
          </cell>
        </row>
        <row r="1031">
          <cell r="F1031">
            <v>281.55892999999998</v>
          </cell>
        </row>
        <row r="1032">
          <cell r="F1032">
            <v>0.90478999999999998</v>
          </cell>
        </row>
        <row r="1033">
          <cell r="F1033">
            <v>78.83381</v>
          </cell>
        </row>
        <row r="1034">
          <cell r="F1034">
            <v>2.71868</v>
          </cell>
        </row>
        <row r="1036">
          <cell r="F1036">
            <v>5.0833399999999997</v>
          </cell>
        </row>
        <row r="1038">
          <cell r="F1038">
            <v>54.034709999999997</v>
          </cell>
        </row>
        <row r="1039">
          <cell r="F1039">
            <v>260.33325000000002</v>
          </cell>
        </row>
        <row r="1041">
          <cell r="F1041">
            <v>125.89081</v>
          </cell>
        </row>
        <row r="1042">
          <cell r="F1042">
            <v>0.51127</v>
          </cell>
        </row>
        <row r="1043">
          <cell r="F1043">
            <v>61.914729999999999</v>
          </cell>
        </row>
        <row r="1044">
          <cell r="F1044">
            <v>2.4604900000000001</v>
          </cell>
        </row>
        <row r="1045">
          <cell r="F1045">
            <v>-273.86444</v>
          </cell>
        </row>
        <row r="1046">
          <cell r="F1046">
            <v>-0.89471999999999996</v>
          </cell>
        </row>
        <row r="1047">
          <cell r="F1047">
            <v>-102.50555</v>
          </cell>
        </row>
        <row r="1048">
          <cell r="F1048">
            <v>-2.7161300000000002</v>
          </cell>
        </row>
        <row r="1051">
          <cell r="F1051">
            <v>494.26396999999997</v>
          </cell>
        </row>
        <row r="1054">
          <cell r="F1054">
            <v>31.137129999999999</v>
          </cell>
        </row>
        <row r="1055">
          <cell r="F1055">
            <v>4</v>
          </cell>
        </row>
        <row r="1056">
          <cell r="F1056">
            <v>4.2909800000000002</v>
          </cell>
        </row>
        <row r="1057">
          <cell r="F1057">
            <v>20.6233</v>
          </cell>
        </row>
        <row r="1058">
          <cell r="F1058">
            <v>60.051409999999997</v>
          </cell>
        </row>
        <row r="1064">
          <cell r="F1064">
            <v>39.842550000000003</v>
          </cell>
        </row>
        <row r="1065">
          <cell r="F1065">
            <v>0.41666999999999998</v>
          </cell>
        </row>
        <row r="1066">
          <cell r="F1066">
            <v>5.6261700000000001</v>
          </cell>
        </row>
        <row r="1067">
          <cell r="F1067">
            <v>27.040859999999999</v>
          </cell>
        </row>
        <row r="1068">
          <cell r="F1068">
            <v>-28.143180000000001</v>
          </cell>
        </row>
        <row r="1069">
          <cell r="F1069">
            <v>44.783070000000002</v>
          </cell>
        </row>
        <row r="1070">
          <cell r="F1070">
            <v>20.30218</v>
          </cell>
        </row>
        <row r="1071">
          <cell r="F1071">
            <v>3.2189100000000002</v>
          </cell>
        </row>
        <row r="1072">
          <cell r="F1072">
            <v>15.470610000000001</v>
          </cell>
        </row>
        <row r="1073">
          <cell r="F1073">
            <v>38.991700000000002</v>
          </cell>
        </row>
        <row r="1074">
          <cell r="F1074">
            <v>46.034170000000003</v>
          </cell>
        </row>
        <row r="1075">
          <cell r="F1075">
            <v>0.90478999999999998</v>
          </cell>
        </row>
        <row r="1076">
          <cell r="F1076">
            <v>41.998489999999997</v>
          </cell>
        </row>
        <row r="1077">
          <cell r="F1077">
            <v>1.17699</v>
          </cell>
        </row>
        <row r="1078">
          <cell r="F1078">
            <v>12.9697</v>
          </cell>
        </row>
        <row r="1079">
          <cell r="F1079">
            <v>62.659120000000001</v>
          </cell>
        </row>
        <row r="1080">
          <cell r="F1080">
            <v>6.9412099999999999</v>
          </cell>
        </row>
        <row r="1081">
          <cell r="F1081">
            <v>0.51127</v>
          </cell>
        </row>
        <row r="1082">
          <cell r="F1082">
            <v>48.447229999999998</v>
          </cell>
        </row>
        <row r="1083">
          <cell r="F1083">
            <v>0.9587</v>
          </cell>
        </row>
        <row r="1084">
          <cell r="F1084">
            <v>-0.89471999999999996</v>
          </cell>
        </row>
        <row r="1085">
          <cell r="F1085">
            <v>-48.727269999999997</v>
          </cell>
        </row>
        <row r="1086">
          <cell r="F1086">
            <v>-1.21434</v>
          </cell>
        </row>
        <row r="1087">
          <cell r="F1087">
            <v>171.76534000000001</v>
          </cell>
        </row>
        <row r="1088">
          <cell r="F1088">
            <v>8.5460799999999999</v>
          </cell>
        </row>
        <row r="1089">
          <cell r="F1089">
            <v>0.90478999999999998</v>
          </cell>
        </row>
        <row r="1090">
          <cell r="F1090">
            <v>25.511030000000002</v>
          </cell>
        </row>
        <row r="1091">
          <cell r="F1091">
            <v>1.0544500000000001</v>
          </cell>
        </row>
        <row r="1092">
          <cell r="F1092">
            <v>4.7975599999999998</v>
          </cell>
        </row>
        <row r="1093">
          <cell r="F1093">
            <v>23.36328</v>
          </cell>
        </row>
        <row r="1094">
          <cell r="F1094">
            <v>0.51127</v>
          </cell>
        </row>
        <row r="1095">
          <cell r="F1095">
            <v>48.447229999999998</v>
          </cell>
        </row>
        <row r="1096">
          <cell r="F1096">
            <v>0.9587</v>
          </cell>
        </row>
        <row r="1097">
          <cell r="F1097">
            <v>-0.89471999999999996</v>
          </cell>
        </row>
        <row r="1098">
          <cell r="F1098">
            <v>-48.727269999999997</v>
          </cell>
        </row>
        <row r="1099">
          <cell r="F1099">
            <v>-1.21434</v>
          </cell>
        </row>
        <row r="1100">
          <cell r="F1100">
            <v>63.25806</v>
          </cell>
        </row>
        <row r="1101">
          <cell r="F1101">
            <v>37.48809</v>
          </cell>
        </row>
        <row r="1102">
          <cell r="F1102">
            <v>5.49648</v>
          </cell>
        </row>
        <row r="1103">
          <cell r="F1103">
            <v>26.41741</v>
          </cell>
        </row>
        <row r="1104">
          <cell r="F1104">
            <v>69.401979999999995</v>
          </cell>
        </row>
        <row r="1105">
          <cell r="F1105">
            <v>16.487459999999999</v>
          </cell>
        </row>
        <row r="1106">
          <cell r="F1106">
            <v>0.12254</v>
          </cell>
        </row>
        <row r="1107">
          <cell r="F1107">
            <v>2.6756600000000001</v>
          </cell>
        </row>
        <row r="1108">
          <cell r="F1108">
            <v>12.87843</v>
          </cell>
        </row>
        <row r="1109">
          <cell r="F1109">
            <v>6.9412099999999999</v>
          </cell>
        </row>
        <row r="1110">
          <cell r="F1110">
            <v>39.1053</v>
          </cell>
        </row>
        <row r="1111">
          <cell r="F1111">
            <v>144.24289999999999</v>
          </cell>
        </row>
        <row r="1112">
          <cell r="F1112">
            <v>36.835320000000003</v>
          </cell>
        </row>
        <row r="1113">
          <cell r="F1113">
            <v>1.54169</v>
          </cell>
        </row>
        <row r="1115">
          <cell r="F1115">
            <v>0.66666999999999998</v>
          </cell>
        </row>
        <row r="1117">
          <cell r="F1117">
            <v>27.92895</v>
          </cell>
        </row>
        <row r="1118">
          <cell r="F1118">
            <v>134.53935999999999</v>
          </cell>
        </row>
        <row r="1119">
          <cell r="F1119">
            <v>118.9496</v>
          </cell>
        </row>
        <row r="1120">
          <cell r="F1120">
            <v>13.467499999999999</v>
          </cell>
        </row>
        <row r="1121">
          <cell r="F1121">
            <v>1.50179</v>
          </cell>
        </row>
        <row r="1122">
          <cell r="F1122">
            <v>-245.72126</v>
          </cell>
        </row>
        <row r="1123">
          <cell r="F1123">
            <v>-53.778280000000002</v>
          </cell>
        </row>
        <row r="1124">
          <cell r="F1124">
            <v>-1.50179</v>
          </cell>
        </row>
        <row r="1127">
          <cell r="F1127">
            <v>178.67245</v>
          </cell>
        </row>
        <row r="1128">
          <cell r="F1128">
            <v>29.958780000000001</v>
          </cell>
        </row>
        <row r="1129">
          <cell r="F1129">
            <v>7.3171499999999998</v>
          </cell>
        </row>
        <row r="1130">
          <cell r="F1130">
            <v>8.5819999999999994E-2</v>
          </cell>
        </row>
        <row r="1131">
          <cell r="F1131">
            <v>0.66666999999999998</v>
          </cell>
        </row>
        <row r="1132">
          <cell r="F1132">
            <v>5.3431300000000004</v>
          </cell>
        </row>
        <row r="1133">
          <cell r="F1133">
            <v>25.759730000000001</v>
          </cell>
        </row>
        <row r="1134">
          <cell r="F1134">
            <v>13.66086</v>
          </cell>
        </row>
        <row r="1135">
          <cell r="F1135">
            <v>-59.919580000000003</v>
          </cell>
        </row>
        <row r="1136">
          <cell r="F1136">
            <v>22.87256</v>
          </cell>
        </row>
        <row r="1153">
          <cell r="F1153">
            <v>31.710599999999999</v>
          </cell>
        </row>
        <row r="1154">
          <cell r="F1154">
            <v>29.518170000000001</v>
          </cell>
        </row>
        <row r="1155">
          <cell r="F1155">
            <v>1.45587</v>
          </cell>
        </row>
        <row r="1156">
          <cell r="F1156">
            <v>10.18971</v>
          </cell>
        </row>
        <row r="1157">
          <cell r="F1157">
            <v>49.201000000000001</v>
          </cell>
        </row>
        <row r="1158">
          <cell r="F1158">
            <v>10.746840000000001</v>
          </cell>
        </row>
        <row r="1159">
          <cell r="F1159">
            <v>13.467499999999999</v>
          </cell>
        </row>
        <row r="1160">
          <cell r="F1160">
            <v>1.50179</v>
          </cell>
        </row>
        <row r="1161">
          <cell r="F1161">
            <v>-62.664879999999997</v>
          </cell>
        </row>
        <row r="1162">
          <cell r="F1162">
            <v>-53.778280000000002</v>
          </cell>
        </row>
        <row r="1163">
          <cell r="F1163">
            <v>-1.50179</v>
          </cell>
        </row>
        <row r="1164">
          <cell r="F1164">
            <v>29.846530000000001</v>
          </cell>
        </row>
        <row r="1165">
          <cell r="F1165">
            <v>31.710599999999999</v>
          </cell>
        </row>
        <row r="1166">
          <cell r="F1166">
            <v>4.7936199999999998</v>
          </cell>
        </row>
        <row r="1167">
          <cell r="F1167">
            <v>23.03931</v>
          </cell>
        </row>
        <row r="1168">
          <cell r="F1168">
            <v>10.746840000000001</v>
          </cell>
        </row>
        <row r="1169">
          <cell r="F1169">
            <v>-62.664879999999997</v>
          </cell>
        </row>
        <row r="1170">
          <cell r="F1170">
            <v>7.6254900000000001</v>
          </cell>
        </row>
        <row r="1171">
          <cell r="F1171">
            <v>29.518170000000001</v>
          </cell>
        </row>
        <row r="1172">
          <cell r="F1172">
            <v>1.45587</v>
          </cell>
        </row>
        <row r="1173">
          <cell r="F1173">
            <v>5.3960900000000001</v>
          </cell>
        </row>
        <row r="1174">
          <cell r="F1174">
            <v>26.16169</v>
          </cell>
        </row>
        <row r="1176">
          <cell r="F1176">
            <v>13.467499999999999</v>
          </cell>
        </row>
        <row r="1177">
          <cell r="F1177">
            <v>1.50179</v>
          </cell>
        </row>
        <row r="1178">
          <cell r="F1178">
            <v>-53.778280000000002</v>
          </cell>
        </row>
        <row r="1179">
          <cell r="F1179">
            <v>-1.50179</v>
          </cell>
        </row>
        <row r="1180">
          <cell r="F1180">
            <v>22.221039999999999</v>
          </cell>
        </row>
        <row r="1181">
          <cell r="F1181">
            <v>82.573520000000002</v>
          </cell>
        </row>
        <row r="1183">
          <cell r="F1183">
            <v>12.39611</v>
          </cell>
        </row>
        <row r="1184">
          <cell r="F1184">
            <v>59.578629999999997</v>
          </cell>
        </row>
        <row r="1185">
          <cell r="F1185">
            <v>94.541899999999998</v>
          </cell>
        </row>
        <row r="1186">
          <cell r="F1186">
            <v>-123.13679999999999</v>
          </cell>
        </row>
        <row r="1187">
          <cell r="F1187">
            <v>125.95336</v>
          </cell>
        </row>
        <row r="1188">
          <cell r="F1188">
            <v>40.351730000000003</v>
          </cell>
        </row>
        <row r="1190">
          <cell r="F1190">
            <v>6.1722599999999996</v>
          </cell>
        </row>
        <row r="1191">
          <cell r="F1191">
            <v>29.665140000000001</v>
          </cell>
        </row>
        <row r="1192">
          <cell r="F1192">
            <v>29.564219999999999</v>
          </cell>
        </row>
        <row r="1193">
          <cell r="F1193">
            <v>-52.179839999999999</v>
          </cell>
        </row>
        <row r="1194">
          <cell r="F1194">
            <v>53.573509999999999</v>
          </cell>
        </row>
        <row r="1195">
          <cell r="F1195">
            <v>42.221789999999999</v>
          </cell>
        </row>
        <row r="1197">
          <cell r="F1197">
            <v>6.2238499999999997</v>
          </cell>
        </row>
        <row r="1198">
          <cell r="F1198">
            <v>29.913489999999999</v>
          </cell>
        </row>
        <row r="1199">
          <cell r="F1199">
            <v>64.977680000000007</v>
          </cell>
        </row>
        <row r="1200">
          <cell r="F1200">
            <v>-70.956959999999995</v>
          </cell>
        </row>
        <row r="1201">
          <cell r="F1201">
            <v>72.379850000000005</v>
          </cell>
        </row>
        <row r="1202">
          <cell r="F1202">
            <v>124.26034</v>
          </cell>
        </row>
        <row r="1203">
          <cell r="F1203">
            <v>3.5</v>
          </cell>
        </row>
        <row r="1204">
          <cell r="F1204">
            <v>17.253</v>
          </cell>
        </row>
        <row r="1205">
          <cell r="F1205">
            <v>83.271749999999997</v>
          </cell>
        </row>
        <row r="1207">
          <cell r="F1207">
            <v>27.76763</v>
          </cell>
        </row>
        <row r="1208">
          <cell r="F1208">
            <v>-26.21809</v>
          </cell>
        </row>
        <row r="1209">
          <cell r="F1209">
            <v>229.83463</v>
          </cell>
        </row>
        <row r="1210">
          <cell r="F1210">
            <v>25.32499</v>
          </cell>
        </row>
        <row r="1211">
          <cell r="F1211">
            <v>3.3196599999999998</v>
          </cell>
        </row>
        <row r="1212">
          <cell r="F1212">
            <v>15.9552</v>
          </cell>
        </row>
        <row r="1213">
          <cell r="F1213">
            <v>44.599850000000004</v>
          </cell>
        </row>
        <row r="1216">
          <cell r="F1216">
            <v>22.34076</v>
          </cell>
        </row>
        <row r="1217">
          <cell r="F1217">
            <v>2.66316</v>
          </cell>
        </row>
        <row r="1218">
          <cell r="F1218">
            <v>12.79973</v>
          </cell>
        </row>
        <row r="1219">
          <cell r="F1219">
            <v>18.274560000000001</v>
          </cell>
        </row>
        <row r="1221">
          <cell r="F1221">
            <v>56.078209999999999</v>
          </cell>
        </row>
        <row r="1222">
          <cell r="F1222">
            <v>1.4606699999999999</v>
          </cell>
        </row>
        <row r="1223">
          <cell r="F1223">
            <v>0.28856999999999999</v>
          </cell>
        </row>
        <row r="1224">
          <cell r="F1224">
            <v>1.38693</v>
          </cell>
        </row>
        <row r="1227">
          <cell r="F1227">
            <v>3.1361699999999999</v>
          </cell>
        </row>
        <row r="1228">
          <cell r="F1228">
            <v>75.133920000000003</v>
          </cell>
        </row>
        <row r="1229">
          <cell r="F1229">
            <v>3.5</v>
          </cell>
        </row>
        <row r="1230">
          <cell r="F1230">
            <v>10.98161</v>
          </cell>
        </row>
        <row r="1231">
          <cell r="F1231">
            <v>53.129890000000003</v>
          </cell>
        </row>
        <row r="1232">
          <cell r="F1232">
            <v>9.4930699999999995</v>
          </cell>
        </row>
        <row r="1233">
          <cell r="F1233">
            <v>-26.21809</v>
          </cell>
        </row>
        <row r="1234">
          <cell r="F1234">
            <v>126.0204</v>
          </cell>
        </row>
        <row r="1235">
          <cell r="F1235">
            <v>17.436039999999998</v>
          </cell>
        </row>
        <row r="1236">
          <cell r="F1236">
            <v>3.5</v>
          </cell>
        </row>
        <row r="1237">
          <cell r="F1237">
            <v>2.3970199999999999</v>
          </cell>
        </row>
        <row r="1238">
          <cell r="F1238">
            <v>11.870240000000001</v>
          </cell>
        </row>
        <row r="1239">
          <cell r="F1239">
            <v>35.203299999999999</v>
          </cell>
        </row>
        <row r="1240">
          <cell r="F1240">
            <v>25.623190000000001</v>
          </cell>
        </row>
        <row r="1242">
          <cell r="F1242">
            <v>3.82219</v>
          </cell>
        </row>
        <row r="1243">
          <cell r="F1243">
            <v>18.3704</v>
          </cell>
        </row>
        <row r="1244">
          <cell r="F1244">
            <v>-3.2899500000000002</v>
          </cell>
        </row>
        <row r="1245">
          <cell r="F1245">
            <v>44.525829999999999</v>
          </cell>
        </row>
        <row r="1246">
          <cell r="F1246">
            <v>32.074689999999997</v>
          </cell>
        </row>
        <row r="1247">
          <cell r="F1247">
            <v>4.7624000000000004</v>
          </cell>
        </row>
        <row r="1248">
          <cell r="F1248">
            <v>22.889250000000001</v>
          </cell>
        </row>
        <row r="1249">
          <cell r="F1249">
            <v>9.4930699999999995</v>
          </cell>
        </row>
        <row r="1250">
          <cell r="F1250">
            <v>-22.928139999999999</v>
          </cell>
        </row>
        <row r="1251">
          <cell r="F1251">
            <v>46.291269999999997</v>
          </cell>
        </row>
        <row r="1252">
          <cell r="F1252">
            <v>16.862880000000001</v>
          </cell>
        </row>
        <row r="1253">
          <cell r="F1253">
            <v>2.48292</v>
          </cell>
        </row>
        <row r="1254">
          <cell r="F1254">
            <v>11.93355</v>
          </cell>
        </row>
        <row r="1255">
          <cell r="F1255">
            <v>8.7450500000000009</v>
          </cell>
        </row>
        <row r="1256">
          <cell r="F1256">
            <v>-12.751760000000001</v>
          </cell>
        </row>
        <row r="1257">
          <cell r="F1257">
            <v>27.272639999999999</v>
          </cell>
        </row>
        <row r="1258">
          <cell r="F1258">
            <v>15.21181</v>
          </cell>
        </row>
        <row r="1259">
          <cell r="F1259">
            <v>2.27948</v>
          </cell>
        </row>
        <row r="1260">
          <cell r="F1260">
            <v>10.9557</v>
          </cell>
        </row>
        <row r="1261">
          <cell r="F1261">
            <v>0.74802000000000002</v>
          </cell>
        </row>
        <row r="1262">
          <cell r="F1262">
            <v>-10.17638</v>
          </cell>
        </row>
        <row r="1263">
          <cell r="F1263">
            <v>19.018630000000002</v>
          </cell>
        </row>
        <row r="1264">
          <cell r="F1264">
            <v>7.5227399999999998</v>
          </cell>
        </row>
        <row r="1265">
          <cell r="F1265">
            <v>1.1580699999999999</v>
          </cell>
        </row>
        <row r="1266">
          <cell r="F1266">
            <v>5.5659799999999997</v>
          </cell>
        </row>
        <row r="1267">
          <cell r="F1267">
            <v>0.74802000000000002</v>
          </cell>
        </row>
        <row r="1268">
          <cell r="F1268">
            <v>-10.17638</v>
          </cell>
        </row>
        <row r="1269">
          <cell r="F1269">
            <v>4.8184300000000002</v>
          </cell>
        </row>
        <row r="1270">
          <cell r="F1270">
            <v>7.6890700000000001</v>
          </cell>
        </row>
        <row r="1271">
          <cell r="F1271">
            <v>1.12141</v>
          </cell>
        </row>
        <row r="1272">
          <cell r="F1272">
            <v>5.3897199999999996</v>
          </cell>
        </row>
        <row r="1273">
          <cell r="F1273">
            <v>14.200200000000001</v>
          </cell>
        </row>
        <row r="1274">
          <cell r="F1274">
            <v>636.42988000000003</v>
          </cell>
        </row>
        <row r="1275">
          <cell r="F1275">
            <v>39.278089999999999</v>
          </cell>
        </row>
        <row r="1276">
          <cell r="F1276">
            <v>4.49838</v>
          </cell>
        </row>
        <row r="1277">
          <cell r="F1277">
            <v>60.805010000000003</v>
          </cell>
        </row>
        <row r="1278">
          <cell r="F1278">
            <v>150.9924</v>
          </cell>
        </row>
        <row r="1279">
          <cell r="F1279">
            <v>207.3759</v>
          </cell>
        </row>
        <row r="1281">
          <cell r="F1281">
            <v>0.64927000000000001</v>
          </cell>
        </row>
        <row r="1282">
          <cell r="F1282">
            <v>-82.338809999999995</v>
          </cell>
        </row>
        <row r="1283">
          <cell r="F1283">
            <v>1017.69012</v>
          </cell>
        </row>
        <row r="1286">
          <cell r="F1286">
            <v>36.266120000000001</v>
          </cell>
        </row>
        <row r="1287">
          <cell r="F1287">
            <v>4.49838</v>
          </cell>
        </row>
        <row r="1288">
          <cell r="F1288">
            <v>6.0735400000000004</v>
          </cell>
        </row>
        <row r="1289">
          <cell r="F1289">
            <v>29.191089999999999</v>
          </cell>
        </row>
        <row r="1292">
          <cell r="F1292">
            <v>76.029129999999995</v>
          </cell>
        </row>
        <row r="1293">
          <cell r="F1293">
            <v>32.840429999999998</v>
          </cell>
        </row>
        <row r="1294">
          <cell r="F1294">
            <v>5.4779299999999997</v>
          </cell>
        </row>
        <row r="1295">
          <cell r="F1295">
            <v>26.328220000000002</v>
          </cell>
        </row>
        <row r="1296">
          <cell r="F1296">
            <v>0.64927000000000001</v>
          </cell>
        </row>
        <row r="1297">
          <cell r="F1297">
            <v>-20.389320000000001</v>
          </cell>
        </row>
        <row r="1298">
          <cell r="F1298">
            <v>44.906529999999997</v>
          </cell>
        </row>
        <row r="1299">
          <cell r="F1299">
            <v>32.840429999999998</v>
          </cell>
        </row>
        <row r="1300">
          <cell r="F1300">
            <v>5.4779299999999997</v>
          </cell>
        </row>
        <row r="1301">
          <cell r="F1301">
            <v>26.328220000000002</v>
          </cell>
        </row>
        <row r="1303">
          <cell r="F1303">
            <v>-20.389320000000001</v>
          </cell>
        </row>
        <row r="1304">
          <cell r="F1304">
            <v>44.257260000000002</v>
          </cell>
        </row>
        <row r="1305">
          <cell r="F1305">
            <v>0.64927000000000001</v>
          </cell>
        </row>
        <row r="1306">
          <cell r="F1306">
            <v>0.64927000000000001</v>
          </cell>
        </row>
        <row r="1307">
          <cell r="F1307">
            <v>567.32333000000006</v>
          </cell>
        </row>
        <row r="1308">
          <cell r="F1308">
            <v>39.278089999999999</v>
          </cell>
        </row>
        <row r="1309">
          <cell r="F1309">
            <v>49.253540000000001</v>
          </cell>
        </row>
        <row r="1310">
          <cell r="F1310">
            <v>95.473089999999999</v>
          </cell>
        </row>
        <row r="1311">
          <cell r="F1311">
            <v>207.3759</v>
          </cell>
        </row>
        <row r="1313">
          <cell r="F1313">
            <v>-61.949489999999997</v>
          </cell>
        </row>
        <row r="1314">
          <cell r="F1314">
            <v>896.75445999999999</v>
          </cell>
        </row>
        <row r="1315">
          <cell r="F1315">
            <v>36.867269999999998</v>
          </cell>
        </row>
        <row r="1317">
          <cell r="F1317">
            <v>5.7777399999999997</v>
          </cell>
        </row>
        <row r="1318">
          <cell r="F1318">
            <v>27.76906</v>
          </cell>
        </row>
        <row r="1319">
          <cell r="F1319">
            <v>-15.019679999999999</v>
          </cell>
        </row>
        <row r="1320">
          <cell r="F1320">
            <v>55.394390000000001</v>
          </cell>
        </row>
        <row r="1321">
          <cell r="F1321">
            <v>472.06702000000001</v>
          </cell>
        </row>
        <row r="1322">
          <cell r="F1322">
            <v>22.778089999999999</v>
          </cell>
        </row>
        <row r="1323">
          <cell r="F1323">
            <v>34.515700000000002</v>
          </cell>
        </row>
        <row r="1324">
          <cell r="F1324">
            <v>26.684619999999999</v>
          </cell>
        </row>
        <row r="1325">
          <cell r="F1325">
            <v>207.3759</v>
          </cell>
        </row>
        <row r="1327">
          <cell r="F1327">
            <v>-9.1093499999999992</v>
          </cell>
        </row>
        <row r="1328">
          <cell r="F1328">
            <v>754.31197999999995</v>
          </cell>
        </row>
        <row r="1329">
          <cell r="F1329">
            <v>58.389040000000001</v>
          </cell>
        </row>
        <row r="1330">
          <cell r="F1330">
            <v>16.5</v>
          </cell>
        </row>
        <row r="1331">
          <cell r="F1331">
            <v>8.9601000000000006</v>
          </cell>
        </row>
        <row r="1332">
          <cell r="F1332">
            <v>41.019410000000001</v>
          </cell>
        </row>
        <row r="1333">
          <cell r="F1333">
            <v>-37.820459999999997</v>
          </cell>
        </row>
        <row r="1334">
          <cell r="F1334">
            <v>87.048090000000002</v>
          </cell>
        </row>
      </sheetData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May 2016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A5" t="str">
            <v>NW NATURAL</v>
          </cell>
          <cell r="F5">
            <v>3118.9818700000001</v>
          </cell>
        </row>
        <row r="6">
          <cell r="F6">
            <v>0.43076999999999999</v>
          </cell>
        </row>
        <row r="7">
          <cell r="F7">
            <v>-22.640999999999998</v>
          </cell>
        </row>
        <row r="8">
          <cell r="F8">
            <v>49.643790000000003</v>
          </cell>
        </row>
        <row r="9">
          <cell r="F9">
            <v>2856.17758</v>
          </cell>
        </row>
        <row r="10">
          <cell r="F10">
            <v>246.17173</v>
          </cell>
        </row>
        <row r="11">
          <cell r="F11">
            <v>5.4999500000000001</v>
          </cell>
        </row>
        <row r="12">
          <cell r="F12">
            <v>32.11365</v>
          </cell>
        </row>
        <row r="14">
          <cell r="F14">
            <v>8.4442900000000005</v>
          </cell>
        </row>
        <row r="15">
          <cell r="F15">
            <v>895.81814999999995</v>
          </cell>
        </row>
        <row r="16">
          <cell r="F16">
            <v>4187.5192699999998</v>
          </cell>
        </row>
        <row r="17">
          <cell r="F17">
            <v>196.78751</v>
          </cell>
        </row>
        <row r="19">
          <cell r="F19">
            <v>244.87699000000001</v>
          </cell>
        </row>
        <row r="20">
          <cell r="F20">
            <v>52.319989999999997</v>
          </cell>
        </row>
        <row r="21">
          <cell r="F21">
            <v>2201.4304699999998</v>
          </cell>
        </row>
        <row r="22">
          <cell r="F22">
            <v>96.913939999999997</v>
          </cell>
        </row>
        <row r="23">
          <cell r="F23">
            <v>-1820.6860099999999</v>
          </cell>
        </row>
        <row r="24">
          <cell r="F24">
            <v>-64.296620000000004</v>
          </cell>
        </row>
        <row r="25">
          <cell r="F25">
            <v>-3874.1666799999998</v>
          </cell>
        </row>
        <row r="26">
          <cell r="F26">
            <v>-216.80289999999999</v>
          </cell>
        </row>
        <row r="29">
          <cell r="F29">
            <v>8194.5367399999996</v>
          </cell>
        </row>
        <row r="30">
          <cell r="F30">
            <v>3118.9818700000001</v>
          </cell>
        </row>
        <row r="31">
          <cell r="F31">
            <v>0.43076999999999999</v>
          </cell>
        </row>
        <row r="32">
          <cell r="F32">
            <v>-22.640999999999998</v>
          </cell>
        </row>
        <row r="33">
          <cell r="F33">
            <v>49.643790000000003</v>
          </cell>
        </row>
        <row r="34">
          <cell r="F34">
            <v>2856.17758</v>
          </cell>
        </row>
        <row r="35">
          <cell r="F35">
            <v>246.17173</v>
          </cell>
        </row>
        <row r="36">
          <cell r="F36">
            <v>5.4999500000000001</v>
          </cell>
        </row>
        <row r="37">
          <cell r="F37">
            <v>32.11365</v>
          </cell>
        </row>
        <row r="39">
          <cell r="F39">
            <v>8.4442900000000005</v>
          </cell>
        </row>
        <row r="40">
          <cell r="F40">
            <v>895.81814999999995</v>
          </cell>
        </row>
        <row r="41">
          <cell r="F41">
            <v>4187.5192699999998</v>
          </cell>
        </row>
        <row r="42">
          <cell r="F42">
            <v>196.78751</v>
          </cell>
        </row>
        <row r="44">
          <cell r="F44">
            <v>244.87699000000001</v>
          </cell>
        </row>
        <row r="45">
          <cell r="F45">
            <v>52.319989999999997</v>
          </cell>
        </row>
        <row r="46">
          <cell r="F46">
            <v>2201.4304699999998</v>
          </cell>
        </row>
        <row r="47">
          <cell r="F47">
            <v>96.913939999999997</v>
          </cell>
        </row>
        <row r="48">
          <cell r="F48">
            <v>-1820.6860099999999</v>
          </cell>
        </row>
        <row r="49">
          <cell r="F49">
            <v>-64.296620000000004</v>
          </cell>
        </row>
        <row r="50">
          <cell r="F50">
            <v>-3874.1666799999998</v>
          </cell>
        </row>
        <row r="51">
          <cell r="F51">
            <v>-216.80289999999999</v>
          </cell>
        </row>
        <row r="54">
          <cell r="F54">
            <v>8194.5367399999996</v>
          </cell>
        </row>
        <row r="55">
          <cell r="F55">
            <v>3338.0028699999998</v>
          </cell>
        </row>
        <row r="56">
          <cell r="F56">
            <v>0.43076999999999999</v>
          </cell>
        </row>
        <row r="57">
          <cell r="F57">
            <v>49.643790000000003</v>
          </cell>
        </row>
        <row r="58">
          <cell r="F58">
            <v>2856.17758</v>
          </cell>
        </row>
        <row r="59">
          <cell r="F59">
            <v>246.17173</v>
          </cell>
        </row>
        <row r="60">
          <cell r="F60">
            <v>5.4999500000000001</v>
          </cell>
        </row>
        <row r="61">
          <cell r="F61">
            <v>37.887650000000001</v>
          </cell>
        </row>
        <row r="63">
          <cell r="F63">
            <v>9.9202899999999996</v>
          </cell>
        </row>
        <row r="64">
          <cell r="F64">
            <v>943.90215000000001</v>
          </cell>
        </row>
        <row r="65">
          <cell r="F65">
            <v>4425.0892700000004</v>
          </cell>
        </row>
        <row r="66">
          <cell r="F66">
            <v>196.78751</v>
          </cell>
        </row>
        <row r="68">
          <cell r="F68">
            <v>244.87699000000001</v>
          </cell>
        </row>
        <row r="69">
          <cell r="F69">
            <v>52.319989999999997</v>
          </cell>
        </row>
        <row r="70">
          <cell r="F70">
            <v>2201.4304699999998</v>
          </cell>
        </row>
        <row r="71">
          <cell r="F71">
            <v>96.913939999999997</v>
          </cell>
        </row>
        <row r="72">
          <cell r="F72">
            <v>-1820.6860099999999</v>
          </cell>
        </row>
        <row r="73">
          <cell r="F73">
            <v>-64.296620000000004</v>
          </cell>
        </row>
        <row r="74">
          <cell r="F74">
            <v>-3874.1666799999998</v>
          </cell>
        </row>
        <row r="75">
          <cell r="F75">
            <v>-216.80289999999999</v>
          </cell>
        </row>
        <row r="78">
          <cell r="F78">
            <v>8729.1027400000003</v>
          </cell>
        </row>
        <row r="83">
          <cell r="F83">
            <v>176.01942</v>
          </cell>
        </row>
        <row r="84">
          <cell r="F84">
            <v>1.875</v>
          </cell>
        </row>
        <row r="85">
          <cell r="F85">
            <v>26.23404</v>
          </cell>
        </row>
        <row r="86">
          <cell r="F86">
            <v>126.27448</v>
          </cell>
        </row>
        <row r="88">
          <cell r="F88">
            <v>4.9202399999999997</v>
          </cell>
        </row>
        <row r="89">
          <cell r="F89">
            <v>-8.7530999999999999</v>
          </cell>
        </row>
        <row r="90">
          <cell r="F90">
            <v>326.57008000000002</v>
          </cell>
        </row>
        <row r="93">
          <cell r="F93">
            <v>31.947510000000001</v>
          </cell>
        </row>
        <row r="94">
          <cell r="F94">
            <v>5.0089199999999998</v>
          </cell>
        </row>
        <row r="95">
          <cell r="F95">
            <v>24.07414</v>
          </cell>
        </row>
        <row r="96">
          <cell r="F96">
            <v>-4.9764999999999997</v>
          </cell>
        </row>
        <row r="97">
          <cell r="F97">
            <v>56.054070000000003</v>
          </cell>
        </row>
        <row r="98">
          <cell r="F98">
            <v>31.947510000000001</v>
          </cell>
        </row>
        <row r="99">
          <cell r="F99">
            <v>5.0089199999999998</v>
          </cell>
        </row>
        <row r="100">
          <cell r="F100">
            <v>24.07414</v>
          </cell>
        </row>
        <row r="101">
          <cell r="F101">
            <v>-4.9764999999999997</v>
          </cell>
        </row>
        <row r="102">
          <cell r="F102">
            <v>56.054070000000003</v>
          </cell>
        </row>
        <row r="103">
          <cell r="F103">
            <v>67.246830000000003</v>
          </cell>
        </row>
        <row r="104">
          <cell r="F104">
            <v>10.01019</v>
          </cell>
        </row>
        <row r="105">
          <cell r="F105">
            <v>48.111249999999998</v>
          </cell>
        </row>
        <row r="106">
          <cell r="F106">
            <v>125.36827</v>
          </cell>
        </row>
        <row r="107">
          <cell r="F107">
            <v>69.678730000000002</v>
          </cell>
        </row>
        <row r="108">
          <cell r="F108">
            <v>1.875</v>
          </cell>
        </row>
        <row r="109">
          <cell r="F109">
            <v>10.09346</v>
          </cell>
        </row>
        <row r="110">
          <cell r="F110">
            <v>48.69894</v>
          </cell>
        </row>
        <row r="111">
          <cell r="F111">
            <v>-3.7766000000000002</v>
          </cell>
        </row>
        <row r="112">
          <cell r="F112">
            <v>126.56953</v>
          </cell>
        </row>
        <row r="113">
          <cell r="F113">
            <v>69.678730000000002</v>
          </cell>
        </row>
        <row r="114">
          <cell r="F114">
            <v>1.875</v>
          </cell>
        </row>
        <row r="115">
          <cell r="F115">
            <v>10.09346</v>
          </cell>
        </row>
        <row r="116">
          <cell r="F116">
            <v>48.69894</v>
          </cell>
        </row>
        <row r="117">
          <cell r="F117">
            <v>-3.7766000000000002</v>
          </cell>
        </row>
        <row r="118">
          <cell r="F118">
            <v>126.56953</v>
          </cell>
        </row>
        <row r="119">
          <cell r="F119">
            <v>7.14635</v>
          </cell>
        </row>
        <row r="120">
          <cell r="F120">
            <v>1.12147</v>
          </cell>
        </row>
        <row r="121">
          <cell r="F121">
            <v>5.3901500000000002</v>
          </cell>
        </row>
        <row r="122">
          <cell r="F122">
            <v>4.9202399999999997</v>
          </cell>
        </row>
        <row r="124">
          <cell r="F124">
            <v>18.578209999999999</v>
          </cell>
        </row>
        <row r="125">
          <cell r="F125">
            <v>7.14635</v>
          </cell>
        </row>
        <row r="126">
          <cell r="F126">
            <v>1.12147</v>
          </cell>
        </row>
        <row r="127">
          <cell r="F127">
            <v>5.3901500000000002</v>
          </cell>
        </row>
        <row r="129">
          <cell r="F129">
            <v>13.657970000000001</v>
          </cell>
        </row>
        <row r="130">
          <cell r="F130">
            <v>4.9202399999999997</v>
          </cell>
        </row>
        <row r="131">
          <cell r="F131">
            <v>4.9202399999999997</v>
          </cell>
        </row>
        <row r="132">
          <cell r="F132">
            <v>825.85208999999998</v>
          </cell>
        </row>
        <row r="133">
          <cell r="F133">
            <v>0.43076999999999999</v>
          </cell>
        </row>
        <row r="134">
          <cell r="F134">
            <v>0.71169000000000004</v>
          </cell>
        </row>
        <row r="135">
          <cell r="F135">
            <v>104.98003</v>
          </cell>
        </row>
        <row r="136">
          <cell r="F136">
            <v>15.589869999999999</v>
          </cell>
        </row>
        <row r="138">
          <cell r="F138">
            <v>7.0000099999999996</v>
          </cell>
        </row>
        <row r="140">
          <cell r="F140">
            <v>4.5340800000000003</v>
          </cell>
        </row>
        <row r="141">
          <cell r="F141">
            <v>143.21736000000001</v>
          </cell>
        </row>
        <row r="142">
          <cell r="F142">
            <v>691.20275000000004</v>
          </cell>
        </row>
        <row r="144">
          <cell r="F144">
            <v>19.89161</v>
          </cell>
        </row>
        <row r="145">
          <cell r="F145">
            <v>1.1929399999999999</v>
          </cell>
        </row>
        <row r="146">
          <cell r="F146">
            <v>49.223460000000003</v>
          </cell>
        </row>
        <row r="147">
          <cell r="F147">
            <v>6.2312900000000004</v>
          </cell>
        </row>
        <row r="148">
          <cell r="F148">
            <v>-252.96727999999999</v>
          </cell>
        </row>
        <row r="149">
          <cell r="F149">
            <v>-1.49119</v>
          </cell>
        </row>
        <row r="150">
          <cell r="F150">
            <v>-83.354560000000006</v>
          </cell>
        </row>
        <row r="151">
          <cell r="F151">
            <v>-13.48516</v>
          </cell>
        </row>
        <row r="152">
          <cell r="F152">
            <v>1518.7597599999999</v>
          </cell>
        </row>
        <row r="155">
          <cell r="F155">
            <v>40.45176</v>
          </cell>
        </row>
        <row r="156">
          <cell r="F156">
            <v>5.8304299999999998</v>
          </cell>
        </row>
        <row r="157">
          <cell r="F157">
            <v>28.022449999999999</v>
          </cell>
        </row>
        <row r="159">
          <cell r="F159">
            <v>74.304640000000006</v>
          </cell>
        </row>
        <row r="160">
          <cell r="F160">
            <v>591.41845000000001</v>
          </cell>
        </row>
        <row r="161">
          <cell r="F161">
            <v>4.1369999999999997E-2</v>
          </cell>
        </row>
        <row r="162">
          <cell r="F162">
            <v>0.71169000000000004</v>
          </cell>
        </row>
        <row r="163">
          <cell r="F163">
            <v>84.854529999999997</v>
          </cell>
        </row>
        <row r="164">
          <cell r="F164">
            <v>13.676869999999999</v>
          </cell>
        </row>
        <row r="166">
          <cell r="F166">
            <v>4.7500099999999996</v>
          </cell>
        </row>
        <row r="168">
          <cell r="F168">
            <v>1.90764</v>
          </cell>
        </row>
        <row r="169">
          <cell r="F169">
            <v>102.81364000000001</v>
          </cell>
        </row>
        <row r="170">
          <cell r="F170">
            <v>496.42174999999997</v>
          </cell>
        </row>
        <row r="171">
          <cell r="F171">
            <v>19.114730000000002</v>
          </cell>
        </row>
        <row r="172">
          <cell r="F172">
            <v>1.1929399999999999</v>
          </cell>
        </row>
        <row r="173">
          <cell r="F173">
            <v>49.223460000000003</v>
          </cell>
        </row>
        <row r="174">
          <cell r="F174">
            <v>6.2312900000000004</v>
          </cell>
        </row>
        <row r="175">
          <cell r="F175">
            <v>-252.09751</v>
          </cell>
        </row>
        <row r="176">
          <cell r="F176">
            <v>-1.49119</v>
          </cell>
        </row>
        <row r="177">
          <cell r="F177">
            <v>-83.188209999999998</v>
          </cell>
        </row>
        <row r="178">
          <cell r="F178">
            <v>-13.48516</v>
          </cell>
        </row>
        <row r="179">
          <cell r="F179">
            <v>1022.0963</v>
          </cell>
        </row>
        <row r="180">
          <cell r="F180">
            <v>54.779040000000002</v>
          </cell>
        </row>
        <row r="181">
          <cell r="F181">
            <v>0.41666999999999998</v>
          </cell>
        </row>
        <row r="182">
          <cell r="F182">
            <v>7.8534199999999998</v>
          </cell>
        </row>
        <row r="183">
          <cell r="F183">
            <v>37.787149999999997</v>
          </cell>
        </row>
        <row r="184">
          <cell r="F184">
            <v>4.0705400000000003</v>
          </cell>
        </row>
        <row r="185">
          <cell r="F185">
            <v>-34.08775</v>
          </cell>
        </row>
        <row r="186">
          <cell r="F186">
            <v>70.819069999999996</v>
          </cell>
        </row>
        <row r="187">
          <cell r="F187">
            <v>536.63941</v>
          </cell>
        </row>
        <row r="188">
          <cell r="F188">
            <v>4.1369999999999997E-2</v>
          </cell>
        </row>
        <row r="189">
          <cell r="F189">
            <v>0.71169000000000004</v>
          </cell>
        </row>
        <row r="190">
          <cell r="F190">
            <v>84.854529999999997</v>
          </cell>
        </row>
        <row r="191">
          <cell r="F191">
            <v>13.676869999999999</v>
          </cell>
        </row>
        <row r="193">
          <cell r="F193">
            <v>4.3333399999999997</v>
          </cell>
        </row>
        <row r="195">
          <cell r="F195">
            <v>1.90764</v>
          </cell>
        </row>
        <row r="196">
          <cell r="F196">
            <v>94.960220000000007</v>
          </cell>
        </row>
        <row r="197">
          <cell r="F197">
            <v>458.63459999999998</v>
          </cell>
        </row>
        <row r="198">
          <cell r="F198">
            <v>15.04419</v>
          </cell>
        </row>
        <row r="199">
          <cell r="F199">
            <v>1.1929399999999999</v>
          </cell>
        </row>
        <row r="200">
          <cell r="F200">
            <v>49.223460000000003</v>
          </cell>
        </row>
        <row r="201">
          <cell r="F201">
            <v>6.2312900000000004</v>
          </cell>
        </row>
        <row r="202">
          <cell r="F202">
            <v>-218.00976</v>
          </cell>
        </row>
        <row r="203">
          <cell r="F203">
            <v>-1.49119</v>
          </cell>
        </row>
        <row r="204">
          <cell r="F204">
            <v>-83.188209999999998</v>
          </cell>
        </row>
        <row r="205">
          <cell r="F205">
            <v>-13.48516</v>
          </cell>
        </row>
        <row r="206">
          <cell r="F206">
            <v>951.27723000000003</v>
          </cell>
        </row>
        <row r="207">
          <cell r="F207">
            <v>140.45536999999999</v>
          </cell>
        </row>
        <row r="208">
          <cell r="F208">
            <v>4.1369999999999997E-2</v>
          </cell>
        </row>
        <row r="209">
          <cell r="F209">
            <v>3.5</v>
          </cell>
        </row>
        <row r="210">
          <cell r="F210">
            <v>1.90764</v>
          </cell>
        </row>
        <row r="211">
          <cell r="F211">
            <v>21.55395</v>
          </cell>
        </row>
        <row r="212">
          <cell r="F212">
            <v>103.60074</v>
          </cell>
        </row>
        <row r="213">
          <cell r="F213">
            <v>14.148020000000001</v>
          </cell>
        </row>
        <row r="214">
          <cell r="F214">
            <v>-90.364080000000001</v>
          </cell>
        </row>
        <row r="215">
          <cell r="F215">
            <v>194.84300999999999</v>
          </cell>
        </row>
        <row r="216">
          <cell r="F216">
            <v>7.1759000000000004</v>
          </cell>
        </row>
        <row r="218">
          <cell r="F218">
            <v>36.513480000000001</v>
          </cell>
        </row>
        <row r="219">
          <cell r="F219">
            <v>0.90271000000000001</v>
          </cell>
        </row>
        <row r="222">
          <cell r="F222">
            <v>6.5843299999999996</v>
          </cell>
        </row>
        <row r="223">
          <cell r="F223">
            <v>31.766680000000001</v>
          </cell>
        </row>
        <row r="224">
          <cell r="F224">
            <v>0.72399999999999998</v>
          </cell>
        </row>
        <row r="225">
          <cell r="F225">
            <v>-0.2263</v>
          </cell>
        </row>
        <row r="226">
          <cell r="F226">
            <v>83.440799999999996</v>
          </cell>
        </row>
        <row r="227">
          <cell r="F227">
            <v>43.30453</v>
          </cell>
        </row>
        <row r="228">
          <cell r="F228">
            <v>7.4907599999999999</v>
          </cell>
        </row>
        <row r="229">
          <cell r="F229">
            <v>36.002070000000003</v>
          </cell>
        </row>
        <row r="230">
          <cell r="F230">
            <v>-0.98599999999999999</v>
          </cell>
        </row>
        <row r="231">
          <cell r="F231">
            <v>85.811359999999993</v>
          </cell>
        </row>
        <row r="232">
          <cell r="F232">
            <v>49.100700000000003</v>
          </cell>
        </row>
        <row r="233">
          <cell r="F233">
            <v>7.266</v>
          </cell>
        </row>
        <row r="234">
          <cell r="F234">
            <v>34.922510000000003</v>
          </cell>
        </row>
        <row r="235">
          <cell r="F235">
            <v>-17.971540000000001</v>
          </cell>
        </row>
        <row r="236">
          <cell r="F236">
            <v>73.317670000000007</v>
          </cell>
        </row>
        <row r="237">
          <cell r="F237">
            <v>231.70352</v>
          </cell>
        </row>
        <row r="238">
          <cell r="F238">
            <v>0.83333999999999997</v>
          </cell>
        </row>
        <row r="239">
          <cell r="F239">
            <v>35.43609</v>
          </cell>
        </row>
        <row r="240">
          <cell r="F240">
            <v>170.35572999999999</v>
          </cell>
        </row>
        <row r="241">
          <cell r="F241">
            <v>0.89617000000000002</v>
          </cell>
        </row>
        <row r="242">
          <cell r="F242">
            <v>-81.168880000000001</v>
          </cell>
        </row>
        <row r="243">
          <cell r="F243">
            <v>358.05597</v>
          </cell>
        </row>
        <row r="244">
          <cell r="F244">
            <v>23.72531</v>
          </cell>
        </row>
        <row r="245">
          <cell r="F245">
            <v>3.6626500000000002</v>
          </cell>
        </row>
        <row r="246">
          <cell r="F246">
            <v>17.603639999999999</v>
          </cell>
        </row>
        <row r="247">
          <cell r="F247">
            <v>-0.97387999999999997</v>
          </cell>
        </row>
        <row r="248">
          <cell r="F248">
            <v>44.017719999999997</v>
          </cell>
        </row>
        <row r="249">
          <cell r="F249">
            <v>41.174079999999996</v>
          </cell>
        </row>
        <row r="250">
          <cell r="F250">
            <v>0.71169000000000004</v>
          </cell>
        </row>
        <row r="251">
          <cell r="F251">
            <v>48.341050000000003</v>
          </cell>
        </row>
        <row r="252">
          <cell r="F252">
            <v>12.77416</v>
          </cell>
        </row>
        <row r="253">
          <cell r="F253">
            <v>12.96644</v>
          </cell>
        </row>
        <row r="254">
          <cell r="F254">
            <v>64.383229999999998</v>
          </cell>
        </row>
        <row r="256">
          <cell r="F256">
            <v>1.1929399999999999</v>
          </cell>
        </row>
        <row r="257">
          <cell r="F257">
            <v>48.499459999999999</v>
          </cell>
        </row>
        <row r="258">
          <cell r="F258">
            <v>6.2312900000000004</v>
          </cell>
        </row>
        <row r="259">
          <cell r="F259">
            <v>-26.545380000000002</v>
          </cell>
        </row>
        <row r="260">
          <cell r="F260">
            <v>-1.49119</v>
          </cell>
        </row>
        <row r="261">
          <cell r="F261">
            <v>-82.961910000000003</v>
          </cell>
        </row>
        <row r="262">
          <cell r="F262">
            <v>-13.48516</v>
          </cell>
        </row>
        <row r="263">
          <cell r="F263">
            <v>111.7907</v>
          </cell>
        </row>
        <row r="264">
          <cell r="F264">
            <v>150.11195000000001</v>
          </cell>
        </row>
        <row r="265">
          <cell r="F265">
            <v>0.38940000000000002</v>
          </cell>
        </row>
        <row r="266">
          <cell r="F266">
            <v>4.8690899999999999</v>
          </cell>
        </row>
        <row r="267">
          <cell r="F267">
            <v>0.34195999999999999</v>
          </cell>
        </row>
        <row r="269">
          <cell r="F269">
            <v>2.6264400000000001</v>
          </cell>
        </row>
        <row r="270">
          <cell r="F270">
            <v>26.06767</v>
          </cell>
        </row>
        <row r="271">
          <cell r="F271">
            <v>125.40373</v>
          </cell>
        </row>
        <row r="272">
          <cell r="F272">
            <v>0.77688000000000001</v>
          </cell>
        </row>
        <row r="273">
          <cell r="F273">
            <v>-0.86977000000000004</v>
          </cell>
        </row>
        <row r="275">
          <cell r="F275">
            <v>-0.16635</v>
          </cell>
        </row>
        <row r="276">
          <cell r="F276">
            <v>309.55099999999999</v>
          </cell>
        </row>
        <row r="277">
          <cell r="F277">
            <v>23.25583</v>
          </cell>
        </row>
        <row r="278">
          <cell r="F278">
            <v>4.8690899999999999</v>
          </cell>
        </row>
        <row r="279">
          <cell r="F279">
            <v>0.34195999999999999</v>
          </cell>
        </row>
        <row r="280">
          <cell r="F280">
            <v>3.9592800000000001</v>
          </cell>
        </row>
        <row r="281">
          <cell r="F281">
            <v>19.083680000000001</v>
          </cell>
        </row>
        <row r="282">
          <cell r="F282">
            <v>-0.16184999999999999</v>
          </cell>
        </row>
        <row r="284">
          <cell r="F284">
            <v>-0.16635</v>
          </cell>
        </row>
        <row r="285">
          <cell r="F285">
            <v>51.181640000000002</v>
          </cell>
        </row>
        <row r="286">
          <cell r="F286">
            <v>19.994039999999998</v>
          </cell>
        </row>
        <row r="288">
          <cell r="F288">
            <v>3.1672799999999999</v>
          </cell>
        </row>
        <row r="289">
          <cell r="F289">
            <v>15.22303</v>
          </cell>
        </row>
        <row r="290">
          <cell r="F290">
            <v>-0.53093999999999997</v>
          </cell>
        </row>
        <row r="291">
          <cell r="F291">
            <v>37.853409999999997</v>
          </cell>
        </row>
        <row r="292">
          <cell r="F292">
            <v>43.76341</v>
          </cell>
        </row>
        <row r="293">
          <cell r="F293">
            <v>0.17552999999999999</v>
          </cell>
        </row>
        <row r="294">
          <cell r="F294">
            <v>8.3592899999999997</v>
          </cell>
        </row>
        <row r="295">
          <cell r="F295">
            <v>40.204389999999997</v>
          </cell>
        </row>
        <row r="296">
          <cell r="F296">
            <v>0.77688000000000001</v>
          </cell>
        </row>
        <row r="298">
          <cell r="F298">
            <v>93.279499999999999</v>
          </cell>
        </row>
        <row r="299">
          <cell r="F299">
            <v>23.57741</v>
          </cell>
        </row>
        <row r="300">
          <cell r="F300">
            <v>0.17552999999999999</v>
          </cell>
        </row>
        <row r="301">
          <cell r="F301">
            <v>4.9060499999999996</v>
          </cell>
        </row>
        <row r="302">
          <cell r="F302">
            <v>23.607330000000001</v>
          </cell>
        </row>
        <row r="303">
          <cell r="F303">
            <v>0.77688000000000001</v>
          </cell>
        </row>
        <row r="305">
          <cell r="F305">
            <v>53.043199999999999</v>
          </cell>
        </row>
        <row r="306">
          <cell r="F306">
            <v>20.186</v>
          </cell>
        </row>
        <row r="307">
          <cell r="F307">
            <v>3.4532400000000001</v>
          </cell>
        </row>
        <row r="308">
          <cell r="F308">
            <v>16.597059999999999</v>
          </cell>
        </row>
        <row r="310">
          <cell r="F310">
            <v>40.2363</v>
          </cell>
        </row>
        <row r="311">
          <cell r="F311">
            <v>4.7747400000000004</v>
          </cell>
        </row>
        <row r="312">
          <cell r="F312">
            <v>0.21387</v>
          </cell>
        </row>
        <row r="314">
          <cell r="F314">
            <v>0.63771</v>
          </cell>
        </row>
        <row r="315">
          <cell r="F315">
            <v>3.0988600000000002</v>
          </cell>
        </row>
        <row r="316">
          <cell r="F316">
            <v>8.7251799999999999</v>
          </cell>
        </row>
        <row r="317">
          <cell r="F317">
            <v>58.323929999999997</v>
          </cell>
        </row>
        <row r="319">
          <cell r="F319">
            <v>2.6264400000000001</v>
          </cell>
        </row>
        <row r="320">
          <cell r="F320">
            <v>9.9441100000000002</v>
          </cell>
        </row>
        <row r="321">
          <cell r="F321">
            <v>47.793770000000002</v>
          </cell>
        </row>
        <row r="322">
          <cell r="F322">
            <v>-0.17698</v>
          </cell>
        </row>
        <row r="323">
          <cell r="F323">
            <v>118.51127</v>
          </cell>
        </row>
        <row r="324">
          <cell r="F324">
            <v>18.93995</v>
          </cell>
        </row>
        <row r="325">
          <cell r="F325">
            <v>15.256410000000001</v>
          </cell>
        </row>
        <row r="326">
          <cell r="F326">
            <v>1.57104</v>
          </cell>
        </row>
        <row r="327">
          <cell r="F327">
            <v>1</v>
          </cell>
        </row>
        <row r="328">
          <cell r="F328">
            <v>4.8760000000000003</v>
          </cell>
        </row>
        <row r="329">
          <cell r="F329">
            <v>23.78509</v>
          </cell>
        </row>
        <row r="331">
          <cell r="F331">
            <v>65.428489999999996</v>
          </cell>
        </row>
        <row r="332">
          <cell r="F332">
            <v>18.93995</v>
          </cell>
        </row>
        <row r="333">
          <cell r="F333">
            <v>15.256410000000001</v>
          </cell>
        </row>
        <row r="334">
          <cell r="F334">
            <v>1.57104</v>
          </cell>
        </row>
        <row r="335">
          <cell r="F335">
            <v>1</v>
          </cell>
        </row>
        <row r="336">
          <cell r="F336">
            <v>4.8760000000000003</v>
          </cell>
        </row>
        <row r="337">
          <cell r="F337">
            <v>23.78509</v>
          </cell>
        </row>
        <row r="339">
          <cell r="F339">
            <v>65.428489999999996</v>
          </cell>
        </row>
        <row r="340">
          <cell r="F340">
            <v>17.423030000000001</v>
          </cell>
        </row>
        <row r="341">
          <cell r="F341">
            <v>1.25</v>
          </cell>
        </row>
        <row r="342">
          <cell r="F342">
            <v>2.5744600000000002</v>
          </cell>
        </row>
        <row r="343">
          <cell r="F343">
            <v>12.498430000000001</v>
          </cell>
        </row>
        <row r="344">
          <cell r="F344">
            <v>33.745919999999998</v>
          </cell>
        </row>
        <row r="345">
          <cell r="F345">
            <v>7.5069499999999998</v>
          </cell>
        </row>
        <row r="346">
          <cell r="F346">
            <v>1.0551600000000001</v>
          </cell>
        </row>
        <row r="347">
          <cell r="F347">
            <v>5.0712999999999999</v>
          </cell>
        </row>
        <row r="348">
          <cell r="F348">
            <v>13.63341</v>
          </cell>
        </row>
        <row r="349">
          <cell r="F349">
            <v>375.45173</v>
          </cell>
        </row>
        <row r="350">
          <cell r="F350">
            <v>19.703060000000001</v>
          </cell>
        </row>
        <row r="351">
          <cell r="F351">
            <v>5.3862100000000002</v>
          </cell>
        </row>
        <row r="352">
          <cell r="F352">
            <v>57.937040000000003</v>
          </cell>
        </row>
        <row r="353">
          <cell r="F353">
            <v>120.38869</v>
          </cell>
        </row>
        <row r="354">
          <cell r="F354">
            <v>196.78751</v>
          </cell>
        </row>
        <row r="356">
          <cell r="F356">
            <v>0</v>
          </cell>
        </row>
        <row r="357">
          <cell r="F357">
            <v>-49.607990000000001</v>
          </cell>
        </row>
        <row r="358">
          <cell r="F358">
            <v>726.04624999999999</v>
          </cell>
        </row>
        <row r="361">
          <cell r="F361">
            <v>36.220179999999999</v>
          </cell>
        </row>
        <row r="362">
          <cell r="F362">
            <v>5.3862100000000002</v>
          </cell>
        </row>
        <row r="363">
          <cell r="F363">
            <v>6.2909100000000002</v>
          </cell>
        </row>
        <row r="364">
          <cell r="F364">
            <v>30.235710000000001</v>
          </cell>
        </row>
        <row r="367">
          <cell r="F367">
            <v>78.133009999999999</v>
          </cell>
        </row>
        <row r="368">
          <cell r="F368">
            <v>311.95102000000003</v>
          </cell>
        </row>
        <row r="369">
          <cell r="F369">
            <v>19.703060000000001</v>
          </cell>
        </row>
        <row r="370">
          <cell r="F370">
            <v>47.491169999999997</v>
          </cell>
        </row>
        <row r="371">
          <cell r="F371">
            <v>70.183409999999995</v>
          </cell>
        </row>
        <row r="372">
          <cell r="F372">
            <v>196.78751</v>
          </cell>
        </row>
        <row r="374">
          <cell r="F374">
            <v>-49.607990000000001</v>
          </cell>
        </row>
        <row r="375">
          <cell r="F375">
            <v>596.50818000000004</v>
          </cell>
        </row>
        <row r="376">
          <cell r="F376">
            <v>58.294339999999998</v>
          </cell>
        </row>
        <row r="378">
          <cell r="F378">
            <v>8.96007</v>
          </cell>
        </row>
        <row r="379">
          <cell r="F379">
            <v>40.529690000000002</v>
          </cell>
        </row>
        <row r="380">
          <cell r="F380">
            <v>-21.163119999999999</v>
          </cell>
        </row>
        <row r="381">
          <cell r="F381">
            <v>86.620980000000003</v>
          </cell>
        </row>
        <row r="382">
          <cell r="F382">
            <v>215.29964000000001</v>
          </cell>
        </row>
        <row r="383">
          <cell r="F383">
            <v>18.846150000000002</v>
          </cell>
        </row>
        <row r="384">
          <cell r="F384">
            <v>32.75338</v>
          </cell>
        </row>
        <row r="385">
          <cell r="F385">
            <v>1.88462</v>
          </cell>
        </row>
        <row r="386">
          <cell r="F386">
            <v>196.78751</v>
          </cell>
        </row>
        <row r="388">
          <cell r="F388">
            <v>-22.74775</v>
          </cell>
        </row>
        <row r="389">
          <cell r="F389">
            <v>442.82355000000001</v>
          </cell>
        </row>
        <row r="390">
          <cell r="F390">
            <v>38.357039999999998</v>
          </cell>
        </row>
        <row r="391">
          <cell r="F391">
            <v>0.85690999999999995</v>
          </cell>
        </row>
        <row r="392">
          <cell r="F392">
            <v>5.7777200000000004</v>
          </cell>
        </row>
        <row r="393">
          <cell r="F393">
            <v>27.769100000000002</v>
          </cell>
        </row>
        <row r="394">
          <cell r="F394">
            <v>-5.69712</v>
          </cell>
        </row>
        <row r="395">
          <cell r="F395">
            <v>67.063649999999996</v>
          </cell>
        </row>
        <row r="396">
          <cell r="F396">
            <v>27.280529999999999</v>
          </cell>
        </row>
        <row r="397">
          <cell r="F397">
            <v>4.15496</v>
          </cell>
        </row>
        <row r="398">
          <cell r="F398">
            <v>19.969570000000001</v>
          </cell>
        </row>
        <row r="399">
          <cell r="F399">
            <v>0</v>
          </cell>
        </row>
        <row r="400">
          <cell r="F400">
            <v>0</v>
          </cell>
        </row>
        <row r="401">
          <cell r="F401">
            <v>51.405059999999999</v>
          </cell>
        </row>
        <row r="404">
          <cell r="F404">
            <v>27.280529999999999</v>
          </cell>
        </row>
        <row r="405">
          <cell r="F405">
            <v>4.15496</v>
          </cell>
        </row>
        <row r="406">
          <cell r="F406">
            <v>19.969570000000001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51.405059999999999</v>
          </cell>
        </row>
        <row r="410">
          <cell r="F410">
            <v>295.30221999999998</v>
          </cell>
        </row>
        <row r="412">
          <cell r="F412">
            <v>61.474449999999997</v>
          </cell>
        </row>
        <row r="413">
          <cell r="F413">
            <v>0.83006000000000002</v>
          </cell>
        </row>
        <row r="416">
          <cell r="F416">
            <v>53.505029999999998</v>
          </cell>
        </row>
        <row r="417">
          <cell r="F417">
            <v>257.28678000000002</v>
          </cell>
        </row>
        <row r="419">
          <cell r="F419">
            <v>30.520990000000001</v>
          </cell>
        </row>
        <row r="420">
          <cell r="F420">
            <v>20.244119999999999</v>
          </cell>
        </row>
        <row r="421">
          <cell r="F421">
            <v>0.19119</v>
          </cell>
        </row>
        <row r="422">
          <cell r="F422">
            <v>-151.95925</v>
          </cell>
        </row>
        <row r="424">
          <cell r="F424">
            <v>-69.445970000000003</v>
          </cell>
        </row>
        <row r="425">
          <cell r="F425">
            <v>-0.49786999999999998</v>
          </cell>
        </row>
        <row r="426">
          <cell r="F426">
            <v>497.45175</v>
          </cell>
        </row>
        <row r="429">
          <cell r="F429">
            <v>7.1041299999999996</v>
          </cell>
        </row>
        <row r="431">
          <cell r="F431">
            <v>41.756929999999997</v>
          </cell>
        </row>
        <row r="432">
          <cell r="F432">
            <v>0.58755999999999997</v>
          </cell>
        </row>
        <row r="433">
          <cell r="F433">
            <v>7.3195199999999998</v>
          </cell>
        </row>
        <row r="434">
          <cell r="F434">
            <v>35.270099999999999</v>
          </cell>
        </row>
        <row r="435">
          <cell r="F435">
            <v>3.6684700000000001</v>
          </cell>
        </row>
        <row r="436">
          <cell r="F436">
            <v>8.7013700000000007</v>
          </cell>
        </row>
        <row r="437">
          <cell r="F437">
            <v>6.4640000000000003E-2</v>
          </cell>
        </row>
        <row r="438">
          <cell r="F438">
            <v>-13.686959999999999</v>
          </cell>
        </row>
        <row r="440">
          <cell r="F440">
            <v>-57.722070000000002</v>
          </cell>
        </row>
        <row r="441">
          <cell r="F441">
            <v>-0.37131999999999998</v>
          </cell>
        </row>
        <row r="442">
          <cell r="F442">
            <v>32.692369999999997</v>
          </cell>
        </row>
        <row r="443">
          <cell r="F443">
            <v>42.408619999999999</v>
          </cell>
        </row>
        <row r="444">
          <cell r="F444">
            <v>7.00054</v>
          </cell>
        </row>
        <row r="445">
          <cell r="F445">
            <v>33.646009999999997</v>
          </cell>
        </row>
        <row r="446">
          <cell r="F446">
            <v>26.852519999999998</v>
          </cell>
        </row>
        <row r="447">
          <cell r="F447">
            <v>-106.01702</v>
          </cell>
        </row>
        <row r="448">
          <cell r="F448">
            <v>3.8906700000000001</v>
          </cell>
        </row>
        <row r="449">
          <cell r="F449">
            <v>19.124169999999999</v>
          </cell>
        </row>
        <row r="450">
          <cell r="F450">
            <v>2.7502399999999998</v>
          </cell>
        </row>
        <row r="451">
          <cell r="F451">
            <v>13.21828</v>
          </cell>
        </row>
        <row r="452">
          <cell r="F452">
            <v>35.092689999999997</v>
          </cell>
        </row>
        <row r="453">
          <cell r="F453">
            <v>202.32921999999999</v>
          </cell>
        </row>
        <row r="454">
          <cell r="F454">
            <v>19.71752</v>
          </cell>
        </row>
        <row r="455">
          <cell r="F455">
            <v>0.24249999999999999</v>
          </cell>
        </row>
        <row r="458">
          <cell r="F458">
            <v>32.923609999999996</v>
          </cell>
        </row>
        <row r="459">
          <cell r="F459">
            <v>158.27712</v>
          </cell>
        </row>
        <row r="460">
          <cell r="F460">
            <v>11.54275</v>
          </cell>
        </row>
        <row r="461">
          <cell r="F461">
            <v>0.12655</v>
          </cell>
        </row>
        <row r="462">
          <cell r="F462">
            <v>-32.211019999999998</v>
          </cell>
        </row>
        <row r="463">
          <cell r="F463">
            <v>-11.7239</v>
          </cell>
        </row>
        <row r="464">
          <cell r="F464">
            <v>-0.12655</v>
          </cell>
        </row>
        <row r="465">
          <cell r="F465">
            <v>381.09780000000001</v>
          </cell>
        </row>
        <row r="466">
          <cell r="F466">
            <v>8.9695800000000006</v>
          </cell>
        </row>
        <row r="467">
          <cell r="F467">
            <v>1.3180400000000001</v>
          </cell>
        </row>
        <row r="468">
          <cell r="F468">
            <v>6.3348000000000004</v>
          </cell>
        </row>
        <row r="470">
          <cell r="F470">
            <v>16.622420000000002</v>
          </cell>
        </row>
        <row r="471">
          <cell r="F471">
            <v>46.205840000000002</v>
          </cell>
        </row>
        <row r="472">
          <cell r="F472">
            <v>6.74038</v>
          </cell>
        </row>
        <row r="473">
          <cell r="F473">
            <v>32.395760000000003</v>
          </cell>
        </row>
        <row r="474">
          <cell r="F474">
            <v>-2.5701200000000002</v>
          </cell>
        </row>
        <row r="475">
          <cell r="F475">
            <v>82.771860000000004</v>
          </cell>
        </row>
        <row r="476">
          <cell r="F476">
            <v>147.15379999999999</v>
          </cell>
        </row>
        <row r="477">
          <cell r="F477">
            <v>19.71752</v>
          </cell>
        </row>
        <row r="478">
          <cell r="F478">
            <v>0.24249999999999999</v>
          </cell>
        </row>
        <row r="481">
          <cell r="F481">
            <v>24.865189999999998</v>
          </cell>
        </row>
        <row r="482">
          <cell r="F482">
            <v>119.54656</v>
          </cell>
        </row>
        <row r="483">
          <cell r="F483">
            <v>11.54275</v>
          </cell>
        </row>
        <row r="484">
          <cell r="F484">
            <v>0.12655</v>
          </cell>
        </row>
        <row r="485">
          <cell r="F485">
            <v>-29.640899999999998</v>
          </cell>
        </row>
        <row r="486">
          <cell r="F486">
            <v>-11.7239</v>
          </cell>
        </row>
        <row r="487">
          <cell r="F487">
            <v>-0.12655</v>
          </cell>
        </row>
        <row r="488">
          <cell r="F488">
            <v>281.70352000000003</v>
          </cell>
        </row>
        <row r="489">
          <cell r="F489">
            <v>18.559709999999999</v>
          </cell>
        </row>
        <row r="490">
          <cell r="F490">
            <v>2.6086999999999998</v>
          </cell>
        </row>
        <row r="491">
          <cell r="F491">
            <v>12.537979999999999</v>
          </cell>
        </row>
        <row r="492">
          <cell r="F492">
            <v>-1.56718</v>
          </cell>
        </row>
        <row r="493">
          <cell r="F493">
            <v>32.139209999999999</v>
          </cell>
        </row>
        <row r="494">
          <cell r="F494">
            <v>128.59408999999999</v>
          </cell>
        </row>
        <row r="495">
          <cell r="F495">
            <v>19.71752</v>
          </cell>
        </row>
        <row r="496">
          <cell r="F496">
            <v>0.24249999999999999</v>
          </cell>
        </row>
        <row r="499">
          <cell r="F499">
            <v>22.256489999999999</v>
          </cell>
        </row>
        <row r="500">
          <cell r="F500">
            <v>107.00857999999999</v>
          </cell>
        </row>
        <row r="501">
          <cell r="F501">
            <v>11.54275</v>
          </cell>
        </row>
        <row r="502">
          <cell r="F502">
            <v>0.12655</v>
          </cell>
        </row>
        <row r="503">
          <cell r="F503">
            <v>-28.073720000000002</v>
          </cell>
        </row>
        <row r="504">
          <cell r="F504">
            <v>-11.7239</v>
          </cell>
        </row>
        <row r="505">
          <cell r="F505">
            <v>-0.12655</v>
          </cell>
        </row>
        <row r="506">
          <cell r="F506">
            <v>249.56431000000001</v>
          </cell>
        </row>
        <row r="507">
          <cell r="F507">
            <v>36.457569999999997</v>
          </cell>
        </row>
        <row r="508">
          <cell r="F508">
            <v>19.71752</v>
          </cell>
        </row>
        <row r="509">
          <cell r="F509">
            <v>0.24249999999999999</v>
          </cell>
        </row>
        <row r="512">
          <cell r="F512">
            <v>8.6603600000000007</v>
          </cell>
        </row>
        <row r="513">
          <cell r="F513">
            <v>41.662179999999999</v>
          </cell>
        </row>
        <row r="514">
          <cell r="F514">
            <v>11.54275</v>
          </cell>
        </row>
        <row r="515">
          <cell r="F515">
            <v>0.12655</v>
          </cell>
        </row>
        <row r="516">
          <cell r="F516">
            <v>-0.29520000000000002</v>
          </cell>
        </row>
        <row r="517">
          <cell r="F517">
            <v>-11.7239</v>
          </cell>
        </row>
        <row r="518">
          <cell r="F518">
            <v>-0.12655</v>
          </cell>
        </row>
        <row r="519">
          <cell r="F519">
            <v>106.26378</v>
          </cell>
        </row>
        <row r="520">
          <cell r="F520">
            <v>13.40138</v>
          </cell>
        </row>
        <row r="521">
          <cell r="F521">
            <v>1.96193</v>
          </cell>
        </row>
        <row r="522">
          <cell r="F522">
            <v>9.4295399999999994</v>
          </cell>
        </row>
        <row r="524">
          <cell r="F524">
            <v>24.792850000000001</v>
          </cell>
        </row>
        <row r="525">
          <cell r="F525">
            <v>6.49369</v>
          </cell>
        </row>
        <row r="526">
          <cell r="F526">
            <v>19.018599999999999</v>
          </cell>
        </row>
        <row r="527">
          <cell r="F527">
            <v>0.24249999999999999</v>
          </cell>
        </row>
        <row r="529">
          <cell r="F529">
            <v>3.6400299999999999</v>
          </cell>
        </row>
        <row r="530">
          <cell r="F530">
            <v>17.53342</v>
          </cell>
        </row>
        <row r="531">
          <cell r="F531">
            <v>4.9442000000000004</v>
          </cell>
        </row>
        <row r="533">
          <cell r="F533">
            <v>-11.7239</v>
          </cell>
        </row>
        <row r="534">
          <cell r="F534">
            <v>-0.12655</v>
          </cell>
        </row>
        <row r="535">
          <cell r="F535">
            <v>40.021990000000002</v>
          </cell>
        </row>
        <row r="536">
          <cell r="F536">
            <v>16.5625</v>
          </cell>
        </row>
        <row r="537">
          <cell r="F537">
            <v>0.69891999999999999</v>
          </cell>
        </row>
        <row r="539">
          <cell r="F539">
            <v>3.0583999999999998</v>
          </cell>
        </row>
        <row r="540">
          <cell r="F540">
            <v>14.69922</v>
          </cell>
        </row>
        <row r="541">
          <cell r="F541">
            <v>6.5985500000000004</v>
          </cell>
        </row>
        <row r="542">
          <cell r="F542">
            <v>0.12655</v>
          </cell>
        </row>
        <row r="543">
          <cell r="F543">
            <v>-0.29520000000000002</v>
          </cell>
        </row>
        <row r="544">
          <cell r="F544">
            <v>0</v>
          </cell>
        </row>
        <row r="545">
          <cell r="F545">
            <v>41.44894</v>
          </cell>
        </row>
        <row r="546">
          <cell r="F546">
            <v>33.393070000000002</v>
          </cell>
        </row>
        <row r="547">
          <cell r="F547">
            <v>4.75589</v>
          </cell>
        </row>
        <row r="548">
          <cell r="F548">
            <v>22.857980000000001</v>
          </cell>
        </row>
        <row r="549">
          <cell r="F549">
            <v>-17.55705</v>
          </cell>
        </row>
        <row r="550">
          <cell r="F550">
            <v>43.449890000000003</v>
          </cell>
        </row>
        <row r="551">
          <cell r="F551">
            <v>28.827860000000001</v>
          </cell>
        </row>
        <row r="554">
          <cell r="F554">
            <v>4.4191599999999998</v>
          </cell>
        </row>
        <row r="555">
          <cell r="F555">
            <v>21.239619999999999</v>
          </cell>
        </row>
        <row r="556">
          <cell r="F556">
            <v>-8.8489999999999999E-2</v>
          </cell>
        </row>
        <row r="558">
          <cell r="F558">
            <v>54.398150000000001</v>
          </cell>
        </row>
        <row r="559">
          <cell r="F559">
            <v>29.915590000000002</v>
          </cell>
        </row>
        <row r="560">
          <cell r="F560">
            <v>4.4210799999999999</v>
          </cell>
        </row>
        <row r="561">
          <cell r="F561">
            <v>21.248799999999999</v>
          </cell>
        </row>
        <row r="562">
          <cell r="F562">
            <v>-10.13298</v>
          </cell>
        </row>
        <row r="563">
          <cell r="F563">
            <v>45.452489999999997</v>
          </cell>
        </row>
        <row r="564">
          <cell r="F564">
            <v>24.336079999999999</v>
          </cell>
        </row>
        <row r="565">
          <cell r="F565">
            <v>3.51112</v>
          </cell>
        </row>
        <row r="566">
          <cell r="F566">
            <v>16.87527</v>
          </cell>
        </row>
        <row r="567">
          <cell r="F567">
            <v>-4.4249999999999998E-2</v>
          </cell>
        </row>
        <row r="568">
          <cell r="F568">
            <v>44.678220000000003</v>
          </cell>
        </row>
        <row r="569">
          <cell r="F569">
            <v>1665.3774100000001</v>
          </cell>
        </row>
        <row r="570">
          <cell r="F570">
            <v>48.932099999999998</v>
          </cell>
        </row>
        <row r="571">
          <cell r="F571">
            <v>2689.7231000000002</v>
          </cell>
        </row>
        <row r="572">
          <cell r="F572">
            <v>229.7518</v>
          </cell>
        </row>
        <row r="573">
          <cell r="F573">
            <v>5.4999500000000001</v>
          </cell>
        </row>
        <row r="574">
          <cell r="F574">
            <v>9.3095800000000004</v>
          </cell>
        </row>
        <row r="577">
          <cell r="F577">
            <v>663.00868000000003</v>
          </cell>
        </row>
        <row r="578">
          <cell r="F578">
            <v>3229.9365699999998</v>
          </cell>
        </row>
        <row r="580">
          <cell r="F580">
            <v>189.54415</v>
          </cell>
        </row>
        <row r="581">
          <cell r="F581">
            <v>51.127049999999997</v>
          </cell>
        </row>
        <row r="582">
          <cell r="F582">
            <v>2131.9628899999998</v>
          </cell>
        </row>
        <row r="583">
          <cell r="F583">
            <v>90.491460000000004</v>
          </cell>
        </row>
        <row r="584">
          <cell r="F584">
            <v>-1357.3983900000001</v>
          </cell>
        </row>
        <row r="585">
          <cell r="F585">
            <v>-62.805430000000001</v>
          </cell>
        </row>
        <row r="586">
          <cell r="F586">
            <v>-3721.3661499999998</v>
          </cell>
        </row>
        <row r="587">
          <cell r="F587">
            <v>-202.81987000000001</v>
          </cell>
        </row>
        <row r="590">
          <cell r="F590">
            <v>5660.2749000000003</v>
          </cell>
        </row>
        <row r="593">
          <cell r="F593">
            <v>119.03403</v>
          </cell>
        </row>
        <row r="594">
          <cell r="F594">
            <v>3.5</v>
          </cell>
        </row>
        <row r="595">
          <cell r="F595">
            <v>18.097290000000001</v>
          </cell>
        </row>
        <row r="596">
          <cell r="F596">
            <v>87.330619999999996</v>
          </cell>
        </row>
        <row r="598">
          <cell r="F598">
            <v>30.867609999999999</v>
          </cell>
        </row>
        <row r="599">
          <cell r="F599">
            <v>-21.972169999999998</v>
          </cell>
        </row>
        <row r="600">
          <cell r="F600">
            <v>236.85738000000001</v>
          </cell>
        </row>
        <row r="603">
          <cell r="F603">
            <v>23.040469999999999</v>
          </cell>
        </row>
        <row r="604">
          <cell r="F604">
            <v>3.5403899999999999</v>
          </cell>
        </row>
        <row r="605">
          <cell r="F605">
            <v>17.015899999999998</v>
          </cell>
        </row>
        <row r="606">
          <cell r="F606">
            <v>20.664000000000001</v>
          </cell>
        </row>
        <row r="608">
          <cell r="F608">
            <v>64.260760000000005</v>
          </cell>
        </row>
        <row r="609">
          <cell r="F609">
            <v>71.995199999999997</v>
          </cell>
        </row>
        <row r="610">
          <cell r="F610">
            <v>3.5</v>
          </cell>
        </row>
        <row r="611">
          <cell r="F611">
            <v>10.94866</v>
          </cell>
        </row>
        <row r="612">
          <cell r="F612">
            <v>52.9726</v>
          </cell>
        </row>
        <row r="613">
          <cell r="F613">
            <v>10.203609999999999</v>
          </cell>
        </row>
        <row r="614">
          <cell r="F614">
            <v>-21.972169999999998</v>
          </cell>
        </row>
        <row r="615">
          <cell r="F615">
            <v>127.64790000000001</v>
          </cell>
        </row>
        <row r="616">
          <cell r="F616">
            <v>17.07658</v>
          </cell>
        </row>
        <row r="617">
          <cell r="F617">
            <v>3.5</v>
          </cell>
        </row>
        <row r="618">
          <cell r="F618">
            <v>2.4572400000000001</v>
          </cell>
        </row>
        <row r="619">
          <cell r="F619">
            <v>12.160819999999999</v>
          </cell>
        </row>
        <row r="620">
          <cell r="F620">
            <v>35.19464</v>
          </cell>
        </row>
        <row r="621">
          <cell r="F621">
            <v>30.311330000000002</v>
          </cell>
        </row>
        <row r="622">
          <cell r="F622">
            <v>4.6692099999999996</v>
          </cell>
        </row>
        <row r="623">
          <cell r="F623">
            <v>22.44134</v>
          </cell>
        </row>
        <row r="624">
          <cell r="F624">
            <v>10.203609999999999</v>
          </cell>
        </row>
        <row r="625">
          <cell r="F625">
            <v>-20.41948</v>
          </cell>
        </row>
        <row r="626">
          <cell r="F626">
            <v>47.206009999999999</v>
          </cell>
        </row>
        <row r="627">
          <cell r="F627">
            <v>16.204509999999999</v>
          </cell>
        </row>
        <row r="628">
          <cell r="F628">
            <v>2.48292</v>
          </cell>
        </row>
        <row r="629">
          <cell r="F629">
            <v>11.93355</v>
          </cell>
        </row>
        <row r="630">
          <cell r="F630">
            <v>8.4198699999999995</v>
          </cell>
        </row>
        <row r="631">
          <cell r="F631">
            <v>-9.8891200000000001</v>
          </cell>
        </row>
        <row r="632">
          <cell r="F632">
            <v>29.151730000000001</v>
          </cell>
        </row>
        <row r="633">
          <cell r="F633">
            <v>14.106820000000001</v>
          </cell>
        </row>
        <row r="634">
          <cell r="F634">
            <v>2.1862900000000001</v>
          </cell>
        </row>
        <row r="635">
          <cell r="F635">
            <v>10.50779</v>
          </cell>
        </row>
        <row r="636">
          <cell r="F636">
            <v>1.7837400000000001</v>
          </cell>
        </row>
        <row r="637">
          <cell r="F637">
            <v>-10.53036</v>
          </cell>
        </row>
        <row r="638">
          <cell r="F638">
            <v>18.054279999999999</v>
          </cell>
        </row>
        <row r="639">
          <cell r="F639">
            <v>6.2975000000000003</v>
          </cell>
        </row>
        <row r="640">
          <cell r="F640">
            <v>1.0282100000000001</v>
          </cell>
        </row>
        <row r="641">
          <cell r="F641">
            <v>4.9418199999999999</v>
          </cell>
        </row>
        <row r="642">
          <cell r="F642">
            <v>12.267530000000001</v>
          </cell>
        </row>
        <row r="643">
          <cell r="F643">
            <v>7.8093199999999996</v>
          </cell>
        </row>
        <row r="644">
          <cell r="F644">
            <v>1.15808</v>
          </cell>
        </row>
        <row r="645">
          <cell r="F645">
            <v>5.5659700000000001</v>
          </cell>
        </row>
        <row r="646">
          <cell r="F646">
            <v>1.7837400000000001</v>
          </cell>
        </row>
        <row r="647">
          <cell r="F647">
            <v>-10.53036</v>
          </cell>
        </row>
        <row r="648">
          <cell r="F648">
            <v>5.7867499999999996</v>
          </cell>
        </row>
        <row r="649">
          <cell r="F649">
            <v>24.607289999999999</v>
          </cell>
        </row>
        <row r="651">
          <cell r="F651">
            <v>3.8222100000000001</v>
          </cell>
        </row>
        <row r="652">
          <cell r="F652">
            <v>18.370439999999999</v>
          </cell>
        </row>
        <row r="653">
          <cell r="F653">
            <v>-1.5526899999999999</v>
          </cell>
        </row>
        <row r="654">
          <cell r="F654">
            <v>45.247250000000001</v>
          </cell>
        </row>
        <row r="655">
          <cell r="F655">
            <v>21.945309999999999</v>
          </cell>
        </row>
        <row r="656">
          <cell r="F656">
            <v>3.3196699999999999</v>
          </cell>
        </row>
        <row r="657">
          <cell r="F657">
            <v>15.95518</v>
          </cell>
        </row>
        <row r="658">
          <cell r="F658">
            <v>41.22016</v>
          </cell>
        </row>
        <row r="659">
          <cell r="F659">
            <v>2.0530499999999998</v>
          </cell>
        </row>
        <row r="660">
          <cell r="F660">
            <v>0.28856999999999999</v>
          </cell>
        </row>
        <row r="661">
          <cell r="F661">
            <v>1.3869400000000001</v>
          </cell>
        </row>
        <row r="664">
          <cell r="F664">
            <v>3.7285599999999999</v>
          </cell>
        </row>
        <row r="665">
          <cell r="F665">
            <v>477.73858000000001</v>
          </cell>
        </row>
        <row r="666">
          <cell r="F666">
            <v>10.34487</v>
          </cell>
        </row>
        <row r="667">
          <cell r="F667">
            <v>1232.03078</v>
          </cell>
        </row>
        <row r="668">
          <cell r="F668">
            <v>54.076329999999999</v>
          </cell>
        </row>
        <row r="669">
          <cell r="F669">
            <v>1.9375199999999999</v>
          </cell>
        </row>
        <row r="670">
          <cell r="F670">
            <v>2.8</v>
          </cell>
        </row>
        <row r="672">
          <cell r="F672">
            <v>258.67887999999999</v>
          </cell>
        </row>
        <row r="673">
          <cell r="F673">
            <v>1252.5997500000001</v>
          </cell>
        </row>
        <row r="675">
          <cell r="F675">
            <v>2.55965</v>
          </cell>
        </row>
        <row r="676">
          <cell r="F676">
            <v>20.349080000000001</v>
          </cell>
        </row>
        <row r="677">
          <cell r="F677">
            <v>1269.24002</v>
          </cell>
        </row>
        <row r="678">
          <cell r="F678">
            <v>30.140930000000001</v>
          </cell>
        </row>
        <row r="679">
          <cell r="F679">
            <v>-270.37096000000003</v>
          </cell>
        </row>
        <row r="680">
          <cell r="F680">
            <v>-18.498709999999999</v>
          </cell>
        </row>
        <row r="681">
          <cell r="F681">
            <v>-1393.27511</v>
          </cell>
        </row>
        <row r="682">
          <cell r="F682">
            <v>-32.836199999999998</v>
          </cell>
        </row>
        <row r="683">
          <cell r="F683">
            <v>2897.51541</v>
          </cell>
        </row>
        <row r="686">
          <cell r="F686">
            <v>14.715</v>
          </cell>
        </row>
        <row r="687">
          <cell r="F687">
            <v>-0.23304</v>
          </cell>
        </row>
        <row r="688">
          <cell r="F688">
            <v>17.559229999999999</v>
          </cell>
        </row>
        <row r="689">
          <cell r="F689">
            <v>-0.17477999999999999</v>
          </cell>
        </row>
        <row r="692">
          <cell r="F692">
            <v>5.1658999999999997</v>
          </cell>
        </row>
        <row r="693">
          <cell r="F693">
            <v>24.764279999999999</v>
          </cell>
        </row>
        <row r="694">
          <cell r="F694">
            <v>2.4601199999999999</v>
          </cell>
        </row>
        <row r="696">
          <cell r="F696">
            <v>15.201689999999999</v>
          </cell>
        </row>
        <row r="697">
          <cell r="F697">
            <v>0.17680000000000001</v>
          </cell>
        </row>
        <row r="698">
          <cell r="F698">
            <v>-17.062470000000001</v>
          </cell>
        </row>
        <row r="700">
          <cell r="F700">
            <v>-24.121770000000001</v>
          </cell>
        </row>
        <row r="701">
          <cell r="F701">
            <v>-0.14218</v>
          </cell>
        </row>
        <row r="702">
          <cell r="F702">
            <v>38.308779999999999</v>
          </cell>
        </row>
        <row r="712">
          <cell r="F712">
            <v>14.715</v>
          </cell>
        </row>
        <row r="713">
          <cell r="F713">
            <v>-0.23304</v>
          </cell>
        </row>
        <row r="714">
          <cell r="F714">
            <v>17.559229999999999</v>
          </cell>
        </row>
        <row r="715">
          <cell r="F715">
            <v>-0.17477999999999999</v>
          </cell>
        </row>
        <row r="718">
          <cell r="F718">
            <v>5.1658999999999997</v>
          </cell>
        </row>
        <row r="719">
          <cell r="F719">
            <v>24.764279999999999</v>
          </cell>
        </row>
        <row r="720">
          <cell r="F720">
            <v>2.4601199999999999</v>
          </cell>
        </row>
        <row r="722">
          <cell r="F722">
            <v>15.201689999999999</v>
          </cell>
        </row>
        <row r="723">
          <cell r="F723">
            <v>0.17680000000000001</v>
          </cell>
        </row>
        <row r="724">
          <cell r="F724">
            <v>-17.062470000000001</v>
          </cell>
        </row>
        <row r="726">
          <cell r="F726">
            <v>-24.121770000000001</v>
          </cell>
        </row>
        <row r="727">
          <cell r="F727">
            <v>-0.14218</v>
          </cell>
        </row>
        <row r="728">
          <cell r="F728">
            <v>38.308779999999999</v>
          </cell>
        </row>
        <row r="735">
          <cell r="F735">
            <v>379.44954999999999</v>
          </cell>
        </row>
        <row r="736">
          <cell r="F736">
            <v>7.6212499999999999</v>
          </cell>
        </row>
        <row r="737">
          <cell r="F737">
            <v>777.28890999999999</v>
          </cell>
        </row>
        <row r="738">
          <cell r="F738">
            <v>29.617100000000001</v>
          </cell>
        </row>
        <row r="739">
          <cell r="F739">
            <v>2.8</v>
          </cell>
        </row>
        <row r="741">
          <cell r="F741">
            <v>175.68853999999999</v>
          </cell>
        </row>
        <row r="742">
          <cell r="F742">
            <v>849.7509</v>
          </cell>
        </row>
        <row r="743">
          <cell r="F743">
            <v>9.9529999999999993E-2</v>
          </cell>
        </row>
        <row r="744">
          <cell r="F744">
            <v>20.349080000000001</v>
          </cell>
        </row>
        <row r="745">
          <cell r="F745">
            <v>1254.0383300000001</v>
          </cell>
        </row>
        <row r="746">
          <cell r="F746">
            <v>29.964130000000001</v>
          </cell>
        </row>
        <row r="747">
          <cell r="F747">
            <v>-247.44264999999999</v>
          </cell>
        </row>
        <row r="748">
          <cell r="F748">
            <v>-18.498709999999999</v>
          </cell>
        </row>
        <row r="749">
          <cell r="F749">
            <v>-1369.1533400000001</v>
          </cell>
        </row>
        <row r="750">
          <cell r="F750">
            <v>-32.694020000000002</v>
          </cell>
        </row>
        <row r="751">
          <cell r="F751">
            <v>1858.8786</v>
          </cell>
        </row>
        <row r="752">
          <cell r="F752">
            <v>159.77924999999999</v>
          </cell>
        </row>
        <row r="753">
          <cell r="F753">
            <v>20.580960000000001</v>
          </cell>
        </row>
        <row r="754">
          <cell r="F754">
            <v>3.082E-2</v>
          </cell>
        </row>
        <row r="755">
          <cell r="F755">
            <v>0.4</v>
          </cell>
        </row>
        <row r="756">
          <cell r="F756">
            <v>27.72279</v>
          </cell>
        </row>
        <row r="757">
          <cell r="F757">
            <v>133.24915999999999</v>
          </cell>
        </row>
        <row r="759">
          <cell r="F759">
            <v>13.590540000000001</v>
          </cell>
        </row>
        <row r="760">
          <cell r="F760">
            <v>-154.9735</v>
          </cell>
        </row>
        <row r="761">
          <cell r="F761">
            <v>-32.400950000000002</v>
          </cell>
        </row>
        <row r="762">
          <cell r="F762">
            <v>167.97907000000001</v>
          </cell>
        </row>
        <row r="763">
          <cell r="F763">
            <v>146.54284999999999</v>
          </cell>
        </row>
        <row r="764">
          <cell r="F764">
            <v>5.6513</v>
          </cell>
        </row>
        <row r="765">
          <cell r="F765">
            <v>636.24680000000001</v>
          </cell>
        </row>
        <row r="766">
          <cell r="F766">
            <v>20.454969999999999</v>
          </cell>
        </row>
        <row r="767">
          <cell r="F767">
            <v>2.4</v>
          </cell>
        </row>
        <row r="769">
          <cell r="F769">
            <v>119.56885</v>
          </cell>
        </row>
        <row r="770">
          <cell r="F770">
            <v>578.29418999999996</v>
          </cell>
        </row>
        <row r="772">
          <cell r="F772">
            <v>15.113910000000001</v>
          </cell>
        </row>
        <row r="773">
          <cell r="F773">
            <v>1051.55834</v>
          </cell>
        </row>
        <row r="774">
          <cell r="F774">
            <v>19.631270000000001</v>
          </cell>
        </row>
        <row r="775">
          <cell r="F775">
            <v>-7.8926400000000001</v>
          </cell>
        </row>
        <row r="776">
          <cell r="F776">
            <v>-16.549430000000001</v>
          </cell>
        </row>
        <row r="777">
          <cell r="F777">
            <v>-1156.42245</v>
          </cell>
        </row>
        <row r="778">
          <cell r="F778">
            <v>-22.656649999999999</v>
          </cell>
        </row>
        <row r="779">
          <cell r="F779">
            <v>1391.9413099999999</v>
          </cell>
        </row>
        <row r="780">
          <cell r="F780">
            <v>13.29114</v>
          </cell>
        </row>
        <row r="781">
          <cell r="F781">
            <v>1.9699500000000001</v>
          </cell>
        </row>
        <row r="782">
          <cell r="F782">
            <v>120.46115</v>
          </cell>
        </row>
        <row r="783">
          <cell r="F783">
            <v>9.1313099999999991</v>
          </cell>
        </row>
        <row r="784">
          <cell r="F784">
            <v>19.509329999999999</v>
          </cell>
        </row>
        <row r="785">
          <cell r="F785">
            <v>95.491879999999995</v>
          </cell>
        </row>
        <row r="786">
          <cell r="F786">
            <v>9.9529999999999993E-2</v>
          </cell>
        </row>
        <row r="787">
          <cell r="F787">
            <v>5.2351700000000001</v>
          </cell>
        </row>
        <row r="788">
          <cell r="F788">
            <v>188.88945000000001</v>
          </cell>
        </row>
        <row r="789">
          <cell r="F789">
            <v>10.33286</v>
          </cell>
        </row>
        <row r="790">
          <cell r="F790">
            <v>-1.9492799999999999</v>
          </cell>
        </row>
        <row r="791">
          <cell r="F791">
            <v>-180.32993999999999</v>
          </cell>
        </row>
        <row r="792">
          <cell r="F792">
            <v>-10.037369999999999</v>
          </cell>
        </row>
        <row r="793">
          <cell r="F793">
            <v>272.09518000000003</v>
          </cell>
        </row>
        <row r="794">
          <cell r="F794">
            <v>59.836309999999997</v>
          </cell>
        </row>
        <row r="795">
          <cell r="F795">
            <v>8.8875700000000002</v>
          </cell>
        </row>
        <row r="796">
          <cell r="F796">
            <v>42.715670000000003</v>
          </cell>
        </row>
        <row r="798">
          <cell r="F798">
            <v>-84.576509999999999</v>
          </cell>
        </row>
        <row r="799">
          <cell r="F799">
            <v>26.863040000000002</v>
          </cell>
        </row>
        <row r="805">
          <cell r="F805">
            <v>62.35033</v>
          </cell>
        </row>
        <row r="806">
          <cell r="F806">
            <v>2.9566599999999998</v>
          </cell>
        </row>
        <row r="807">
          <cell r="F807">
            <v>387.80743999999999</v>
          </cell>
        </row>
        <row r="808">
          <cell r="F808">
            <v>24.52966</v>
          </cell>
        </row>
        <row r="809">
          <cell r="F809">
            <v>1.9375199999999999</v>
          </cell>
        </row>
        <row r="811">
          <cell r="F811">
            <v>67.289540000000002</v>
          </cell>
        </row>
        <row r="812">
          <cell r="F812">
            <v>327.43250999999998</v>
          </cell>
        </row>
        <row r="815">
          <cell r="F815">
            <v>874.30366000000004</v>
          </cell>
        </row>
        <row r="816">
          <cell r="F816">
            <v>21.223700000000001</v>
          </cell>
        </row>
        <row r="817">
          <cell r="F817">
            <v>49.3752</v>
          </cell>
        </row>
        <row r="818">
          <cell r="F818">
            <v>0.10435</v>
          </cell>
        </row>
        <row r="819">
          <cell r="F819">
            <v>10.5349</v>
          </cell>
        </row>
        <row r="820">
          <cell r="F820">
            <v>50.652059999999999</v>
          </cell>
        </row>
        <row r="821">
          <cell r="F821">
            <v>-5.8658400000000004</v>
          </cell>
        </row>
        <row r="823">
          <cell r="F823">
            <v>126.02437</v>
          </cell>
        </row>
        <row r="824">
          <cell r="F824">
            <v>289.61505</v>
          </cell>
        </row>
        <row r="825">
          <cell r="F825">
            <v>0.88271999999999995</v>
          </cell>
        </row>
        <row r="826">
          <cell r="F826">
            <v>77.703199999999995</v>
          </cell>
        </row>
        <row r="827">
          <cell r="F827">
            <v>3.8575699999999999</v>
          </cell>
        </row>
        <row r="829">
          <cell r="F829">
            <v>1.08334</v>
          </cell>
        </row>
        <row r="831">
          <cell r="F831">
            <v>56.589230000000001</v>
          </cell>
        </row>
        <row r="832">
          <cell r="F832">
            <v>272.7953</v>
          </cell>
        </row>
        <row r="834">
          <cell r="F834">
            <v>116.72672</v>
          </cell>
        </row>
        <row r="835">
          <cell r="F835">
            <v>0.97992000000000001</v>
          </cell>
        </row>
        <row r="836">
          <cell r="F836">
            <v>48.060679999999998</v>
          </cell>
        </row>
        <row r="837">
          <cell r="F837">
            <v>3.0354800000000002</v>
          </cell>
        </row>
        <row r="838">
          <cell r="F838">
            <v>-260.34530999999998</v>
          </cell>
        </row>
        <row r="839">
          <cell r="F839">
            <v>-0.97992000000000001</v>
          </cell>
        </row>
        <row r="840">
          <cell r="F840">
            <v>-80.547030000000007</v>
          </cell>
        </row>
        <row r="841">
          <cell r="F841">
            <v>-3.0674399999999999</v>
          </cell>
        </row>
        <row r="844">
          <cell r="F844">
            <v>526.38950999999997</v>
          </cell>
        </row>
        <row r="847">
          <cell r="F847">
            <v>40.198279999999997</v>
          </cell>
        </row>
        <row r="848">
          <cell r="F848">
            <v>0.88271999999999995</v>
          </cell>
        </row>
        <row r="849">
          <cell r="F849">
            <v>38.711730000000003</v>
          </cell>
        </row>
        <row r="850">
          <cell r="F850">
            <v>3.3004699999999998</v>
          </cell>
        </row>
        <row r="851">
          <cell r="F851">
            <v>12.728350000000001</v>
          </cell>
        </row>
        <row r="852">
          <cell r="F852">
            <v>61.835749999999997</v>
          </cell>
        </row>
        <row r="853">
          <cell r="F853">
            <v>5.8658400000000004</v>
          </cell>
        </row>
        <row r="854">
          <cell r="F854">
            <v>0.97992000000000001</v>
          </cell>
        </row>
        <row r="855">
          <cell r="F855">
            <v>37.59552</v>
          </cell>
        </row>
        <row r="856">
          <cell r="F856">
            <v>2.7162000000000002</v>
          </cell>
        </row>
        <row r="857">
          <cell r="F857">
            <v>-0.97992000000000001</v>
          </cell>
        </row>
        <row r="858">
          <cell r="F858">
            <v>-38.645670000000003</v>
          </cell>
        </row>
        <row r="859">
          <cell r="F859">
            <v>-2.7481599999999999</v>
          </cell>
        </row>
        <row r="860">
          <cell r="F860">
            <v>162.44103000000001</v>
          </cell>
        </row>
        <row r="861">
          <cell r="F861">
            <v>17.90868</v>
          </cell>
        </row>
        <row r="862">
          <cell r="F862">
            <v>5.9479999999999998E-2</v>
          </cell>
        </row>
        <row r="863">
          <cell r="F863">
            <v>2.5933099999999998</v>
          </cell>
        </row>
        <row r="864">
          <cell r="F864">
            <v>12.47443</v>
          </cell>
        </row>
        <row r="865">
          <cell r="F865">
            <v>5.8658400000000004</v>
          </cell>
        </row>
        <row r="866">
          <cell r="F866">
            <v>38.901739999999997</v>
          </cell>
        </row>
        <row r="867">
          <cell r="F867">
            <v>8.1899899999999999</v>
          </cell>
        </row>
        <row r="868">
          <cell r="F868">
            <v>0.88271999999999995</v>
          </cell>
        </row>
        <row r="869">
          <cell r="F869">
            <v>20.803049999999999</v>
          </cell>
        </row>
        <row r="870">
          <cell r="F870">
            <v>3.24099</v>
          </cell>
        </row>
        <row r="871">
          <cell r="F871">
            <v>4.6385800000000001</v>
          </cell>
        </row>
        <row r="872">
          <cell r="F872">
            <v>22.94388</v>
          </cell>
        </row>
        <row r="873">
          <cell r="F873">
            <v>0.97992000000000001</v>
          </cell>
        </row>
        <row r="874">
          <cell r="F874">
            <v>37.59552</v>
          </cell>
        </row>
        <row r="875">
          <cell r="F875">
            <v>2.7162000000000002</v>
          </cell>
        </row>
        <row r="876">
          <cell r="F876">
            <v>-0.97992000000000001</v>
          </cell>
        </row>
        <row r="877">
          <cell r="F877">
            <v>-38.645670000000003</v>
          </cell>
        </row>
        <row r="878">
          <cell r="F878">
            <v>-2.7481599999999999</v>
          </cell>
        </row>
        <row r="879">
          <cell r="F879">
            <v>59.617100000000001</v>
          </cell>
        </row>
        <row r="880">
          <cell r="F880">
            <v>32.008290000000002</v>
          </cell>
        </row>
        <row r="881">
          <cell r="F881">
            <v>5.4964599999999999</v>
          </cell>
        </row>
        <row r="882">
          <cell r="F882">
            <v>26.417439999999999</v>
          </cell>
        </row>
        <row r="883">
          <cell r="F883">
            <v>63.922190000000001</v>
          </cell>
        </row>
        <row r="889">
          <cell r="F889">
            <v>22.347539999999999</v>
          </cell>
        </row>
        <row r="890">
          <cell r="F890">
            <v>3.2188699999999999</v>
          </cell>
        </row>
        <row r="891">
          <cell r="F891">
            <v>15.470599999999999</v>
          </cell>
        </row>
        <row r="892">
          <cell r="F892">
            <v>41.037010000000002</v>
          </cell>
        </row>
        <row r="893">
          <cell r="F893">
            <v>34.743870000000001</v>
          </cell>
        </row>
        <row r="895">
          <cell r="F895">
            <v>5.2114500000000001</v>
          </cell>
        </row>
        <row r="896">
          <cell r="F896">
            <v>25.047190000000001</v>
          </cell>
        </row>
        <row r="897">
          <cell r="F897">
            <v>65.002510000000001</v>
          </cell>
        </row>
        <row r="898">
          <cell r="F898">
            <v>37.502119999999998</v>
          </cell>
        </row>
        <row r="899">
          <cell r="F899">
            <v>0.41666999999999998</v>
          </cell>
        </row>
        <row r="900">
          <cell r="F900">
            <v>5.8567900000000002</v>
          </cell>
        </row>
        <row r="901">
          <cell r="F901">
            <v>28.149180000000001</v>
          </cell>
        </row>
        <row r="902">
          <cell r="F902">
            <v>-26.00084</v>
          </cell>
        </row>
        <row r="903">
          <cell r="F903">
            <v>45.923920000000003</v>
          </cell>
        </row>
        <row r="904">
          <cell r="F904">
            <v>154.82324</v>
          </cell>
        </row>
        <row r="905">
          <cell r="F905">
            <v>38.99147</v>
          </cell>
        </row>
        <row r="906">
          <cell r="F906">
            <v>0.55710000000000004</v>
          </cell>
        </row>
        <row r="908">
          <cell r="F908">
            <v>0.66666999999999998</v>
          </cell>
        </row>
        <row r="910">
          <cell r="F910">
            <v>29.57377</v>
          </cell>
        </row>
        <row r="911">
          <cell r="F911">
            <v>142.29257999999999</v>
          </cell>
        </row>
        <row r="912">
          <cell r="F912">
            <v>110.86087999999999</v>
          </cell>
        </row>
        <row r="913">
          <cell r="F913">
            <v>10.465159999999999</v>
          </cell>
        </row>
        <row r="914">
          <cell r="F914">
            <v>0.31928000000000001</v>
          </cell>
        </row>
        <row r="915">
          <cell r="F915">
            <v>-234.34447</v>
          </cell>
        </row>
        <row r="916">
          <cell r="F916">
            <v>-41.901359999999997</v>
          </cell>
        </row>
        <row r="917">
          <cell r="F917">
            <v>-0.31928000000000001</v>
          </cell>
        </row>
        <row r="920">
          <cell r="F920">
            <v>211.98504</v>
          </cell>
        </row>
        <row r="926">
          <cell r="F926">
            <v>28.50001</v>
          </cell>
        </row>
        <row r="927">
          <cell r="F927">
            <v>7.2842599999999997</v>
          </cell>
        </row>
        <row r="928">
          <cell r="F928">
            <v>0.15189</v>
          </cell>
        </row>
        <row r="929">
          <cell r="F929">
            <v>0.66666999999999998</v>
          </cell>
        </row>
        <row r="930">
          <cell r="F930">
            <v>5.2955300000000003</v>
          </cell>
        </row>
        <row r="931">
          <cell r="F931">
            <v>25.542000000000002</v>
          </cell>
        </row>
        <row r="932">
          <cell r="F932">
            <v>10.99302</v>
          </cell>
        </row>
        <row r="933">
          <cell r="F933">
            <v>-48.609839999999998</v>
          </cell>
        </row>
        <row r="934">
          <cell r="F934">
            <v>29.823540000000001</v>
          </cell>
        </row>
        <row r="935">
          <cell r="F935">
            <v>33.294409999999999</v>
          </cell>
        </row>
        <row r="936">
          <cell r="F936">
            <v>31.70721</v>
          </cell>
        </row>
        <row r="937">
          <cell r="F937">
            <v>0.40521000000000001</v>
          </cell>
        </row>
        <row r="938">
          <cell r="F938">
            <v>9.9806399999999993</v>
          </cell>
        </row>
        <row r="939">
          <cell r="F939">
            <v>48.032980000000002</v>
          </cell>
        </row>
        <row r="940">
          <cell r="F940">
            <v>14.22222</v>
          </cell>
        </row>
        <row r="941">
          <cell r="F941">
            <v>10.465159999999999</v>
          </cell>
        </row>
        <row r="942">
          <cell r="F942">
            <v>0.31928000000000001</v>
          </cell>
        </row>
        <row r="943">
          <cell r="F943">
            <v>-67.499359999999996</v>
          </cell>
        </row>
        <row r="944">
          <cell r="F944">
            <v>-41.901359999999997</v>
          </cell>
        </row>
        <row r="945">
          <cell r="F945">
            <v>-0.31928000000000001</v>
          </cell>
        </row>
        <row r="946">
          <cell r="F946">
            <v>38.70711</v>
          </cell>
        </row>
        <row r="947">
          <cell r="F947">
            <v>31.70721</v>
          </cell>
        </row>
        <row r="948">
          <cell r="F948">
            <v>0.40521000000000001</v>
          </cell>
        </row>
        <row r="949">
          <cell r="F949">
            <v>5.1621899999999998</v>
          </cell>
        </row>
        <row r="950">
          <cell r="F950">
            <v>24.87435</v>
          </cell>
        </row>
        <row r="951">
          <cell r="F951">
            <v>2.3616000000000001</v>
          </cell>
        </row>
        <row r="952">
          <cell r="F952">
            <v>10.465159999999999</v>
          </cell>
        </row>
        <row r="953">
          <cell r="F953">
            <v>0.31928000000000001</v>
          </cell>
        </row>
        <row r="954">
          <cell r="F954">
            <v>-41.901359999999997</v>
          </cell>
        </row>
        <row r="955">
          <cell r="F955">
            <v>-0.31928000000000001</v>
          </cell>
        </row>
        <row r="956">
          <cell r="F956">
            <v>33.074359999999999</v>
          </cell>
        </row>
        <row r="957">
          <cell r="F957">
            <v>33.294409999999999</v>
          </cell>
        </row>
        <row r="958">
          <cell r="F958">
            <v>4.8184500000000003</v>
          </cell>
        </row>
        <row r="959">
          <cell r="F959">
            <v>23.158629999999999</v>
          </cell>
        </row>
        <row r="960">
          <cell r="F960">
            <v>11.860620000000001</v>
          </cell>
        </row>
        <row r="961">
          <cell r="F961">
            <v>-67.499359999999996</v>
          </cell>
        </row>
        <row r="962">
          <cell r="F962">
            <v>5.6327499999999997</v>
          </cell>
        </row>
        <row r="963">
          <cell r="F963">
            <v>93.028819999999996</v>
          </cell>
        </row>
        <row r="965">
          <cell r="F965">
            <v>14.297599999999999</v>
          </cell>
        </row>
        <row r="966">
          <cell r="F966">
            <v>68.717600000000004</v>
          </cell>
        </row>
        <row r="967">
          <cell r="F967">
            <v>85.64564</v>
          </cell>
        </row>
        <row r="968">
          <cell r="F968">
            <v>-118.23527</v>
          </cell>
        </row>
        <row r="969">
          <cell r="F969">
            <v>143.45438999999999</v>
          </cell>
        </row>
        <row r="970">
          <cell r="F970">
            <v>46.715110000000003</v>
          </cell>
        </row>
        <row r="972">
          <cell r="F972">
            <v>7.3171799999999996</v>
          </cell>
        </row>
        <row r="973">
          <cell r="F973">
            <v>35.16807</v>
          </cell>
        </row>
        <row r="974">
          <cell r="F974">
            <v>53.844639999999998</v>
          </cell>
        </row>
        <row r="975">
          <cell r="F975">
            <v>-58.655949999999997</v>
          </cell>
        </row>
        <row r="976">
          <cell r="F976">
            <v>84.389049999999997</v>
          </cell>
        </row>
        <row r="977">
          <cell r="F977">
            <v>46.31371</v>
          </cell>
        </row>
        <row r="979">
          <cell r="F979">
            <v>6.9804199999999996</v>
          </cell>
        </row>
        <row r="980">
          <cell r="F980">
            <v>33.549529999999997</v>
          </cell>
        </row>
        <row r="981">
          <cell r="F981">
            <v>31.800999999999998</v>
          </cell>
        </row>
        <row r="982">
          <cell r="F982">
            <v>-59.579320000000003</v>
          </cell>
        </row>
        <row r="983">
          <cell r="F983">
            <v>59.065339999999999</v>
          </cell>
        </row>
        <row r="995">
          <cell r="F995">
            <v>80.854839999999996</v>
          </cell>
        </row>
        <row r="996">
          <cell r="F996">
            <v>1.92624</v>
          </cell>
        </row>
        <row r="997">
          <cell r="F997">
            <v>12.34497</v>
          </cell>
        </row>
        <row r="998">
          <cell r="F998">
            <v>59.525590000000001</v>
          </cell>
        </row>
        <row r="1001">
          <cell r="F1001">
            <v>-1.9695400000000001</v>
          </cell>
        </row>
        <row r="1002">
          <cell r="F1002">
            <v>152.68209999999999</v>
          </cell>
        </row>
        <row r="1005">
          <cell r="F1005">
            <v>41.524700000000003</v>
          </cell>
        </row>
        <row r="1006">
          <cell r="F1006">
            <v>6.0697999999999999</v>
          </cell>
        </row>
        <row r="1007">
          <cell r="F1007">
            <v>29.172740000000001</v>
          </cell>
        </row>
        <row r="1010">
          <cell r="F1010">
            <v>76.767240000000001</v>
          </cell>
        </row>
        <row r="1011">
          <cell r="F1011">
            <v>19.845569999999999</v>
          </cell>
        </row>
        <row r="1012">
          <cell r="F1012">
            <v>2.7894399999999999</v>
          </cell>
        </row>
        <row r="1013">
          <cell r="F1013">
            <v>13.40662</v>
          </cell>
        </row>
        <row r="1015">
          <cell r="F1015">
            <v>36.041629999999998</v>
          </cell>
        </row>
        <row r="1016">
          <cell r="F1016">
            <v>21.679130000000001</v>
          </cell>
        </row>
        <row r="1017">
          <cell r="F1017">
            <v>3.2803599999999999</v>
          </cell>
        </row>
        <row r="1018">
          <cell r="F1018">
            <v>15.766120000000001</v>
          </cell>
        </row>
        <row r="1020">
          <cell r="F1020">
            <v>40.725610000000003</v>
          </cell>
        </row>
        <row r="1021">
          <cell r="F1021">
            <v>39.33014</v>
          </cell>
        </row>
        <row r="1022">
          <cell r="F1022">
            <v>1.92624</v>
          </cell>
        </row>
        <row r="1023">
          <cell r="F1023">
            <v>6.2751700000000001</v>
          </cell>
        </row>
        <row r="1024">
          <cell r="F1024">
            <v>30.35285</v>
          </cell>
        </row>
        <row r="1025">
          <cell r="F1025">
            <v>-1.9695400000000001</v>
          </cell>
        </row>
        <row r="1026">
          <cell r="F1026">
            <v>75.914860000000004</v>
          </cell>
        </row>
        <row r="1027">
          <cell r="F1027">
            <v>698.13490999999999</v>
          </cell>
        </row>
        <row r="1028">
          <cell r="F1028">
            <v>37.704509999999999</v>
          </cell>
        </row>
        <row r="1029">
          <cell r="F1029">
            <v>1379.98912</v>
          </cell>
        </row>
        <row r="1030">
          <cell r="F1030">
            <v>171.81790000000001</v>
          </cell>
        </row>
        <row r="1031">
          <cell r="F1031">
            <v>3.56243</v>
          </cell>
        </row>
        <row r="1034">
          <cell r="F1034">
            <v>317.29831000000001</v>
          </cell>
        </row>
        <row r="1035">
          <cell r="F1035">
            <v>1557.6853100000001</v>
          </cell>
        </row>
        <row r="1037">
          <cell r="F1037">
            <v>39.390169999999998</v>
          </cell>
        </row>
        <row r="1038">
          <cell r="F1038">
            <v>29.79805</v>
          </cell>
        </row>
        <row r="1039">
          <cell r="F1039">
            <v>814.66219000000001</v>
          </cell>
        </row>
        <row r="1040">
          <cell r="F1040">
            <v>57.315049999999999</v>
          </cell>
        </row>
        <row r="1041">
          <cell r="F1041">
            <v>-802.74041</v>
          </cell>
        </row>
        <row r="1042">
          <cell r="F1042">
            <v>-43.326799999999999</v>
          </cell>
        </row>
        <row r="1043">
          <cell r="F1043">
            <v>-2247.5440100000001</v>
          </cell>
        </row>
        <row r="1044">
          <cell r="F1044">
            <v>-166.91623000000001</v>
          </cell>
        </row>
        <row r="1045">
          <cell r="F1045">
            <v>1846.8305</v>
          </cell>
        </row>
        <row r="1048">
          <cell r="F1048">
            <v>111.31177</v>
          </cell>
        </row>
        <row r="1049">
          <cell r="F1049">
            <v>3.72404</v>
          </cell>
        </row>
        <row r="1052">
          <cell r="F1052">
            <v>17.336130000000001</v>
          </cell>
        </row>
        <row r="1053">
          <cell r="F1053">
            <v>83.321550000000002</v>
          </cell>
        </row>
        <row r="1054">
          <cell r="F1054">
            <v>-159.27506</v>
          </cell>
        </row>
        <row r="1055">
          <cell r="F1055">
            <v>-1.7598</v>
          </cell>
        </row>
        <row r="1056">
          <cell r="F1056">
            <v>54.658630000000002</v>
          </cell>
        </row>
        <row r="1057">
          <cell r="F1057">
            <v>263.95483000000002</v>
          </cell>
        </row>
        <row r="1058">
          <cell r="F1058">
            <v>37.466810000000002</v>
          </cell>
        </row>
        <row r="1059">
          <cell r="F1059">
            <v>1160.67164</v>
          </cell>
        </row>
        <row r="1060">
          <cell r="F1060">
            <v>158.85766000000001</v>
          </cell>
        </row>
        <row r="1061">
          <cell r="F1061">
            <v>3.56243</v>
          </cell>
        </row>
        <row r="1064">
          <cell r="F1064">
            <v>216.79096000000001</v>
          </cell>
        </row>
        <row r="1065">
          <cell r="F1065">
            <v>1072.5203100000001</v>
          </cell>
        </row>
        <row r="1066">
          <cell r="F1066">
            <v>18.88251</v>
          </cell>
        </row>
        <row r="1067">
          <cell r="F1067">
            <v>29.17502</v>
          </cell>
        </row>
        <row r="1068">
          <cell r="F1068">
            <v>707.47167999999999</v>
          </cell>
        </row>
        <row r="1069">
          <cell r="F1069">
            <v>54.916969999999999</v>
          </cell>
        </row>
        <row r="1070">
          <cell r="F1070">
            <v>-252.61060000000001</v>
          </cell>
        </row>
        <row r="1071">
          <cell r="F1071">
            <v>-42.90475</v>
          </cell>
        </row>
        <row r="1072">
          <cell r="F1072">
            <v>-1899.9560200000001</v>
          </cell>
        </row>
        <row r="1073">
          <cell r="F1073">
            <v>-153.70077000000001</v>
          </cell>
        </row>
        <row r="1074">
          <cell r="F1074">
            <v>1375.0986800000001</v>
          </cell>
        </row>
        <row r="1075">
          <cell r="F1075">
            <v>8.1974300000000007</v>
          </cell>
        </row>
        <row r="1076">
          <cell r="F1076">
            <v>5.2928199999999999</v>
          </cell>
        </row>
        <row r="1077">
          <cell r="F1077">
            <v>125.82443000000001</v>
          </cell>
        </row>
        <row r="1078">
          <cell r="F1078">
            <v>13.702389999999999</v>
          </cell>
        </row>
        <row r="1079">
          <cell r="F1079">
            <v>21.493289999999998</v>
          </cell>
        </row>
        <row r="1080">
          <cell r="F1080">
            <v>106.29183999999999</v>
          </cell>
        </row>
        <row r="1081">
          <cell r="F1081">
            <v>5.4867299999999997</v>
          </cell>
        </row>
        <row r="1082">
          <cell r="F1082">
            <v>171.02441999999999</v>
          </cell>
        </row>
        <row r="1083">
          <cell r="F1083">
            <v>12.00863</v>
          </cell>
        </row>
        <row r="1084">
          <cell r="F1084">
            <v>-0.53095000000000003</v>
          </cell>
        </row>
        <row r="1085">
          <cell r="F1085">
            <v>-5.5932399999999998</v>
          </cell>
        </row>
        <row r="1086">
          <cell r="F1086">
            <v>-193.89886000000001</v>
          </cell>
        </row>
        <row r="1087">
          <cell r="F1087">
            <v>-14.567690000000001</v>
          </cell>
        </row>
        <row r="1088">
          <cell r="F1088">
            <v>254.73124000000001</v>
          </cell>
        </row>
        <row r="1089">
          <cell r="F1089">
            <v>90.933359999999993</v>
          </cell>
        </row>
        <row r="1090">
          <cell r="F1090">
            <v>5.2750599999999999</v>
          </cell>
        </row>
        <row r="1091">
          <cell r="F1091">
            <v>92.044349999999994</v>
          </cell>
        </row>
        <row r="1092">
          <cell r="F1092">
            <v>30.75271</v>
          </cell>
        </row>
        <row r="1093">
          <cell r="F1093">
            <v>3.56243</v>
          </cell>
        </row>
        <row r="1095">
          <cell r="F1095">
            <v>28.284079999999999</v>
          </cell>
        </row>
        <row r="1096">
          <cell r="F1096">
            <v>141.23527999999999</v>
          </cell>
        </row>
        <row r="1097">
          <cell r="F1097">
            <v>5.2617700000000003</v>
          </cell>
        </row>
        <row r="1098">
          <cell r="F1098">
            <v>3.7297099999999999</v>
          </cell>
        </row>
        <row r="1099">
          <cell r="F1099">
            <v>125.82666999999999</v>
          </cell>
        </row>
        <row r="1100">
          <cell r="F1100">
            <v>27.093789999999998</v>
          </cell>
        </row>
        <row r="1101">
          <cell r="F1101">
            <v>-3.7297099999999999</v>
          </cell>
        </row>
        <row r="1102">
          <cell r="F1102">
            <v>-134.94954000000001</v>
          </cell>
        </row>
        <row r="1103">
          <cell r="F1103">
            <v>-27.8401</v>
          </cell>
        </row>
        <row r="1104">
          <cell r="F1104">
            <v>387.47985999999997</v>
          </cell>
        </row>
        <row r="1105">
          <cell r="F1105">
            <v>117.81008</v>
          </cell>
        </row>
        <row r="1106">
          <cell r="F1106">
            <v>26.89893</v>
          </cell>
        </row>
        <row r="1107">
          <cell r="F1107">
            <v>942.80286000000001</v>
          </cell>
        </row>
        <row r="1108">
          <cell r="F1108">
            <v>114.40255999999999</v>
          </cell>
        </row>
        <row r="1110">
          <cell r="F1110">
            <v>159.21885</v>
          </cell>
        </row>
        <row r="1111">
          <cell r="F1111">
            <v>787.52954</v>
          </cell>
        </row>
        <row r="1112">
          <cell r="F1112">
            <v>0.58553999999999995</v>
          </cell>
        </row>
        <row r="1113">
          <cell r="F1113">
            <v>19.958580000000001</v>
          </cell>
        </row>
        <row r="1114">
          <cell r="F1114">
            <v>410.62058999999999</v>
          </cell>
        </row>
        <row r="1115">
          <cell r="F1115">
            <v>15.814550000000001</v>
          </cell>
        </row>
        <row r="1116">
          <cell r="F1116">
            <v>-157.87821</v>
          </cell>
        </row>
        <row r="1117">
          <cell r="F1117">
            <v>-33.581800000000001</v>
          </cell>
        </row>
        <row r="1118">
          <cell r="F1118">
            <v>-1571.10762</v>
          </cell>
        </row>
        <row r="1119">
          <cell r="F1119">
            <v>-111.29298</v>
          </cell>
        </row>
        <row r="1120">
          <cell r="F1120">
            <v>721.78147000000001</v>
          </cell>
        </row>
        <row r="1121">
          <cell r="F1121">
            <v>21.515730000000001</v>
          </cell>
        </row>
        <row r="1122">
          <cell r="F1122">
            <v>0.53108</v>
          </cell>
        </row>
        <row r="1123">
          <cell r="F1123">
            <v>190.78802999999999</v>
          </cell>
        </row>
        <row r="1124">
          <cell r="F1124">
            <v>29.341560000000001</v>
          </cell>
        </row>
        <row r="1126">
          <cell r="F1126">
            <v>32.660989999999998</v>
          </cell>
        </row>
        <row r="1127">
          <cell r="F1127">
            <v>161.68971999999999</v>
          </cell>
        </row>
        <row r="1128">
          <cell r="F1128">
            <v>4.9796300000000002</v>
          </cell>
        </row>
        <row r="1129">
          <cell r="F1129">
            <v>181.04155</v>
          </cell>
        </row>
        <row r="1130">
          <cell r="F1130">
            <v>6.2249299999999996</v>
          </cell>
        </row>
        <row r="1131">
          <cell r="F1131">
            <v>-29.63325</v>
          </cell>
        </row>
        <row r="1132">
          <cell r="F1132">
            <v>-0.55513000000000001</v>
          </cell>
        </row>
        <row r="1133">
          <cell r="F1133">
            <v>-302.09165000000002</v>
          </cell>
        </row>
        <row r="1134">
          <cell r="F1134">
            <v>-25.147760000000002</v>
          </cell>
        </row>
        <row r="1135">
          <cell r="F1135">
            <v>271.34543000000002</v>
          </cell>
        </row>
        <row r="1136">
          <cell r="F1136">
            <v>29.317240000000002</v>
          </cell>
        </row>
        <row r="1137">
          <cell r="F1137">
            <v>3.3833000000000002</v>
          </cell>
        </row>
        <row r="1138">
          <cell r="F1138">
            <v>106.20469</v>
          </cell>
        </row>
        <row r="1139">
          <cell r="F1139">
            <v>8.0822800000000008</v>
          </cell>
        </row>
        <row r="1140">
          <cell r="F1140">
            <v>19.861650000000001</v>
          </cell>
        </row>
        <row r="1141">
          <cell r="F1141">
            <v>97.249520000000004</v>
          </cell>
        </row>
        <row r="1142">
          <cell r="F1142">
            <v>2.7611400000000001</v>
          </cell>
        </row>
        <row r="1143">
          <cell r="F1143">
            <v>45.356099999999998</v>
          </cell>
        </row>
        <row r="1144">
          <cell r="F1144">
            <v>1.80921</v>
          </cell>
        </row>
        <row r="1145">
          <cell r="F1145">
            <v>-34.900539999999999</v>
          </cell>
        </row>
        <row r="1146">
          <cell r="F1146">
            <v>-5.0611699999999997</v>
          </cell>
        </row>
        <row r="1147">
          <cell r="F1147">
            <v>-185.7182</v>
          </cell>
        </row>
        <row r="1148">
          <cell r="F1148">
            <v>-9.8541699999999999</v>
          </cell>
        </row>
        <row r="1149">
          <cell r="F1149">
            <v>78.491050000000001</v>
          </cell>
        </row>
        <row r="1150">
          <cell r="F1150">
            <v>7.9476500000000003</v>
          </cell>
        </row>
        <row r="1151">
          <cell r="F1151">
            <v>1.7618499999999999</v>
          </cell>
        </row>
        <row r="1152">
          <cell r="F1152">
            <v>84.645449999999997</v>
          </cell>
        </row>
        <row r="1153">
          <cell r="F1153">
            <v>20.662050000000001</v>
          </cell>
        </row>
        <row r="1155">
          <cell r="F1155">
            <v>12.87209</v>
          </cell>
        </row>
        <row r="1156">
          <cell r="F1156">
            <v>65.386390000000006</v>
          </cell>
        </row>
        <row r="1157">
          <cell r="F1157">
            <v>0.58553999999999995</v>
          </cell>
        </row>
        <row r="1158">
          <cell r="F1158">
            <v>0.93323</v>
          </cell>
        </row>
        <row r="1159">
          <cell r="F1159">
            <v>14.5685</v>
          </cell>
        </row>
        <row r="1160">
          <cell r="F1160">
            <v>0.73070999999999997</v>
          </cell>
        </row>
        <row r="1161">
          <cell r="F1161">
            <v>-11.3268</v>
          </cell>
        </row>
        <row r="1162">
          <cell r="F1162">
            <v>-1.3164899999999999</v>
          </cell>
        </row>
        <row r="1163">
          <cell r="F1163">
            <v>-112.21980000000001</v>
          </cell>
        </row>
        <row r="1164">
          <cell r="F1164">
            <v>-14.0764</v>
          </cell>
        </row>
        <row r="1165">
          <cell r="F1165">
            <v>71.153970000000001</v>
          </cell>
        </row>
        <row r="1166">
          <cell r="F1166">
            <v>59.02946</v>
          </cell>
        </row>
        <row r="1167">
          <cell r="F1167">
            <v>21.2227</v>
          </cell>
        </row>
        <row r="1168">
          <cell r="F1168">
            <v>561.16468999999995</v>
          </cell>
        </row>
        <row r="1169">
          <cell r="F1169">
            <v>56.316670000000002</v>
          </cell>
        </row>
        <row r="1170">
          <cell r="F1170">
            <v>93.824119999999994</v>
          </cell>
        </row>
        <row r="1171">
          <cell r="F1171">
            <v>463.20391000000001</v>
          </cell>
        </row>
        <row r="1173">
          <cell r="F1173">
            <v>11.28458</v>
          </cell>
        </row>
        <row r="1174">
          <cell r="F1174">
            <v>169.65443999999999</v>
          </cell>
        </row>
        <row r="1175">
          <cell r="F1175">
            <v>7.0496999999999996</v>
          </cell>
        </row>
        <row r="1176">
          <cell r="F1176">
            <v>-82.017619999999994</v>
          </cell>
        </row>
        <row r="1177">
          <cell r="F1177">
            <v>-26.649010000000001</v>
          </cell>
        </row>
        <row r="1178">
          <cell r="F1178">
            <v>-971.07797000000005</v>
          </cell>
        </row>
        <row r="1179">
          <cell r="F1179">
            <v>-62.214649999999999</v>
          </cell>
        </row>
        <row r="1180">
          <cell r="F1180">
            <v>300.79102</v>
          </cell>
        </row>
        <row r="1181">
          <cell r="F1181">
            <v>47.013959999999997</v>
          </cell>
        </row>
        <row r="1182">
          <cell r="F1182">
            <v>7.79474</v>
          </cell>
        </row>
        <row r="1183">
          <cell r="F1183">
            <v>37.463650000000001</v>
          </cell>
        </row>
        <row r="1184">
          <cell r="F1184">
            <v>13.0352</v>
          </cell>
        </row>
        <row r="1185">
          <cell r="F1185">
            <v>-94.201440000000005</v>
          </cell>
        </row>
        <row r="1186">
          <cell r="F1186">
            <v>11.106109999999999</v>
          </cell>
        </row>
        <row r="1187">
          <cell r="F1187">
            <v>273.16199999999998</v>
          </cell>
        </row>
        <row r="1188">
          <cell r="F1188">
            <v>0.23769999999999999</v>
          </cell>
        </row>
        <row r="1189">
          <cell r="F1189">
            <v>215.59343999999999</v>
          </cell>
        </row>
        <row r="1190">
          <cell r="F1190">
            <v>12.960240000000001</v>
          </cell>
        </row>
        <row r="1193">
          <cell r="F1193">
            <v>75.769570000000002</v>
          </cell>
        </row>
        <row r="1194">
          <cell r="F1194">
            <v>366.26931999999999</v>
          </cell>
        </row>
        <row r="1196">
          <cell r="F1196">
            <v>20.507660000000001</v>
          </cell>
        </row>
        <row r="1197">
          <cell r="F1197">
            <v>0.62302999999999997</v>
          </cell>
        </row>
        <row r="1198">
          <cell r="F1198">
            <v>107.12435000000001</v>
          </cell>
        </row>
        <row r="1199">
          <cell r="F1199">
            <v>2.3980800000000002</v>
          </cell>
        </row>
        <row r="1200">
          <cell r="F1200">
            <v>-377.57267000000002</v>
          </cell>
        </row>
        <row r="1201">
          <cell r="F1201">
            <v>-0.42204999999999998</v>
          </cell>
        </row>
        <row r="1202">
          <cell r="F1202">
            <v>-345.82819000000001</v>
          </cell>
        </row>
        <row r="1203">
          <cell r="F1203">
            <v>-13.21546</v>
          </cell>
        </row>
        <row r="1204">
          <cell r="F1204">
            <v>337.60701999999998</v>
          </cell>
        </row>
        <row r="1205">
          <cell r="F1205">
            <v>67.814109999999999</v>
          </cell>
        </row>
        <row r="1207">
          <cell r="F1207">
            <v>9.8586799999999997</v>
          </cell>
        </row>
        <row r="1208">
          <cell r="F1208">
            <v>47.38308</v>
          </cell>
        </row>
        <row r="1210">
          <cell r="F1210">
            <v>16.4861</v>
          </cell>
        </row>
        <row r="1211">
          <cell r="F1211">
            <v>0.20097999999999999</v>
          </cell>
        </row>
        <row r="1212">
          <cell r="F1212">
            <v>17.831150000000001</v>
          </cell>
        </row>
        <row r="1213">
          <cell r="F1213">
            <v>1.1224700000000001</v>
          </cell>
        </row>
        <row r="1214">
          <cell r="F1214">
            <v>-46.46407</v>
          </cell>
        </row>
        <row r="1215">
          <cell r="F1215">
            <v>114.2325</v>
          </cell>
        </row>
        <row r="1216">
          <cell r="F1216">
            <v>6.1927500000000002</v>
          </cell>
        </row>
        <row r="1217">
          <cell r="F1217">
            <v>11.211370000000001</v>
          </cell>
        </row>
        <row r="1218">
          <cell r="F1218">
            <v>2.3570000000000001E-2</v>
          </cell>
        </row>
        <row r="1219">
          <cell r="F1219">
            <v>2.7050800000000002</v>
          </cell>
        </row>
        <row r="1220">
          <cell r="F1220">
            <v>13.00567</v>
          </cell>
        </row>
        <row r="1221">
          <cell r="F1221">
            <v>3.5830799999999998</v>
          </cell>
        </row>
        <row r="1222">
          <cell r="F1222">
            <v>3.3206500000000001</v>
          </cell>
        </row>
        <row r="1223">
          <cell r="F1223">
            <v>2.844E-2</v>
          </cell>
        </row>
        <row r="1224">
          <cell r="F1224">
            <v>-11.84407</v>
          </cell>
        </row>
        <row r="1225">
          <cell r="F1225">
            <v>-20.536000000000001</v>
          </cell>
        </row>
        <row r="1226">
          <cell r="F1226">
            <v>-5.688E-2</v>
          </cell>
        </row>
        <row r="1227">
          <cell r="F1227">
            <v>7.6336599999999999</v>
          </cell>
        </row>
        <row r="1228">
          <cell r="F1228">
            <v>199.15513999999999</v>
          </cell>
        </row>
        <row r="1229">
          <cell r="F1229">
            <v>0.23769999999999999</v>
          </cell>
        </row>
        <row r="1230">
          <cell r="F1230">
            <v>204.38207</v>
          </cell>
        </row>
        <row r="1231">
          <cell r="F1231">
            <v>12.936669999999999</v>
          </cell>
        </row>
        <row r="1234">
          <cell r="F1234">
            <v>63.20581</v>
          </cell>
        </row>
        <row r="1235">
          <cell r="F1235">
            <v>305.88056999999998</v>
          </cell>
        </row>
        <row r="1236">
          <cell r="F1236">
            <v>0.43847999999999998</v>
          </cell>
        </row>
        <row r="1237">
          <cell r="F1237">
            <v>0.42204999999999998</v>
          </cell>
        </row>
        <row r="1238">
          <cell r="F1238">
            <v>85.972549999999998</v>
          </cell>
        </row>
        <row r="1239">
          <cell r="F1239">
            <v>1.2471699999999999</v>
          </cell>
        </row>
        <row r="1240">
          <cell r="F1240">
            <v>-319.26452999999998</v>
          </cell>
        </row>
        <row r="1241">
          <cell r="F1241">
            <v>-0.42204999999999998</v>
          </cell>
        </row>
        <row r="1242">
          <cell r="F1242">
            <v>-325.29219000000001</v>
          </cell>
        </row>
        <row r="1243">
          <cell r="F1243">
            <v>-13.158580000000001</v>
          </cell>
        </row>
        <row r="1244">
          <cell r="F1244">
            <v>215.74086</v>
          </cell>
        </row>
        <row r="1245">
          <cell r="F1245">
            <v>12.698499999999999</v>
          </cell>
        </row>
        <row r="1246">
          <cell r="F1246">
            <v>1.8831100000000001</v>
          </cell>
        </row>
        <row r="1247">
          <cell r="F1247">
            <v>9.0506600000000006</v>
          </cell>
        </row>
        <row r="1248">
          <cell r="F1248">
            <v>6.6159999999999997E-2</v>
          </cell>
        </row>
        <row r="1250">
          <cell r="F1250">
            <v>-10.508800000000001</v>
          </cell>
        </row>
        <row r="1251">
          <cell r="F1251">
            <v>13.189629999999999</v>
          </cell>
        </row>
        <row r="1252">
          <cell r="F1252">
            <v>37.007809999999999</v>
          </cell>
        </row>
        <row r="1253">
          <cell r="F1253">
            <v>5.5185399999999998</v>
          </cell>
        </row>
        <row r="1254">
          <cell r="F1254">
            <v>26.52347</v>
          </cell>
        </row>
        <row r="1255">
          <cell r="F1255">
            <v>-2.7732800000000002</v>
          </cell>
        </row>
        <row r="1256">
          <cell r="F1256">
            <v>66.276539999999997</v>
          </cell>
        </row>
        <row r="1267">
          <cell r="F1267">
            <v>-219.02099999999999</v>
          </cell>
        </row>
        <row r="1268">
          <cell r="F1268">
            <v>-22.640999999999998</v>
          </cell>
        </row>
        <row r="1271">
          <cell r="F1271">
            <v>0</v>
          </cell>
        </row>
        <row r="1272">
          <cell r="F1272">
            <v>-5.774</v>
          </cell>
        </row>
        <row r="1274">
          <cell r="F1274">
            <v>-1.476</v>
          </cell>
        </row>
        <row r="1275">
          <cell r="F1275">
            <v>-48.084000000000003</v>
          </cell>
        </row>
        <row r="1276">
          <cell r="F1276">
            <v>-237.57</v>
          </cell>
        </row>
        <row r="1285">
          <cell r="F1285">
            <v>-534.56600000000003</v>
          </cell>
        </row>
        <row r="1286">
          <cell r="F1286">
            <v>-219.02099999999999</v>
          </cell>
        </row>
        <row r="1287">
          <cell r="F1287">
            <v>-22.640999999999998</v>
          </cell>
        </row>
        <row r="1290">
          <cell r="F1290">
            <v>0</v>
          </cell>
        </row>
        <row r="1291">
          <cell r="F1291">
            <v>-5.774</v>
          </cell>
        </row>
        <row r="1292">
          <cell r="F1292">
            <v>-1.476</v>
          </cell>
        </row>
        <row r="1293">
          <cell r="F1293">
            <v>-48.084000000000003</v>
          </cell>
        </row>
        <row r="1294">
          <cell r="F1294">
            <v>-237.57</v>
          </cell>
        </row>
        <row r="1303">
          <cell r="F1303">
            <v>-534.56600000000003</v>
          </cell>
        </row>
        <row r="1311">
          <cell r="F1311">
            <v>-219.02099999999999</v>
          </cell>
        </row>
        <row r="1312">
          <cell r="F1312">
            <v>-22.640999999999998</v>
          </cell>
        </row>
        <row r="1315">
          <cell r="F1315">
            <v>0</v>
          </cell>
        </row>
        <row r="1316">
          <cell r="F1316">
            <v>-5.774</v>
          </cell>
        </row>
        <row r="1317">
          <cell r="F1317">
            <v>-1.476</v>
          </cell>
        </row>
        <row r="1318">
          <cell r="F1318">
            <v>-48.084000000000003</v>
          </cell>
        </row>
        <row r="1319">
          <cell r="F1319">
            <v>-237.57</v>
          </cell>
        </row>
        <row r="1328">
          <cell r="F1328">
            <v>-534.56600000000003</v>
          </cell>
        </row>
      </sheetData>
      <sheetData sheetId="3" refreshError="1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</sheetNames>
    <sheetDataSet>
      <sheetData sheetId="0" refreshError="1">
        <row r="5">
          <cell r="B5" t="str">
            <v>March 2008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F5">
            <v>2865.6481199999998</v>
          </cell>
          <cell r="G5">
            <v>3250.6633000000002</v>
          </cell>
        </row>
        <row r="6">
          <cell r="F6">
            <v>-3.8559999999999997E-2</v>
          </cell>
        </row>
        <row r="7">
          <cell r="F7">
            <v>-18.832999999999998</v>
          </cell>
        </row>
        <row r="8">
          <cell r="F8">
            <v>150.58002999999999</v>
          </cell>
        </row>
        <row r="9">
          <cell r="F9">
            <v>2240.68091</v>
          </cell>
          <cell r="G9">
            <v>2981.7969800000001</v>
          </cell>
        </row>
        <row r="10">
          <cell r="F10">
            <v>209.03630000000001</v>
          </cell>
          <cell r="G10">
            <v>228.56859</v>
          </cell>
        </row>
        <row r="11">
          <cell r="F11">
            <v>9.2081900000000001</v>
          </cell>
          <cell r="G11">
            <v>10.6891</v>
          </cell>
        </row>
        <row r="12">
          <cell r="F12">
            <v>205.61836</v>
          </cell>
          <cell r="G12">
            <v>428.72953000000001</v>
          </cell>
        </row>
        <row r="14">
          <cell r="F14">
            <v>7.4407399999999999</v>
          </cell>
          <cell r="G14">
            <v>13.837809999999999</v>
          </cell>
        </row>
        <row r="15">
          <cell r="F15">
            <v>918.81704999999999</v>
          </cell>
          <cell r="G15">
            <v>926.52781000000004</v>
          </cell>
        </row>
        <row r="16">
          <cell r="F16">
            <v>4323.7616900000003</v>
          </cell>
          <cell r="G16">
            <v>4509.3508599999996</v>
          </cell>
        </row>
        <row r="17">
          <cell r="F17">
            <v>177.25689</v>
          </cell>
          <cell r="G17">
            <v>204.60434000000001</v>
          </cell>
        </row>
        <row r="18">
          <cell r="G18">
            <v>-97.816069999999996</v>
          </cell>
        </row>
        <row r="19">
          <cell r="F19">
            <v>232.13624999999999</v>
          </cell>
          <cell r="G19">
            <v>52.246270000000003</v>
          </cell>
        </row>
        <row r="20">
          <cell r="F20">
            <v>94.478830000000002</v>
          </cell>
        </row>
        <row r="21">
          <cell r="F21">
            <v>2097.1728800000001</v>
          </cell>
          <cell r="G21">
            <v>56.240789999999997</v>
          </cell>
        </row>
        <row r="22">
          <cell r="F22">
            <v>152.15159</v>
          </cell>
        </row>
        <row r="23">
          <cell r="F23">
            <v>-1880.9284700000001</v>
          </cell>
          <cell r="G23">
            <v>-1749.2941000000001</v>
          </cell>
        </row>
        <row r="24">
          <cell r="F24">
            <v>-115.16037</v>
          </cell>
        </row>
        <row r="25">
          <cell r="F25">
            <v>-4036.68977</v>
          </cell>
          <cell r="G25">
            <v>-2034.77541</v>
          </cell>
        </row>
        <row r="26">
          <cell r="F26">
            <v>-262.97620000000001</v>
          </cell>
        </row>
        <row r="27">
          <cell r="G27">
            <v>-7.1544299999999996</v>
          </cell>
        </row>
        <row r="28">
          <cell r="G28">
            <v>-6.0871500000000003</v>
          </cell>
        </row>
        <row r="29">
          <cell r="F29">
            <v>7369.3614600000001</v>
          </cell>
          <cell r="G29">
            <v>8768.1282200000005</v>
          </cell>
        </row>
        <row r="30">
          <cell r="F30">
            <v>2865.6481199999998</v>
          </cell>
          <cell r="G30">
            <v>3250.6633000000002</v>
          </cell>
        </row>
        <row r="31">
          <cell r="F31">
            <v>-3.8559999999999997E-2</v>
          </cell>
        </row>
        <row r="32">
          <cell r="F32">
            <v>-18.832999999999998</v>
          </cell>
        </row>
        <row r="33">
          <cell r="F33">
            <v>150.58002999999999</v>
          </cell>
        </row>
        <row r="34">
          <cell r="F34">
            <v>2240.68091</v>
          </cell>
          <cell r="G34">
            <v>2981.7969800000001</v>
          </cell>
        </row>
        <row r="35">
          <cell r="F35">
            <v>209.03630000000001</v>
          </cell>
          <cell r="G35">
            <v>228.56859</v>
          </cell>
        </row>
        <row r="36">
          <cell r="F36">
            <v>9.2081900000000001</v>
          </cell>
          <cell r="G36">
            <v>10.6891</v>
          </cell>
        </row>
        <row r="37">
          <cell r="F37">
            <v>205.61836</v>
          </cell>
          <cell r="G37">
            <v>428.72953000000001</v>
          </cell>
        </row>
        <row r="39">
          <cell r="F39">
            <v>7.4407399999999999</v>
          </cell>
          <cell r="G39">
            <v>13.837809999999999</v>
          </cell>
        </row>
        <row r="40">
          <cell r="F40">
            <v>918.81704999999999</v>
          </cell>
          <cell r="G40">
            <v>926.52781000000004</v>
          </cell>
        </row>
        <row r="41">
          <cell r="F41">
            <v>4323.7616900000003</v>
          </cell>
          <cell r="G41">
            <v>4509.3508599999996</v>
          </cell>
        </row>
        <row r="42">
          <cell r="F42">
            <v>177.25689</v>
          </cell>
          <cell r="G42">
            <v>204.60434000000001</v>
          </cell>
        </row>
        <row r="43">
          <cell r="G43">
            <v>-97.816069999999996</v>
          </cell>
        </row>
        <row r="44">
          <cell r="F44">
            <v>232.13624999999999</v>
          </cell>
          <cell r="G44">
            <v>52.246270000000003</v>
          </cell>
        </row>
        <row r="45">
          <cell r="F45">
            <v>94.478830000000002</v>
          </cell>
        </row>
        <row r="46">
          <cell r="F46">
            <v>2097.1728800000001</v>
          </cell>
          <cell r="G46">
            <v>56.240789999999997</v>
          </cell>
        </row>
        <row r="47">
          <cell r="F47">
            <v>152.15159</v>
          </cell>
        </row>
        <row r="48">
          <cell r="F48">
            <v>-1880.9284700000001</v>
          </cell>
          <cell r="G48">
            <v>-1749.2941000000001</v>
          </cell>
        </row>
        <row r="49">
          <cell r="F49">
            <v>-115.16037</v>
          </cell>
        </row>
        <row r="50">
          <cell r="F50">
            <v>-4036.68977</v>
          </cell>
          <cell r="G50">
            <v>-2034.77541</v>
          </cell>
        </row>
        <row r="51">
          <cell r="F51">
            <v>-262.97620000000001</v>
          </cell>
        </row>
        <row r="52">
          <cell r="G52">
            <v>-7.1544299999999996</v>
          </cell>
        </row>
        <row r="53">
          <cell r="G53">
            <v>-6.0871500000000003</v>
          </cell>
        </row>
        <row r="54">
          <cell r="F54">
            <v>7369.3614600000001</v>
          </cell>
          <cell r="G54">
            <v>8768.1282200000005</v>
          </cell>
        </row>
        <row r="55">
          <cell r="F55">
            <v>3049.4826400000002</v>
          </cell>
          <cell r="G55">
            <v>3550.8440700000001</v>
          </cell>
        </row>
        <row r="56">
          <cell r="F56">
            <v>-3.8559999999999997E-2</v>
          </cell>
        </row>
        <row r="57">
          <cell r="F57">
            <v>150.58002999999999</v>
          </cell>
        </row>
        <row r="58">
          <cell r="F58">
            <v>2240.68091</v>
          </cell>
          <cell r="G58">
            <v>3060.43408</v>
          </cell>
        </row>
        <row r="59">
          <cell r="F59">
            <v>209.03630000000001</v>
          </cell>
          <cell r="G59">
            <v>230.92931999999999</v>
          </cell>
        </row>
        <row r="60">
          <cell r="F60">
            <v>9.5751899999999992</v>
          </cell>
          <cell r="G60">
            <v>11.54011</v>
          </cell>
        </row>
        <row r="61">
          <cell r="F61">
            <v>84.004180000000005</v>
          </cell>
          <cell r="G61">
            <v>14.35547</v>
          </cell>
        </row>
        <row r="63">
          <cell r="F63">
            <v>8.6517400000000002</v>
          </cell>
          <cell r="G63">
            <v>15.493029999999999</v>
          </cell>
        </row>
        <row r="64">
          <cell r="F64">
            <v>969.24305000000004</v>
          </cell>
          <cell r="G64">
            <v>1028.9382700000001</v>
          </cell>
        </row>
        <row r="65">
          <cell r="F65">
            <v>4571.8076899999996</v>
          </cell>
          <cell r="G65">
            <v>4763.1922400000003</v>
          </cell>
        </row>
        <row r="66">
          <cell r="F66">
            <v>177.25689</v>
          </cell>
          <cell r="G66">
            <v>240.71099000000001</v>
          </cell>
        </row>
        <row r="67">
          <cell r="G67">
            <v>-183.98895999999999</v>
          </cell>
        </row>
        <row r="68">
          <cell r="F68">
            <v>228.64379</v>
          </cell>
          <cell r="G68">
            <v>58.898519999999998</v>
          </cell>
        </row>
        <row r="69">
          <cell r="F69">
            <v>94.478830000000002</v>
          </cell>
        </row>
        <row r="70">
          <cell r="F70">
            <v>2097.1728800000001</v>
          </cell>
          <cell r="G70">
            <v>56.420670000000001</v>
          </cell>
        </row>
        <row r="71">
          <cell r="F71">
            <v>152.15159</v>
          </cell>
        </row>
        <row r="72">
          <cell r="F72">
            <v>-1880.9284700000001</v>
          </cell>
          <cell r="G72">
            <v>-1816.8543099999999</v>
          </cell>
        </row>
        <row r="73">
          <cell r="F73">
            <v>-115.16037</v>
          </cell>
        </row>
        <row r="74">
          <cell r="F74">
            <v>-4036.68977</v>
          </cell>
          <cell r="G74">
            <v>-2150.9831600000002</v>
          </cell>
        </row>
        <row r="75">
          <cell r="F75">
            <v>-262.97620000000001</v>
          </cell>
        </row>
        <row r="76">
          <cell r="G76">
            <v>-8.4169800000000006</v>
          </cell>
        </row>
        <row r="77">
          <cell r="G77">
            <v>-7.1613499999999997</v>
          </cell>
        </row>
        <row r="78">
          <cell r="F78">
            <v>7746.9723400000003</v>
          </cell>
          <cell r="G78">
            <v>8864.3520100000005</v>
          </cell>
        </row>
        <row r="79">
          <cell r="F79">
            <v>263.55604</v>
          </cell>
          <cell r="G79">
            <v>301.52882</v>
          </cell>
        </row>
        <row r="81">
          <cell r="F81">
            <v>48.944560000000003</v>
          </cell>
          <cell r="G81">
            <v>62.929499999999997</v>
          </cell>
        </row>
        <row r="82">
          <cell r="F82">
            <v>1.2286300000000001</v>
          </cell>
          <cell r="G82">
            <v>1.2732000000000001</v>
          </cell>
        </row>
        <row r="83">
          <cell r="G83">
            <v>0</v>
          </cell>
        </row>
        <row r="84">
          <cell r="F84">
            <v>10</v>
          </cell>
        </row>
        <row r="85">
          <cell r="F85">
            <v>53.804090000000002</v>
          </cell>
          <cell r="G85">
            <v>56.491050000000001</v>
          </cell>
        </row>
        <row r="86">
          <cell r="F86">
            <v>259.78498000000002</v>
          </cell>
          <cell r="G86">
            <v>272.54192999999998</v>
          </cell>
        </row>
        <row r="87">
          <cell r="G87">
            <v>0</v>
          </cell>
        </row>
        <row r="88">
          <cell r="F88">
            <v>31.239190000000001</v>
          </cell>
          <cell r="G88">
            <v>1.7477199999999999</v>
          </cell>
        </row>
        <row r="89">
          <cell r="F89">
            <v>26.5748</v>
          </cell>
          <cell r="G89">
            <v>1.8507199999999999</v>
          </cell>
        </row>
        <row r="90">
          <cell r="F90">
            <v>0.46457999999999999</v>
          </cell>
        </row>
        <row r="91">
          <cell r="F91">
            <v>-146.56936999999999</v>
          </cell>
          <cell r="G91">
            <v>-113.25521000000001</v>
          </cell>
        </row>
        <row r="93">
          <cell r="F93">
            <v>-82.658000000000001</v>
          </cell>
          <cell r="G93">
            <v>-72.603009999999998</v>
          </cell>
        </row>
        <row r="94">
          <cell r="F94">
            <v>-0.77485999999999999</v>
          </cell>
        </row>
        <row r="95">
          <cell r="F95">
            <v>465.59464000000003</v>
          </cell>
          <cell r="G95">
            <v>512.50472000000002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6.4021400000000002</v>
          </cell>
          <cell r="G98">
            <v>6.4057700000000004</v>
          </cell>
        </row>
        <row r="100">
          <cell r="F100">
            <v>34.818559999999998</v>
          </cell>
          <cell r="G100">
            <v>41.368630000000003</v>
          </cell>
        </row>
        <row r="101">
          <cell r="F101">
            <v>0.2918</v>
          </cell>
          <cell r="G101">
            <v>1.2732000000000001</v>
          </cell>
        </row>
        <row r="102">
          <cell r="F102">
            <v>7.3047800000000001</v>
          </cell>
          <cell r="G102">
            <v>7.40503</v>
          </cell>
        </row>
        <row r="103">
          <cell r="F103">
            <v>35.150849999999998</v>
          </cell>
          <cell r="G103">
            <v>35.725700000000003</v>
          </cell>
        </row>
        <row r="104">
          <cell r="F104">
            <v>4.1064600000000002</v>
          </cell>
          <cell r="G104">
            <v>1.7477199999999999</v>
          </cell>
        </row>
        <row r="105">
          <cell r="F105">
            <v>10.28669</v>
          </cell>
          <cell r="G105">
            <v>1.8507199999999999</v>
          </cell>
        </row>
        <row r="106">
          <cell r="F106">
            <v>4.6019999999999998E-2</v>
          </cell>
        </row>
        <row r="107">
          <cell r="F107">
            <v>-12.38344</v>
          </cell>
          <cell r="G107">
            <v>-11.09188</v>
          </cell>
        </row>
        <row r="109">
          <cell r="F109">
            <v>-65.577200000000005</v>
          </cell>
          <cell r="G109">
            <v>-71.631810000000002</v>
          </cell>
        </row>
        <row r="110">
          <cell r="F110">
            <v>-0.35630000000000001</v>
          </cell>
        </row>
        <row r="111">
          <cell r="F111">
            <v>20.09036</v>
          </cell>
          <cell r="G111">
            <v>13.05308</v>
          </cell>
        </row>
        <row r="112">
          <cell r="F112">
            <v>36.963569999999997</v>
          </cell>
          <cell r="G112">
            <v>45.010869999999997</v>
          </cell>
        </row>
        <row r="113">
          <cell r="F113">
            <v>7.0005800000000002</v>
          </cell>
          <cell r="G113">
            <v>6.9766899999999996</v>
          </cell>
        </row>
        <row r="114">
          <cell r="F114">
            <v>33.646000000000001</v>
          </cell>
          <cell r="G114">
            <v>33.659129999999998</v>
          </cell>
        </row>
        <row r="115">
          <cell r="F115">
            <v>27.132729999999999</v>
          </cell>
          <cell r="G115">
            <v>0</v>
          </cell>
        </row>
        <row r="116">
          <cell r="F116">
            <v>-109.29345000000001</v>
          </cell>
          <cell r="G116">
            <v>-49.032249999999998</v>
          </cell>
        </row>
        <row r="117">
          <cell r="F117">
            <v>-4.5505699999999996</v>
          </cell>
          <cell r="G117">
            <v>36.614440000000002</v>
          </cell>
        </row>
        <row r="118">
          <cell r="F118">
            <v>19.0413</v>
          </cell>
          <cell r="G118">
            <v>21.460930000000001</v>
          </cell>
        </row>
        <row r="119">
          <cell r="F119">
            <v>3.3008600000000001</v>
          </cell>
          <cell r="G119">
            <v>3.3264499999999999</v>
          </cell>
        </row>
        <row r="120">
          <cell r="F120">
            <v>15.864520000000001</v>
          </cell>
          <cell r="G120">
            <v>16.048480000000001</v>
          </cell>
        </row>
        <row r="121">
          <cell r="G121">
            <v>-0.56893000000000005</v>
          </cell>
        </row>
        <row r="122">
          <cell r="F122">
            <v>38.206679999999999</v>
          </cell>
          <cell r="G122">
            <v>40.266930000000002</v>
          </cell>
        </row>
        <row r="123">
          <cell r="F123">
            <v>15.54363</v>
          </cell>
          <cell r="G123">
            <v>17.71489</v>
          </cell>
        </row>
        <row r="124">
          <cell r="F124">
            <v>2.7502399999999998</v>
          </cell>
          <cell r="G124">
            <v>2.7458100000000001</v>
          </cell>
        </row>
        <row r="125">
          <cell r="F125">
            <v>13.21828</v>
          </cell>
          <cell r="G125">
            <v>13.24719</v>
          </cell>
        </row>
        <row r="126">
          <cell r="F126">
            <v>31.512149999999998</v>
          </cell>
          <cell r="G126">
            <v>33.707889999999999</v>
          </cell>
        </row>
        <row r="127">
          <cell r="F127">
            <v>185.6054</v>
          </cell>
          <cell r="G127">
            <v>210.93636000000001</v>
          </cell>
        </row>
        <row r="128">
          <cell r="F128">
            <v>14.125999999999999</v>
          </cell>
          <cell r="G128">
            <v>21.560870000000001</v>
          </cell>
        </row>
        <row r="129">
          <cell r="F129">
            <v>0.93683000000000005</v>
          </cell>
        </row>
        <row r="130">
          <cell r="G130">
            <v>0</v>
          </cell>
        </row>
        <row r="131">
          <cell r="F131">
            <v>10</v>
          </cell>
        </row>
        <row r="132">
          <cell r="F132">
            <v>33.447629999999997</v>
          </cell>
          <cell r="G132">
            <v>36.03707</v>
          </cell>
        </row>
        <row r="133">
          <cell r="F133">
            <v>161.90532999999999</v>
          </cell>
          <cell r="G133">
            <v>173.86143000000001</v>
          </cell>
        </row>
        <row r="134">
          <cell r="F134">
            <v>16.28811</v>
          </cell>
        </row>
        <row r="135">
          <cell r="F135">
            <v>0.41855999999999999</v>
          </cell>
        </row>
        <row r="136">
          <cell r="F136">
            <v>-24.892479999999999</v>
          </cell>
          <cell r="G136">
            <v>-52.562150000000003</v>
          </cell>
        </row>
        <row r="137">
          <cell r="F137">
            <v>-17.0808</v>
          </cell>
          <cell r="G137">
            <v>-0.97119999999999995</v>
          </cell>
        </row>
        <row r="138">
          <cell r="F138">
            <v>-0.41855999999999999</v>
          </cell>
        </row>
        <row r="139">
          <cell r="F139">
            <v>380.33602000000002</v>
          </cell>
          <cell r="G139">
            <v>388.86237999999997</v>
          </cell>
        </row>
        <row r="140">
          <cell r="F140">
            <v>38.507210000000001</v>
          </cell>
          <cell r="G140">
            <v>42.610120000000002</v>
          </cell>
        </row>
        <row r="141">
          <cell r="F141">
            <v>6.7403700000000004</v>
          </cell>
          <cell r="G141">
            <v>6.6045699999999998</v>
          </cell>
        </row>
        <row r="142">
          <cell r="F142">
            <v>32.39575</v>
          </cell>
          <cell r="G142">
            <v>31.863849999999999</v>
          </cell>
        </row>
        <row r="143">
          <cell r="F143">
            <v>-0.14760000000000001</v>
          </cell>
          <cell r="G143">
            <v>-0.35435</v>
          </cell>
        </row>
        <row r="144">
          <cell r="F144">
            <v>77.495729999999995</v>
          </cell>
          <cell r="G144">
            <v>80.724189999999993</v>
          </cell>
        </row>
        <row r="145">
          <cell r="F145">
            <v>7.1163600000000002</v>
          </cell>
          <cell r="G145">
            <v>8.4718599999999995</v>
          </cell>
        </row>
        <row r="146">
          <cell r="F146">
            <v>1.3180400000000001</v>
          </cell>
          <cell r="G146">
            <v>1.31314</v>
          </cell>
        </row>
        <row r="147">
          <cell r="F147">
            <v>6.3348300000000002</v>
          </cell>
          <cell r="G147">
            <v>6.3352599999999999</v>
          </cell>
        </row>
        <row r="149">
          <cell r="F149">
            <v>14.76923</v>
          </cell>
          <cell r="G149">
            <v>16.120259999999998</v>
          </cell>
        </row>
        <row r="150">
          <cell r="F150">
            <v>139.98183</v>
          </cell>
          <cell r="G150">
            <v>159.85437999999999</v>
          </cell>
        </row>
        <row r="151">
          <cell r="F151">
            <v>14.125999999999999</v>
          </cell>
          <cell r="G151">
            <v>21.560870000000001</v>
          </cell>
        </row>
        <row r="152">
          <cell r="F152">
            <v>0.93683000000000005</v>
          </cell>
        </row>
        <row r="153">
          <cell r="G153">
            <v>0</v>
          </cell>
        </row>
        <row r="154">
          <cell r="F154">
            <v>10</v>
          </cell>
        </row>
        <row r="155">
          <cell r="F155">
            <v>25.389220000000002</v>
          </cell>
          <cell r="G155">
            <v>28.11936</v>
          </cell>
        </row>
        <row r="156">
          <cell r="F156">
            <v>123.17475</v>
          </cell>
          <cell r="G156">
            <v>135.66231999999999</v>
          </cell>
        </row>
        <row r="157">
          <cell r="F157">
            <v>16.28811</v>
          </cell>
        </row>
        <row r="158">
          <cell r="F158">
            <v>0.41855999999999999</v>
          </cell>
        </row>
        <row r="159">
          <cell r="F159">
            <v>-24.744879999999998</v>
          </cell>
          <cell r="G159">
            <v>-52.207799999999999</v>
          </cell>
        </row>
        <row r="160">
          <cell r="F160">
            <v>-17.0808</v>
          </cell>
          <cell r="G160">
            <v>-0.97119999999999995</v>
          </cell>
        </row>
        <row r="161">
          <cell r="F161">
            <v>-0.41855999999999999</v>
          </cell>
        </row>
        <row r="162">
          <cell r="F162">
            <v>288.07105999999999</v>
          </cell>
          <cell r="G162">
            <v>292.01792999999998</v>
          </cell>
        </row>
        <row r="163">
          <cell r="F163">
            <v>17.246970000000001</v>
          </cell>
          <cell r="G163">
            <v>16.765370000000001</v>
          </cell>
        </row>
        <row r="164">
          <cell r="F164">
            <v>2.6086999999999998</v>
          </cell>
          <cell r="G164">
            <v>2.59863</v>
          </cell>
        </row>
        <row r="165">
          <cell r="F165">
            <v>12.537979999999999</v>
          </cell>
          <cell r="G165">
            <v>12.537140000000001</v>
          </cell>
        </row>
        <row r="166">
          <cell r="F166">
            <v>-1.4522200000000001</v>
          </cell>
          <cell r="G166">
            <v>-0.73372000000000004</v>
          </cell>
        </row>
        <row r="167">
          <cell r="F167">
            <v>30.94143</v>
          </cell>
          <cell r="G167">
            <v>31.16742</v>
          </cell>
        </row>
        <row r="168">
          <cell r="F168">
            <v>122.73486</v>
          </cell>
          <cell r="G168">
            <v>143.08901</v>
          </cell>
        </row>
        <row r="169">
          <cell r="F169">
            <v>14.125999999999999</v>
          </cell>
          <cell r="G169">
            <v>21.560870000000001</v>
          </cell>
        </row>
        <row r="170">
          <cell r="F170">
            <v>0.93683000000000005</v>
          </cell>
        </row>
        <row r="171">
          <cell r="G171">
            <v>0</v>
          </cell>
        </row>
        <row r="172">
          <cell r="F172">
            <v>10</v>
          </cell>
        </row>
        <row r="173">
          <cell r="F173">
            <v>22.780519999999999</v>
          </cell>
          <cell r="G173">
            <v>25.52073</v>
          </cell>
        </row>
        <row r="174">
          <cell r="F174">
            <v>110.63677</v>
          </cell>
          <cell r="G174">
            <v>123.12518</v>
          </cell>
        </row>
        <row r="175">
          <cell r="F175">
            <v>16.28811</v>
          </cell>
        </row>
        <row r="176">
          <cell r="F176">
            <v>0.41855999999999999</v>
          </cell>
        </row>
        <row r="177">
          <cell r="F177">
            <v>-23.292660000000001</v>
          </cell>
          <cell r="G177">
            <v>-51.474080000000001</v>
          </cell>
        </row>
        <row r="178">
          <cell r="F178">
            <v>-17.0808</v>
          </cell>
          <cell r="G178">
            <v>-0.97119999999999995</v>
          </cell>
        </row>
        <row r="179">
          <cell r="F179">
            <v>-0.41855999999999999</v>
          </cell>
        </row>
        <row r="180">
          <cell r="F180">
            <v>257.12963000000002</v>
          </cell>
          <cell r="G180">
            <v>260.85050999999999</v>
          </cell>
        </row>
        <row r="181">
          <cell r="F181">
            <v>32.770539999999997</v>
          </cell>
          <cell r="G181">
            <v>40.074950000000001</v>
          </cell>
        </row>
        <row r="182">
          <cell r="F182">
            <v>5.0273700000000003</v>
          </cell>
          <cell r="G182">
            <v>6.2116199999999999</v>
          </cell>
        </row>
        <row r="183">
          <cell r="F183">
            <v>24.162749999999999</v>
          </cell>
          <cell r="G183">
            <v>29.968050000000002</v>
          </cell>
        </row>
        <row r="184">
          <cell r="F184">
            <v>-10.036799999999999</v>
          </cell>
          <cell r="G184">
            <v>-22.187629999999999</v>
          </cell>
        </row>
        <row r="185">
          <cell r="F185">
            <v>51.923859999999998</v>
          </cell>
          <cell r="G185">
            <v>54.066989999999997</v>
          </cell>
        </row>
        <row r="186">
          <cell r="F186">
            <v>27.0322</v>
          </cell>
          <cell r="G186">
            <v>34.812510000000003</v>
          </cell>
        </row>
        <row r="187">
          <cell r="G187">
            <v>0</v>
          </cell>
        </row>
        <row r="189">
          <cell r="F189">
            <v>4.6717599999999999</v>
          </cell>
          <cell r="G189">
            <v>5.3959400000000004</v>
          </cell>
        </row>
        <row r="190">
          <cell r="F190">
            <v>22.453530000000001</v>
          </cell>
          <cell r="G190">
            <v>26.032789999999999</v>
          </cell>
        </row>
        <row r="191">
          <cell r="F191">
            <v>-8.8489999999999999E-2</v>
          </cell>
          <cell r="G191">
            <v>-6.64947</v>
          </cell>
        </row>
        <row r="192">
          <cell r="G192">
            <v>0</v>
          </cell>
        </row>
        <row r="193">
          <cell r="F193">
            <v>54.069000000000003</v>
          </cell>
          <cell r="G193">
            <v>59.591769999999997</v>
          </cell>
        </row>
        <row r="194">
          <cell r="F194">
            <v>26.787520000000001</v>
          </cell>
        </row>
        <row r="195">
          <cell r="F195">
            <v>4.4210799999999999</v>
          </cell>
        </row>
        <row r="196">
          <cell r="F196">
            <v>21.24878</v>
          </cell>
        </row>
        <row r="197">
          <cell r="F197">
            <v>-12.772640000000001</v>
          </cell>
        </row>
        <row r="198">
          <cell r="F198">
            <v>39.684739999999998</v>
          </cell>
        </row>
        <row r="199">
          <cell r="F199">
            <v>36.144599999999997</v>
          </cell>
          <cell r="G199">
            <v>68.201549999999997</v>
          </cell>
        </row>
        <row r="200">
          <cell r="F200">
            <v>14.125999999999999</v>
          </cell>
          <cell r="G200">
            <v>21.560870000000001</v>
          </cell>
        </row>
        <row r="201">
          <cell r="F201">
            <v>0.93683000000000005</v>
          </cell>
        </row>
        <row r="202">
          <cell r="G202">
            <v>0</v>
          </cell>
        </row>
        <row r="203">
          <cell r="F203">
            <v>10</v>
          </cell>
        </row>
        <row r="204">
          <cell r="F204">
            <v>8.6603100000000008</v>
          </cell>
          <cell r="G204">
            <v>13.913169999999999</v>
          </cell>
        </row>
        <row r="205">
          <cell r="F205">
            <v>42.771709999999999</v>
          </cell>
          <cell r="G205">
            <v>67.124340000000004</v>
          </cell>
        </row>
        <row r="206">
          <cell r="F206">
            <v>16.28811</v>
          </cell>
        </row>
        <row r="207">
          <cell r="F207">
            <v>0.41855999999999999</v>
          </cell>
        </row>
        <row r="208">
          <cell r="F208">
            <v>-0.39473000000000003</v>
          </cell>
          <cell r="G208">
            <v>-22.636980000000001</v>
          </cell>
        </row>
        <row r="209">
          <cell r="F209">
            <v>-17.0808</v>
          </cell>
          <cell r="G209">
            <v>-0.97119999999999995</v>
          </cell>
        </row>
        <row r="210">
          <cell r="F210">
            <v>-0.41855999999999999</v>
          </cell>
        </row>
        <row r="211">
          <cell r="F211">
            <v>111.45202999999999</v>
          </cell>
          <cell r="G211">
            <v>147.19175000000001</v>
          </cell>
        </row>
        <row r="212">
          <cell r="F212">
            <v>17.21781</v>
          </cell>
          <cell r="G212">
            <v>36.104959999999998</v>
          </cell>
        </row>
        <row r="213">
          <cell r="G213">
            <v>4.5029300000000001</v>
          </cell>
        </row>
        <row r="214">
          <cell r="F214">
            <v>10</v>
          </cell>
        </row>
        <row r="215">
          <cell r="F215">
            <v>2.93329</v>
          </cell>
          <cell r="G215">
            <v>6.2942200000000001</v>
          </cell>
        </row>
        <row r="216">
          <cell r="F216">
            <v>15.09812</v>
          </cell>
          <cell r="G216">
            <v>30.366579999999999</v>
          </cell>
        </row>
        <row r="217">
          <cell r="F217">
            <v>8.8902400000000004</v>
          </cell>
        </row>
        <row r="218">
          <cell r="F218">
            <v>0.41855999999999999</v>
          </cell>
        </row>
        <row r="219">
          <cell r="F219">
            <v>-0.29520000000000002</v>
          </cell>
          <cell r="G219">
            <v>-2.5919599999999998</v>
          </cell>
        </row>
        <row r="221">
          <cell r="F221">
            <v>54.262819999999998</v>
          </cell>
          <cell r="G221">
            <v>74.676730000000006</v>
          </cell>
        </row>
        <row r="222">
          <cell r="F222">
            <v>13.074769999999999</v>
          </cell>
          <cell r="G222">
            <v>26.229900000000001</v>
          </cell>
        </row>
        <row r="223">
          <cell r="F223">
            <v>2.1088300000000002</v>
          </cell>
          <cell r="G223">
            <v>4.0656299999999996</v>
          </cell>
        </row>
        <row r="224">
          <cell r="F224">
            <v>10.135429999999999</v>
          </cell>
          <cell r="G224">
            <v>19.614719999999998</v>
          </cell>
        </row>
        <row r="225">
          <cell r="F225">
            <v>-9.9529999999999993E-2</v>
          </cell>
          <cell r="G225">
            <v>-19.710139999999999</v>
          </cell>
        </row>
        <row r="226">
          <cell r="F226">
            <v>25.2195</v>
          </cell>
          <cell r="G226">
            <v>30.200109999999999</v>
          </cell>
        </row>
        <row r="227">
          <cell r="F227">
            <v>5.8520200000000004</v>
          </cell>
          <cell r="G227">
            <v>5.8666900000000002</v>
          </cell>
        </row>
        <row r="228">
          <cell r="F228">
            <v>14.125999999999999</v>
          </cell>
          <cell r="G228">
            <v>17.057939999999999</v>
          </cell>
        </row>
        <row r="229">
          <cell r="F229">
            <v>0.93683000000000005</v>
          </cell>
        </row>
        <row r="230">
          <cell r="G230">
            <v>0</v>
          </cell>
        </row>
        <row r="231">
          <cell r="F231">
            <v>3.6181899999999998</v>
          </cell>
          <cell r="G231">
            <v>3.5533199999999998</v>
          </cell>
        </row>
        <row r="232">
          <cell r="F232">
            <v>17.538160000000001</v>
          </cell>
          <cell r="G232">
            <v>17.143039999999999</v>
          </cell>
        </row>
        <row r="233">
          <cell r="F233">
            <v>7.3978700000000002</v>
          </cell>
        </row>
        <row r="234">
          <cell r="G234">
            <v>-0.33488000000000001</v>
          </cell>
        </row>
        <row r="235">
          <cell r="F235">
            <v>-17.0808</v>
          </cell>
          <cell r="G235">
            <v>-0.97119999999999995</v>
          </cell>
        </row>
        <row r="236">
          <cell r="F236">
            <v>-0.41855999999999999</v>
          </cell>
        </row>
        <row r="237">
          <cell r="F237">
            <v>31.969709999999999</v>
          </cell>
          <cell r="G237">
            <v>42.314909999999998</v>
          </cell>
        </row>
        <row r="238">
          <cell r="F238">
            <v>781.67404999999997</v>
          </cell>
          <cell r="G238">
            <v>873.92836999999997</v>
          </cell>
        </row>
        <row r="239">
          <cell r="F239">
            <v>6.1129999999999997E-2</v>
          </cell>
        </row>
        <row r="240">
          <cell r="F240">
            <v>1.0440199999999999</v>
          </cell>
        </row>
        <row r="241">
          <cell r="F241">
            <v>81.891959999999997</v>
          </cell>
          <cell r="G241">
            <v>98.059659999999994</v>
          </cell>
        </row>
        <row r="242">
          <cell r="F242">
            <v>9.9496199999999995</v>
          </cell>
          <cell r="G242">
            <v>7.1086999999999998</v>
          </cell>
        </row>
        <row r="243">
          <cell r="F243">
            <v>2.4434200000000001</v>
          </cell>
          <cell r="G243">
            <v>1.24993</v>
          </cell>
        </row>
        <row r="244">
          <cell r="F244">
            <v>13.658160000000001</v>
          </cell>
          <cell r="G244">
            <v>2.875</v>
          </cell>
        </row>
        <row r="246">
          <cell r="F246">
            <v>3.9381300000000001</v>
          </cell>
          <cell r="G246">
            <v>6.0305600000000004</v>
          </cell>
        </row>
        <row r="247">
          <cell r="F247">
            <v>147.24987999999999</v>
          </cell>
          <cell r="G247">
            <v>151.78659999999999</v>
          </cell>
        </row>
        <row r="248">
          <cell r="F248">
            <v>709.87342000000001</v>
          </cell>
          <cell r="G248">
            <v>732.29700000000003</v>
          </cell>
        </row>
        <row r="249">
          <cell r="G249">
            <v>0</v>
          </cell>
        </row>
        <row r="250">
          <cell r="F250">
            <v>1.7193000000000001</v>
          </cell>
        </row>
        <row r="251">
          <cell r="F251">
            <v>0.39491999999999999</v>
          </cell>
        </row>
        <row r="252">
          <cell r="F252">
            <v>86.160349999999994</v>
          </cell>
          <cell r="G252">
            <v>1.1991799999999999</v>
          </cell>
        </row>
        <row r="253">
          <cell r="F253">
            <v>10.564109999999999</v>
          </cell>
        </row>
        <row r="254">
          <cell r="F254">
            <v>-226.76447999999999</v>
          </cell>
          <cell r="G254">
            <v>-195.26578000000001</v>
          </cell>
        </row>
        <row r="255">
          <cell r="F255">
            <v>-0.85565999999999998</v>
          </cell>
        </row>
        <row r="256">
          <cell r="F256">
            <v>-111.34789000000001</v>
          </cell>
          <cell r="G256">
            <v>-18.45392</v>
          </cell>
        </row>
        <row r="257">
          <cell r="F257">
            <v>-13.032360000000001</v>
          </cell>
        </row>
        <row r="259">
          <cell r="F259">
            <v>1498.6220800000001</v>
          </cell>
          <cell r="G259">
            <v>1660.8153</v>
          </cell>
        </row>
        <row r="260">
          <cell r="G260">
            <v>0</v>
          </cell>
        </row>
        <row r="261">
          <cell r="G261">
            <v>0</v>
          </cell>
        </row>
        <row r="262">
          <cell r="F262">
            <v>44.297240000000002</v>
          </cell>
          <cell r="G262">
            <v>37.496099999999998</v>
          </cell>
        </row>
        <row r="263">
          <cell r="F263">
            <v>3.6021800000000002</v>
          </cell>
        </row>
        <row r="264">
          <cell r="F264">
            <v>0.1996</v>
          </cell>
        </row>
        <row r="265">
          <cell r="F265">
            <v>7.4083800000000002</v>
          </cell>
          <cell r="G265">
            <v>5.8118999999999996</v>
          </cell>
        </row>
        <row r="266">
          <cell r="F266">
            <v>35.60577</v>
          </cell>
          <cell r="G266">
            <v>28.039580000000001</v>
          </cell>
        </row>
        <row r="268">
          <cell r="G268">
            <v>-0.50951000000000002</v>
          </cell>
        </row>
        <row r="269">
          <cell r="F269">
            <v>91.113169999999997</v>
          </cell>
          <cell r="G269">
            <v>70.838070000000002</v>
          </cell>
        </row>
        <row r="270">
          <cell r="F270">
            <v>11.612690000000001</v>
          </cell>
          <cell r="G270">
            <v>6.95608</v>
          </cell>
        </row>
        <row r="271">
          <cell r="F271">
            <v>1.81847</v>
          </cell>
          <cell r="G271">
            <v>1.07819</v>
          </cell>
        </row>
        <row r="272">
          <cell r="F272">
            <v>8.7399000000000004</v>
          </cell>
          <cell r="G272">
            <v>5.2017600000000002</v>
          </cell>
        </row>
        <row r="274">
          <cell r="F274">
            <v>22.171060000000001</v>
          </cell>
          <cell r="G274">
            <v>13.23603</v>
          </cell>
        </row>
        <row r="275">
          <cell r="F275">
            <v>13.71306</v>
          </cell>
          <cell r="G275">
            <v>16.960599999999999</v>
          </cell>
        </row>
        <row r="276">
          <cell r="F276">
            <v>8.9496000000000002</v>
          </cell>
          <cell r="G276">
            <v>2.875</v>
          </cell>
        </row>
        <row r="277">
          <cell r="F277">
            <v>2.5744600000000002</v>
          </cell>
          <cell r="G277">
            <v>2.6288900000000002</v>
          </cell>
        </row>
        <row r="278">
          <cell r="F278">
            <v>12.49841</v>
          </cell>
          <cell r="G278">
            <v>12.68314</v>
          </cell>
        </row>
        <row r="280">
          <cell r="F280">
            <v>37.735529999999997</v>
          </cell>
          <cell r="G280">
            <v>35.147629999999999</v>
          </cell>
        </row>
        <row r="281">
          <cell r="F281">
            <v>16.737960000000001</v>
          </cell>
          <cell r="G281">
            <v>16.967880000000001</v>
          </cell>
        </row>
        <row r="282">
          <cell r="F282">
            <v>9.6943699999999993</v>
          </cell>
          <cell r="G282">
            <v>14.053330000000001</v>
          </cell>
        </row>
        <row r="283">
          <cell r="F283">
            <v>0.72997999999999996</v>
          </cell>
          <cell r="G283">
            <v>1.1671</v>
          </cell>
        </row>
        <row r="285">
          <cell r="F285">
            <v>4.8537999999999997</v>
          </cell>
          <cell r="G285">
            <v>4.8082900000000004</v>
          </cell>
        </row>
        <row r="286">
          <cell r="F286">
            <v>23.44359</v>
          </cell>
          <cell r="G286">
            <v>23.197659999999999</v>
          </cell>
        </row>
        <row r="288">
          <cell r="F288">
            <v>-30.4544</v>
          </cell>
          <cell r="G288">
            <v>-13.331440000000001</v>
          </cell>
        </row>
        <row r="289">
          <cell r="F289">
            <v>25.005299999999998</v>
          </cell>
          <cell r="G289">
            <v>46.862819999999999</v>
          </cell>
        </row>
        <row r="290">
          <cell r="F290">
            <v>16.737960000000001</v>
          </cell>
          <cell r="G290">
            <v>16.967880000000001</v>
          </cell>
        </row>
        <row r="291">
          <cell r="F291">
            <v>9.6943699999999993</v>
          </cell>
          <cell r="G291">
            <v>14.053330000000001</v>
          </cell>
        </row>
        <row r="292">
          <cell r="F292">
            <v>0.72997999999999996</v>
          </cell>
          <cell r="G292">
            <v>1.1671</v>
          </cell>
        </row>
        <row r="294">
          <cell r="F294">
            <v>4.8537999999999997</v>
          </cell>
          <cell r="G294">
            <v>4.8082900000000004</v>
          </cell>
        </row>
        <row r="295">
          <cell r="F295">
            <v>23.44359</v>
          </cell>
          <cell r="G295">
            <v>23.197659999999999</v>
          </cell>
        </row>
        <row r="297">
          <cell r="F297">
            <v>-30.4544</v>
          </cell>
          <cell r="G297">
            <v>-13.331440000000001</v>
          </cell>
        </row>
        <row r="298">
          <cell r="F298">
            <v>25.005299999999998</v>
          </cell>
          <cell r="G298">
            <v>46.862819999999999</v>
          </cell>
        </row>
        <row r="301">
          <cell r="F301">
            <v>545.50909000000001</v>
          </cell>
          <cell r="G301">
            <v>631.94338000000005</v>
          </cell>
        </row>
        <row r="302">
          <cell r="F302">
            <v>0.19516</v>
          </cell>
        </row>
        <row r="303">
          <cell r="F303">
            <v>1.0440199999999999</v>
          </cell>
        </row>
        <row r="304">
          <cell r="F304">
            <v>68.595410000000001</v>
          </cell>
          <cell r="G304">
            <v>79.503399999999999</v>
          </cell>
        </row>
        <row r="305">
          <cell r="F305">
            <v>9.2196400000000001</v>
          </cell>
          <cell r="G305">
            <v>5.3049999999999997</v>
          </cell>
        </row>
        <row r="306">
          <cell r="F306">
            <v>2.4434200000000001</v>
          </cell>
          <cell r="G306">
            <v>1.24993</v>
          </cell>
        </row>
        <row r="307">
          <cell r="F307">
            <v>3.03546</v>
          </cell>
        </row>
        <row r="309">
          <cell r="F309">
            <v>1.4396599999999999</v>
          </cell>
          <cell r="G309">
            <v>1.5723100000000001</v>
          </cell>
        </row>
        <row r="310">
          <cell r="F310">
            <v>105.45938</v>
          </cell>
          <cell r="G310">
            <v>110.71167</v>
          </cell>
        </row>
        <row r="311">
          <cell r="F311">
            <v>508.80070000000001</v>
          </cell>
          <cell r="G311">
            <v>534.13036999999997</v>
          </cell>
        </row>
        <row r="312">
          <cell r="F312">
            <v>1.7193000000000001</v>
          </cell>
        </row>
        <row r="313">
          <cell r="F313">
            <v>0.39491999999999999</v>
          </cell>
        </row>
        <row r="314">
          <cell r="F314">
            <v>86.160349999999994</v>
          </cell>
          <cell r="G314">
            <v>1.1991799999999999</v>
          </cell>
        </row>
        <row r="315">
          <cell r="F315">
            <v>10.564109999999999</v>
          </cell>
        </row>
        <row r="316">
          <cell r="F316">
            <v>-196.01875000000001</v>
          </cell>
          <cell r="G316">
            <v>-180.29091</v>
          </cell>
        </row>
        <row r="317">
          <cell r="F317">
            <v>-0.85565999999999998</v>
          </cell>
        </row>
        <row r="318">
          <cell r="F318">
            <v>-111.34789000000001</v>
          </cell>
          <cell r="G318">
            <v>-18.45392</v>
          </cell>
        </row>
        <row r="319">
          <cell r="F319">
            <v>-13.032360000000001</v>
          </cell>
        </row>
        <row r="320">
          <cell r="F320">
            <v>1023.32596</v>
          </cell>
          <cell r="G320">
            <v>1166.87041</v>
          </cell>
        </row>
        <row r="321">
          <cell r="F321">
            <v>62.953530000000001</v>
          </cell>
          <cell r="G321">
            <v>58.251190000000001</v>
          </cell>
        </row>
        <row r="322">
          <cell r="F322">
            <v>0.83333000000000002</v>
          </cell>
        </row>
        <row r="323">
          <cell r="F323">
            <v>10.2332</v>
          </cell>
          <cell r="G323">
            <v>9.0289300000000008</v>
          </cell>
        </row>
        <row r="324">
          <cell r="F324">
            <v>49.266260000000003</v>
          </cell>
          <cell r="G324">
            <v>43.56024</v>
          </cell>
        </row>
        <row r="326">
          <cell r="F326">
            <v>-69.483099999999993</v>
          </cell>
          <cell r="G326">
            <v>-24.232700000000001</v>
          </cell>
        </row>
        <row r="327">
          <cell r="F327">
            <v>53.803220000000003</v>
          </cell>
          <cell r="G327">
            <v>86.607659999999996</v>
          </cell>
        </row>
        <row r="328">
          <cell r="F328">
            <v>482.55556000000001</v>
          </cell>
          <cell r="G328">
            <v>573.69218999999998</v>
          </cell>
        </row>
        <row r="329">
          <cell r="F329">
            <v>0.19516</v>
          </cell>
        </row>
        <row r="330">
          <cell r="F330">
            <v>1.0440199999999999</v>
          </cell>
        </row>
        <row r="331">
          <cell r="F331">
            <v>68.595410000000001</v>
          </cell>
          <cell r="G331">
            <v>79.503399999999999</v>
          </cell>
        </row>
        <row r="332">
          <cell r="F332">
            <v>9.2196400000000001</v>
          </cell>
          <cell r="G332">
            <v>5.3049999999999997</v>
          </cell>
        </row>
        <row r="333">
          <cell r="F333">
            <v>2.4434200000000001</v>
          </cell>
          <cell r="G333">
            <v>1.24993</v>
          </cell>
        </row>
        <row r="334">
          <cell r="F334">
            <v>2.2021299999999999</v>
          </cell>
        </row>
        <row r="336">
          <cell r="F336">
            <v>1.4396599999999999</v>
          </cell>
          <cell r="G336">
            <v>1.5723100000000001</v>
          </cell>
        </row>
        <row r="337">
          <cell r="F337">
            <v>95.226179999999999</v>
          </cell>
          <cell r="G337">
            <v>101.68274</v>
          </cell>
        </row>
        <row r="338">
          <cell r="F338">
            <v>459.53444000000002</v>
          </cell>
          <cell r="G338">
            <v>490.57013000000001</v>
          </cell>
        </row>
        <row r="339">
          <cell r="F339">
            <v>1.7193000000000001</v>
          </cell>
        </row>
        <row r="340">
          <cell r="F340">
            <v>0.39491999999999999</v>
          </cell>
        </row>
        <row r="341">
          <cell r="F341">
            <v>86.160349999999994</v>
          </cell>
          <cell r="G341">
            <v>1.1991799999999999</v>
          </cell>
        </row>
        <row r="342">
          <cell r="F342">
            <v>10.564109999999999</v>
          </cell>
        </row>
        <row r="343">
          <cell r="F343">
            <v>-126.53565</v>
          </cell>
          <cell r="G343">
            <v>-156.05821</v>
          </cell>
        </row>
        <row r="344">
          <cell r="F344">
            <v>-0.85565999999999998</v>
          </cell>
        </row>
        <row r="345">
          <cell r="F345">
            <v>-111.34789000000001</v>
          </cell>
          <cell r="G345">
            <v>-18.45392</v>
          </cell>
        </row>
        <row r="346">
          <cell r="F346">
            <v>-13.032360000000001</v>
          </cell>
        </row>
        <row r="347">
          <cell r="F347">
            <v>969.52274</v>
          </cell>
          <cell r="G347">
            <v>1080.2627500000001</v>
          </cell>
        </row>
        <row r="348">
          <cell r="F348">
            <v>36.959870000000002</v>
          </cell>
          <cell r="G348">
            <v>49.414670000000001</v>
          </cell>
        </row>
        <row r="349">
          <cell r="F349">
            <v>0.71738000000000002</v>
          </cell>
        </row>
        <row r="350">
          <cell r="F350">
            <v>40.530500000000004</v>
          </cell>
          <cell r="G350">
            <v>45.487839999999998</v>
          </cell>
        </row>
        <row r="351">
          <cell r="F351">
            <v>8.9796200000000006</v>
          </cell>
          <cell r="G351">
            <v>5.3049999999999997</v>
          </cell>
        </row>
        <row r="352">
          <cell r="F352">
            <v>14.11693</v>
          </cell>
          <cell r="G352">
            <v>14.70989</v>
          </cell>
        </row>
        <row r="353">
          <cell r="F353">
            <v>69.386449999999996</v>
          </cell>
          <cell r="G353">
            <v>70.968090000000004</v>
          </cell>
        </row>
        <row r="355">
          <cell r="F355">
            <v>0.39491999999999999</v>
          </cell>
        </row>
        <row r="356">
          <cell r="F356">
            <v>85.04195</v>
          </cell>
        </row>
        <row r="357">
          <cell r="F357">
            <v>10.564109999999999</v>
          </cell>
        </row>
        <row r="358">
          <cell r="F358">
            <v>-8.5375800000000002</v>
          </cell>
          <cell r="G358">
            <v>-16.947489999999998</v>
          </cell>
        </row>
        <row r="359">
          <cell r="F359">
            <v>-0.85565999999999998</v>
          </cell>
        </row>
        <row r="360">
          <cell r="F360">
            <v>-111.1061</v>
          </cell>
          <cell r="G360">
            <v>-18.176400000000001</v>
          </cell>
        </row>
        <row r="361">
          <cell r="F361">
            <v>-13.032360000000001</v>
          </cell>
        </row>
        <row r="362">
          <cell r="F362">
            <v>133.16003000000001</v>
          </cell>
          <cell r="G362">
            <v>150.76159999999999</v>
          </cell>
        </row>
        <row r="363">
          <cell r="F363">
            <v>7.1166</v>
          </cell>
          <cell r="G363">
            <v>6.7777099999999999</v>
          </cell>
        </row>
        <row r="364">
          <cell r="F364">
            <v>0.32663999999999999</v>
          </cell>
        </row>
        <row r="365">
          <cell r="F365">
            <v>28.064910000000001</v>
          </cell>
          <cell r="G365">
            <v>34.015560000000001</v>
          </cell>
        </row>
        <row r="366">
          <cell r="F366">
            <v>0.24002000000000001</v>
          </cell>
        </row>
        <row r="367">
          <cell r="F367">
            <v>2.4434200000000001</v>
          </cell>
          <cell r="G367">
            <v>1.24993</v>
          </cell>
        </row>
        <row r="369">
          <cell r="F369">
            <v>6.1755800000000001</v>
          </cell>
          <cell r="G369">
            <v>6.5166899999999996</v>
          </cell>
        </row>
        <row r="370">
          <cell r="F370">
            <v>29.74699</v>
          </cell>
          <cell r="G370">
            <v>31.439910000000001</v>
          </cell>
        </row>
        <row r="371">
          <cell r="F371">
            <v>1.1184000000000001</v>
          </cell>
          <cell r="G371">
            <v>1.1991799999999999</v>
          </cell>
        </row>
        <row r="372">
          <cell r="F372">
            <v>-0.24179</v>
          </cell>
          <cell r="G372">
            <v>-0.27751999999999999</v>
          </cell>
        </row>
        <row r="373">
          <cell r="F373">
            <v>74.990769999999998</v>
          </cell>
          <cell r="G373">
            <v>80.921459999999996</v>
          </cell>
        </row>
        <row r="374">
          <cell r="F374">
            <v>30.55733</v>
          </cell>
          <cell r="G374">
            <v>23.542179999999998</v>
          </cell>
        </row>
        <row r="375">
          <cell r="F375">
            <v>5.3857600000000003</v>
          </cell>
          <cell r="G375">
            <v>3.6490399999999998</v>
          </cell>
        </row>
        <row r="376">
          <cell r="F376">
            <v>25.885449999999999</v>
          </cell>
          <cell r="G376">
            <v>17.604839999999999</v>
          </cell>
        </row>
        <row r="377">
          <cell r="F377">
            <v>-4.3155200000000002</v>
          </cell>
          <cell r="G377">
            <v>-6.8697499999999998</v>
          </cell>
        </row>
        <row r="378">
          <cell r="F378">
            <v>57.513019999999997</v>
          </cell>
          <cell r="G378">
            <v>37.926310000000001</v>
          </cell>
        </row>
        <row r="379">
          <cell r="F379">
            <v>119.42386999999999</v>
          </cell>
          <cell r="G379">
            <v>137.23464999999999</v>
          </cell>
        </row>
        <row r="380">
          <cell r="F380">
            <v>0.19516</v>
          </cell>
        </row>
        <row r="382">
          <cell r="F382">
            <v>1.4396599999999999</v>
          </cell>
          <cell r="G382">
            <v>1.5723100000000001</v>
          </cell>
        </row>
        <row r="383">
          <cell r="F383">
            <v>20.30256</v>
          </cell>
          <cell r="G383">
            <v>21.515070000000001</v>
          </cell>
        </row>
        <row r="384">
          <cell r="F384">
            <v>97.610320000000002</v>
          </cell>
          <cell r="G384">
            <v>103.79985000000001</v>
          </cell>
        </row>
        <row r="385">
          <cell r="F385">
            <v>1.7193000000000001</v>
          </cell>
        </row>
        <row r="386">
          <cell r="F386">
            <v>-34.193689999999997</v>
          </cell>
          <cell r="G386">
            <v>-34.749319999999997</v>
          </cell>
        </row>
        <row r="387">
          <cell r="F387">
            <v>206.49717999999999</v>
          </cell>
          <cell r="G387">
            <v>229.37255999999999</v>
          </cell>
        </row>
        <row r="388">
          <cell r="F388">
            <v>214.43254999999999</v>
          </cell>
          <cell r="G388">
            <v>253.69003000000001</v>
          </cell>
        </row>
        <row r="390">
          <cell r="F390">
            <v>35.934620000000002</v>
          </cell>
          <cell r="G390">
            <v>39.321950000000001</v>
          </cell>
        </row>
        <row r="391">
          <cell r="F391">
            <v>172.71032</v>
          </cell>
          <cell r="G391">
            <v>189.70939999999999</v>
          </cell>
        </row>
        <row r="393">
          <cell r="F393">
            <v>-74.091970000000003</v>
          </cell>
          <cell r="G393">
            <v>-81.211479999999995</v>
          </cell>
        </row>
        <row r="394">
          <cell r="F394">
            <v>348.98552000000001</v>
          </cell>
          <cell r="G394">
            <v>401.50990000000002</v>
          </cell>
        </row>
        <row r="395">
          <cell r="F395">
            <v>42.847020000000001</v>
          </cell>
          <cell r="G395">
            <v>48.147370000000002</v>
          </cell>
        </row>
        <row r="396">
          <cell r="F396">
            <v>2.2021299999999999</v>
          </cell>
        </row>
        <row r="397">
          <cell r="F397">
            <v>7.6558099999999998</v>
          </cell>
          <cell r="G397">
            <v>7.4628399999999999</v>
          </cell>
        </row>
        <row r="398">
          <cell r="F398">
            <v>37.015810000000002</v>
          </cell>
          <cell r="G398">
            <v>36.004600000000003</v>
          </cell>
        </row>
        <row r="399">
          <cell r="G399">
            <v>-0.91734000000000004</v>
          </cell>
        </row>
        <row r="400">
          <cell r="F400">
            <v>89.720770000000002</v>
          </cell>
          <cell r="G400">
            <v>90.697469999999996</v>
          </cell>
        </row>
        <row r="401">
          <cell r="F401">
            <v>31.218319999999999</v>
          </cell>
          <cell r="G401">
            <v>54.885579999999997</v>
          </cell>
        </row>
        <row r="402">
          <cell r="F402">
            <v>5.6549199999999997</v>
          </cell>
          <cell r="G402">
            <v>8.5072600000000005</v>
          </cell>
        </row>
        <row r="403">
          <cell r="F403">
            <v>27.179099999999998</v>
          </cell>
          <cell r="G403">
            <v>41.043439999999997</v>
          </cell>
        </row>
        <row r="404">
          <cell r="F404">
            <v>-5.39689</v>
          </cell>
          <cell r="G404">
            <v>-15.362830000000001</v>
          </cell>
        </row>
        <row r="405">
          <cell r="F405">
            <v>58.655450000000002</v>
          </cell>
          <cell r="G405">
            <v>89.073449999999994</v>
          </cell>
        </row>
        <row r="406">
          <cell r="F406">
            <v>149.80401000000001</v>
          </cell>
          <cell r="G406">
            <v>163.60433</v>
          </cell>
        </row>
        <row r="407">
          <cell r="F407">
            <v>-0.13403000000000001</v>
          </cell>
        </row>
        <row r="409">
          <cell r="G409">
            <v>4.5029300000000001</v>
          </cell>
        </row>
        <row r="410">
          <cell r="G410">
            <v>0.63660000000000005</v>
          </cell>
        </row>
        <row r="411">
          <cell r="F411">
            <v>1.4735</v>
          </cell>
        </row>
        <row r="412">
          <cell r="F412">
            <v>2.4984700000000002</v>
          </cell>
          <cell r="G412">
            <v>4.4582499999999996</v>
          </cell>
        </row>
        <row r="413">
          <cell r="F413">
            <v>25.135390000000001</v>
          </cell>
          <cell r="G413">
            <v>26.74766</v>
          </cell>
        </row>
        <row r="414">
          <cell r="F414">
            <v>120.78505</v>
          </cell>
          <cell r="G414">
            <v>129.04449</v>
          </cell>
        </row>
        <row r="417">
          <cell r="F417">
            <v>-0.29132999999999998</v>
          </cell>
          <cell r="G417">
            <v>-1.13392</v>
          </cell>
        </row>
        <row r="421">
          <cell r="F421">
            <v>299.27105999999998</v>
          </cell>
          <cell r="G421">
            <v>327.86034000000001</v>
          </cell>
        </row>
        <row r="422">
          <cell r="F422">
            <v>46.351219999999998</v>
          </cell>
          <cell r="G422">
            <v>57.421309999999998</v>
          </cell>
        </row>
        <row r="423">
          <cell r="F423">
            <v>0.35594999999999999</v>
          </cell>
        </row>
        <row r="424">
          <cell r="F424">
            <v>2.4984700000000002</v>
          </cell>
          <cell r="G424">
            <v>4.4582499999999996</v>
          </cell>
        </row>
        <row r="425">
          <cell r="F425">
            <v>8.3648799999999994</v>
          </cell>
          <cell r="G425">
            <v>9.5913299999999992</v>
          </cell>
        </row>
        <row r="426">
          <cell r="F426">
            <v>40.20364</v>
          </cell>
          <cell r="G426">
            <v>46.273530000000001</v>
          </cell>
        </row>
        <row r="430">
          <cell r="F430">
            <v>97.774159999999995</v>
          </cell>
          <cell r="G430">
            <v>117.74442000000001</v>
          </cell>
        </row>
        <row r="431">
          <cell r="F431">
            <v>19.016220000000001</v>
          </cell>
          <cell r="G431">
            <v>21.10125</v>
          </cell>
        </row>
        <row r="433">
          <cell r="G433">
            <v>4.5029300000000001</v>
          </cell>
        </row>
        <row r="434">
          <cell r="G434">
            <v>0.63660000000000005</v>
          </cell>
        </row>
        <row r="435">
          <cell r="F435">
            <v>0.15322</v>
          </cell>
        </row>
        <row r="436">
          <cell r="F436">
            <v>3.3100800000000001</v>
          </cell>
          <cell r="G436">
            <v>3.9686499999999998</v>
          </cell>
        </row>
        <row r="437">
          <cell r="F437">
            <v>15.90907</v>
          </cell>
          <cell r="G437">
            <v>19.146809999999999</v>
          </cell>
        </row>
        <row r="438">
          <cell r="F438">
            <v>-0.29132999999999998</v>
          </cell>
          <cell r="G438">
            <v>-0.6099</v>
          </cell>
        </row>
        <row r="441">
          <cell r="F441">
            <v>38.097259999999999</v>
          </cell>
          <cell r="G441">
            <v>48.746339999999996</v>
          </cell>
        </row>
        <row r="442">
          <cell r="F442">
            <v>26.10568</v>
          </cell>
          <cell r="G442">
            <v>27.52909</v>
          </cell>
        </row>
        <row r="443">
          <cell r="F443">
            <v>0.20602999999999999</v>
          </cell>
        </row>
        <row r="444">
          <cell r="F444">
            <v>4.15618</v>
          </cell>
          <cell r="G444">
            <v>4.26701</v>
          </cell>
        </row>
        <row r="445">
          <cell r="F445">
            <v>19.9754</v>
          </cell>
          <cell r="G445">
            <v>20.586259999999999</v>
          </cell>
        </row>
        <row r="447">
          <cell r="F447">
            <v>50.443289999999998</v>
          </cell>
          <cell r="G447">
            <v>52.382359999999998</v>
          </cell>
        </row>
        <row r="448">
          <cell r="F448">
            <v>3.3057599999999998</v>
          </cell>
          <cell r="G448">
            <v>4.0174399999999997</v>
          </cell>
        </row>
        <row r="449">
          <cell r="F449">
            <v>-0.13403000000000001</v>
          </cell>
        </row>
        <row r="450">
          <cell r="G450">
            <v>0</v>
          </cell>
        </row>
        <row r="451">
          <cell r="F451">
            <v>0.69477999999999995</v>
          </cell>
          <cell r="G451">
            <v>0.62270999999999999</v>
          </cell>
        </row>
        <row r="452">
          <cell r="F452">
            <v>3.3178299999999998</v>
          </cell>
          <cell r="G452">
            <v>3.0042399999999998</v>
          </cell>
        </row>
        <row r="453">
          <cell r="F453">
            <v>0</v>
          </cell>
        </row>
        <row r="454">
          <cell r="F454">
            <v>7.1843399999999997</v>
          </cell>
          <cell r="G454">
            <v>7.6443899999999996</v>
          </cell>
        </row>
        <row r="455">
          <cell r="F455">
            <v>55.025129999999997</v>
          </cell>
          <cell r="G455">
            <v>53.535240000000002</v>
          </cell>
        </row>
        <row r="457">
          <cell r="F457">
            <v>0.75829999999999997</v>
          </cell>
        </row>
        <row r="458">
          <cell r="F458">
            <v>8.60947</v>
          </cell>
          <cell r="G458">
            <v>8.2979599999999998</v>
          </cell>
        </row>
        <row r="459">
          <cell r="F459">
            <v>41.379109999999997</v>
          </cell>
          <cell r="G459">
            <v>40.033650000000002</v>
          </cell>
        </row>
        <row r="461">
          <cell r="G461">
            <v>-0.52402000000000004</v>
          </cell>
        </row>
        <row r="462">
          <cell r="F462">
            <v>105.77200999999999</v>
          </cell>
          <cell r="G462">
            <v>101.34283000000001</v>
          </cell>
        </row>
        <row r="463">
          <cell r="F463">
            <v>33.093760000000003</v>
          </cell>
          <cell r="G463">
            <v>30.516159999999999</v>
          </cell>
        </row>
        <row r="465">
          <cell r="F465">
            <v>0.55869999999999997</v>
          </cell>
        </row>
        <row r="466">
          <cell r="F466">
            <v>5.15625</v>
          </cell>
          <cell r="G466">
            <v>4.7300000000000004</v>
          </cell>
        </row>
        <row r="467">
          <cell r="F467">
            <v>24.782109999999999</v>
          </cell>
          <cell r="G467">
            <v>22.819980000000001</v>
          </cell>
        </row>
        <row r="469">
          <cell r="G469">
            <v>-0.31852000000000003</v>
          </cell>
        </row>
        <row r="470">
          <cell r="F470">
            <v>63.590820000000001</v>
          </cell>
          <cell r="G470">
            <v>57.747619999999998</v>
          </cell>
        </row>
        <row r="471">
          <cell r="F471">
            <v>21.931370000000001</v>
          </cell>
          <cell r="G471">
            <v>23.019079999999999</v>
          </cell>
        </row>
        <row r="472">
          <cell r="F472">
            <v>0.1996</v>
          </cell>
        </row>
        <row r="473">
          <cell r="F473">
            <v>3.45322</v>
          </cell>
          <cell r="G473">
            <v>3.5679599999999998</v>
          </cell>
        </row>
        <row r="474">
          <cell r="F474">
            <v>16.597000000000001</v>
          </cell>
          <cell r="G474">
            <v>17.21367</v>
          </cell>
        </row>
        <row r="475">
          <cell r="G475">
            <v>-0.20549999999999999</v>
          </cell>
        </row>
        <row r="476">
          <cell r="F476">
            <v>42.181190000000001</v>
          </cell>
          <cell r="G476">
            <v>43.595210000000002</v>
          </cell>
        </row>
        <row r="477">
          <cell r="F477">
            <v>97.963319999999996</v>
          </cell>
          <cell r="G477">
            <v>128.15592000000001</v>
          </cell>
        </row>
        <row r="478">
          <cell r="F478">
            <v>3.75</v>
          </cell>
          <cell r="G478">
            <v>5.5</v>
          </cell>
        </row>
        <row r="479">
          <cell r="F479">
            <v>18.928789999999999</v>
          </cell>
          <cell r="G479">
            <v>19.864159999999998</v>
          </cell>
        </row>
        <row r="480">
          <cell r="F480">
            <v>91.351299999999995</v>
          </cell>
          <cell r="G480">
            <v>95.834999999999994</v>
          </cell>
        </row>
        <row r="481">
          <cell r="G481">
            <v>0</v>
          </cell>
        </row>
        <row r="482">
          <cell r="F482">
            <v>32.921109999999999</v>
          </cell>
          <cell r="G482">
            <v>41.182340000000003</v>
          </cell>
        </row>
        <row r="483">
          <cell r="F483">
            <v>-22.337440000000001</v>
          </cell>
          <cell r="G483">
            <v>-44.780619999999999</v>
          </cell>
        </row>
        <row r="484">
          <cell r="F484">
            <v>222.57708</v>
          </cell>
          <cell r="G484">
            <v>245.7568</v>
          </cell>
        </row>
        <row r="485">
          <cell r="G485">
            <v>0</v>
          </cell>
        </row>
        <row r="486">
          <cell r="G486">
            <v>0</v>
          </cell>
        </row>
        <row r="487">
          <cell r="F487">
            <v>14.918419999999999</v>
          </cell>
          <cell r="G487">
            <v>21.580649999999999</v>
          </cell>
        </row>
        <row r="488">
          <cell r="F488">
            <v>3.3196500000000002</v>
          </cell>
          <cell r="G488">
            <v>3.3449900000000001</v>
          </cell>
        </row>
        <row r="489">
          <cell r="F489">
            <v>15.9552</v>
          </cell>
          <cell r="G489">
            <v>16.138010000000001</v>
          </cell>
        </row>
        <row r="490">
          <cell r="F490">
            <v>34.193269999999998</v>
          </cell>
          <cell r="G490">
            <v>41.063650000000003</v>
          </cell>
        </row>
        <row r="491">
          <cell r="F491">
            <v>21.46716</v>
          </cell>
          <cell r="G491">
            <v>29.350960000000001</v>
          </cell>
        </row>
        <row r="492">
          <cell r="F492">
            <v>3.5404200000000001</v>
          </cell>
          <cell r="G492">
            <v>4.5494000000000003</v>
          </cell>
        </row>
        <row r="493">
          <cell r="F493">
            <v>17.015940000000001</v>
          </cell>
          <cell r="G493">
            <v>21.948650000000001</v>
          </cell>
        </row>
        <row r="494">
          <cell r="F494">
            <v>25.682400000000001</v>
          </cell>
          <cell r="G494">
            <v>27.572340000000001</v>
          </cell>
        </row>
        <row r="495">
          <cell r="G495">
            <v>-14.521660000000001</v>
          </cell>
        </row>
        <row r="496">
          <cell r="F496">
            <v>67.705920000000006</v>
          </cell>
          <cell r="G496">
            <v>68.899690000000007</v>
          </cell>
        </row>
        <row r="497">
          <cell r="F497">
            <v>1.65543</v>
          </cell>
          <cell r="G497">
            <v>9.2740899999999993</v>
          </cell>
        </row>
        <row r="498">
          <cell r="F498">
            <v>0.28856999999999999</v>
          </cell>
          <cell r="G498">
            <v>1.4374800000000001</v>
          </cell>
        </row>
        <row r="499">
          <cell r="F499">
            <v>1.3869400000000001</v>
          </cell>
          <cell r="G499">
            <v>6.9351599999999998</v>
          </cell>
        </row>
        <row r="500">
          <cell r="G500">
            <v>0.48320999999999997</v>
          </cell>
        </row>
        <row r="501">
          <cell r="G501">
            <v>-14.117380000000001</v>
          </cell>
        </row>
        <row r="502">
          <cell r="F502">
            <v>3.33094</v>
          </cell>
          <cell r="G502">
            <v>4.0125599999999997</v>
          </cell>
        </row>
        <row r="503">
          <cell r="F503">
            <v>59.922310000000003</v>
          </cell>
          <cell r="G503">
            <v>67.950220000000002</v>
          </cell>
        </row>
        <row r="504">
          <cell r="F504">
            <v>3.75</v>
          </cell>
          <cell r="G504">
            <v>5.5</v>
          </cell>
        </row>
        <row r="505">
          <cell r="F505">
            <v>11.780150000000001</v>
          </cell>
          <cell r="G505">
            <v>10.53229</v>
          </cell>
        </row>
        <row r="506">
          <cell r="F506">
            <v>56.993220000000001</v>
          </cell>
          <cell r="G506">
            <v>50.813180000000003</v>
          </cell>
        </row>
        <row r="507">
          <cell r="F507">
            <v>7.2387100000000002</v>
          </cell>
          <cell r="G507">
            <v>13.12679</v>
          </cell>
        </row>
        <row r="508">
          <cell r="F508">
            <v>-22.337440000000001</v>
          </cell>
          <cell r="G508">
            <v>-16.141580000000001</v>
          </cell>
        </row>
        <row r="509">
          <cell r="F509">
            <v>117.34695000000001</v>
          </cell>
          <cell r="G509">
            <v>131.7809</v>
          </cell>
        </row>
        <row r="510">
          <cell r="F510">
            <v>11.008789999999999</v>
          </cell>
          <cell r="G510">
            <v>14.21913</v>
          </cell>
        </row>
        <row r="511">
          <cell r="F511">
            <v>3.75</v>
          </cell>
          <cell r="G511">
            <v>5.5</v>
          </cell>
        </row>
        <row r="512">
          <cell r="F512">
            <v>2.3906999999999998</v>
          </cell>
          <cell r="G512">
            <v>2.20397</v>
          </cell>
        </row>
        <row r="513">
          <cell r="F513">
            <v>11.86538</v>
          </cell>
          <cell r="G513">
            <v>10.63307</v>
          </cell>
        </row>
        <row r="514">
          <cell r="F514">
            <v>29.014869999999998</v>
          </cell>
          <cell r="G514">
            <v>32.556170000000002</v>
          </cell>
        </row>
        <row r="515">
          <cell r="F515">
            <v>15.713839999999999</v>
          </cell>
          <cell r="G515">
            <v>24.146149999999999</v>
          </cell>
        </row>
        <row r="517">
          <cell r="F517">
            <v>3.8222399999999999</v>
          </cell>
          <cell r="G517">
            <v>3.7426499999999998</v>
          </cell>
        </row>
        <row r="518">
          <cell r="F518">
            <v>18.370509999999999</v>
          </cell>
          <cell r="G518">
            <v>18.05649</v>
          </cell>
        </row>
        <row r="519">
          <cell r="F519">
            <v>-1.1808000000000001</v>
          </cell>
          <cell r="G519">
            <v>-0.67634000000000005</v>
          </cell>
        </row>
        <row r="520">
          <cell r="F520">
            <v>36.725790000000003</v>
          </cell>
          <cell r="G520">
            <v>45.268949999999997</v>
          </cell>
        </row>
        <row r="521">
          <cell r="F521">
            <v>33.199680000000001</v>
          </cell>
          <cell r="G521">
            <v>29.58494</v>
          </cell>
        </row>
        <row r="522">
          <cell r="F522">
            <v>5.5672100000000002</v>
          </cell>
          <cell r="G522">
            <v>4.5856700000000004</v>
          </cell>
        </row>
        <row r="523">
          <cell r="F523">
            <v>26.75733</v>
          </cell>
          <cell r="G523">
            <v>22.123619999999999</v>
          </cell>
        </row>
        <row r="524">
          <cell r="F524">
            <v>7.2387100000000002</v>
          </cell>
          <cell r="G524">
            <v>13.12679</v>
          </cell>
        </row>
        <row r="525">
          <cell r="F525">
            <v>-21.156639999999999</v>
          </cell>
          <cell r="G525">
            <v>-15.46524</v>
          </cell>
        </row>
        <row r="526">
          <cell r="F526">
            <v>51.606290000000001</v>
          </cell>
          <cell r="G526">
            <v>53.955779999999997</v>
          </cell>
        </row>
        <row r="527">
          <cell r="F527">
            <v>13.368690000000001</v>
          </cell>
          <cell r="G527">
            <v>15.943820000000001</v>
          </cell>
        </row>
        <row r="528">
          <cell r="F528">
            <v>2.48292</v>
          </cell>
          <cell r="G528">
            <v>2.4712999999999998</v>
          </cell>
        </row>
        <row r="529">
          <cell r="F529">
            <v>11.933540000000001</v>
          </cell>
          <cell r="G529">
            <v>11.922790000000001</v>
          </cell>
        </row>
        <row r="530">
          <cell r="F530">
            <v>7.1236300000000004</v>
          </cell>
          <cell r="G530">
            <v>11.48095</v>
          </cell>
        </row>
        <row r="531">
          <cell r="F531">
            <v>-4.9445600000000001</v>
          </cell>
          <cell r="G531">
            <v>-4.8321300000000003</v>
          </cell>
        </row>
        <row r="532">
          <cell r="F532">
            <v>29.964220000000001</v>
          </cell>
          <cell r="G532">
            <v>36.986730000000001</v>
          </cell>
        </row>
        <row r="533">
          <cell r="F533">
            <v>19.83099</v>
          </cell>
          <cell r="G533">
            <v>13.641120000000001</v>
          </cell>
        </row>
        <row r="534">
          <cell r="F534">
            <v>3.0842900000000002</v>
          </cell>
          <cell r="G534">
            <v>2.1143700000000001</v>
          </cell>
        </row>
        <row r="535">
          <cell r="F535">
            <v>14.823790000000001</v>
          </cell>
          <cell r="G535">
            <v>10.20083</v>
          </cell>
        </row>
        <row r="536">
          <cell r="F536">
            <v>0.11508</v>
          </cell>
          <cell r="G536">
            <v>1.64584</v>
          </cell>
        </row>
        <row r="537">
          <cell r="F537">
            <v>-16.21208</v>
          </cell>
          <cell r="G537">
            <v>-10.63311</v>
          </cell>
        </row>
        <row r="538">
          <cell r="F538">
            <v>21.64207</v>
          </cell>
          <cell r="G538">
            <v>16.969049999999999</v>
          </cell>
        </row>
        <row r="539">
          <cell r="F539">
            <v>12.891590000000001</v>
          </cell>
          <cell r="G539">
            <v>7.4508599999999996</v>
          </cell>
        </row>
        <row r="540">
          <cell r="F540">
            <v>2.0560700000000001</v>
          </cell>
          <cell r="G540">
            <v>1.1548799999999999</v>
          </cell>
        </row>
        <row r="541">
          <cell r="F541">
            <v>9.8819700000000008</v>
          </cell>
          <cell r="G541">
            <v>5.5717499999999998</v>
          </cell>
        </row>
        <row r="542">
          <cell r="F542">
            <v>0.11508</v>
          </cell>
          <cell r="G542">
            <v>1.64584</v>
          </cell>
        </row>
        <row r="543">
          <cell r="F543">
            <v>-16.21208</v>
          </cell>
          <cell r="G543">
            <v>-10.63311</v>
          </cell>
        </row>
        <row r="544">
          <cell r="F544">
            <v>8.7326300000000003</v>
          </cell>
          <cell r="G544">
            <v>5.1902200000000001</v>
          </cell>
        </row>
        <row r="545">
          <cell r="F545">
            <v>6.9394</v>
          </cell>
          <cell r="G545">
            <v>6.1902600000000003</v>
          </cell>
        </row>
        <row r="546">
          <cell r="F546">
            <v>1.0282199999999999</v>
          </cell>
          <cell r="G546">
            <v>0.95948999999999995</v>
          </cell>
        </row>
        <row r="547">
          <cell r="F547">
            <v>4.9418199999999999</v>
          </cell>
          <cell r="G547">
            <v>4.6290800000000001</v>
          </cell>
        </row>
        <row r="548">
          <cell r="F548">
            <v>12.90944</v>
          </cell>
          <cell r="G548">
            <v>11.778829999999999</v>
          </cell>
        </row>
        <row r="549">
          <cell r="G549">
            <v>0</v>
          </cell>
        </row>
        <row r="550">
          <cell r="G550">
            <v>0</v>
          </cell>
        </row>
        <row r="551">
          <cell r="G551">
            <v>0</v>
          </cell>
        </row>
        <row r="552">
          <cell r="G552">
            <v>0</v>
          </cell>
        </row>
        <row r="553">
          <cell r="F553">
            <v>273.35095000000001</v>
          </cell>
          <cell r="G553">
            <v>331.06128000000001</v>
          </cell>
        </row>
        <row r="554">
          <cell r="F554">
            <v>0.14124</v>
          </cell>
        </row>
        <row r="555">
          <cell r="F555">
            <v>61.76408</v>
          </cell>
          <cell r="G555">
            <v>87.781589999999994</v>
          </cell>
        </row>
        <row r="556">
          <cell r="F556">
            <v>3.3788499999999999</v>
          </cell>
          <cell r="G556">
            <v>3.3156300000000001</v>
          </cell>
        </row>
        <row r="557">
          <cell r="G557">
            <v>4.42347</v>
          </cell>
        </row>
        <row r="558">
          <cell r="F558">
            <v>3.2373599999999998</v>
          </cell>
        </row>
        <row r="559">
          <cell r="G559">
            <v>4.5985699999999996</v>
          </cell>
        </row>
        <row r="560">
          <cell r="F560">
            <v>59.93618</v>
          </cell>
          <cell r="G560">
            <v>66.319050000000004</v>
          </cell>
        </row>
        <row r="561">
          <cell r="F561">
            <v>288.74002999999999</v>
          </cell>
          <cell r="G561">
            <v>311.57893999999999</v>
          </cell>
        </row>
        <row r="562">
          <cell r="G562">
            <v>0</v>
          </cell>
        </row>
        <row r="563">
          <cell r="F563">
            <v>128.51928000000001</v>
          </cell>
          <cell r="G563">
            <v>8.7158099999999994</v>
          </cell>
        </row>
        <row r="564">
          <cell r="F564">
            <v>0.13291</v>
          </cell>
        </row>
        <row r="565">
          <cell r="F565">
            <v>53.084629999999997</v>
          </cell>
        </row>
        <row r="566">
          <cell r="F566">
            <v>3.8620199999999998</v>
          </cell>
        </row>
        <row r="567">
          <cell r="F567">
            <v>-282.41001</v>
          </cell>
          <cell r="G567">
            <v>-211.63265000000001</v>
          </cell>
        </row>
        <row r="568">
          <cell r="F568">
            <v>-0.13291</v>
          </cell>
        </row>
        <row r="569">
          <cell r="F569">
            <v>-103.0145</v>
          </cell>
          <cell r="G569">
            <v>-63.475569999999998</v>
          </cell>
        </row>
        <row r="570">
          <cell r="F570">
            <v>-3.8620199999999998</v>
          </cell>
        </row>
        <row r="571">
          <cell r="G571">
            <v>-8.4169800000000006</v>
          </cell>
        </row>
        <row r="572">
          <cell r="G572">
            <v>-7.1613499999999997</v>
          </cell>
        </row>
        <row r="573">
          <cell r="F573">
            <v>486.72809000000001</v>
          </cell>
          <cell r="G573">
            <v>527.10779000000002</v>
          </cell>
        </row>
        <row r="574">
          <cell r="F574">
            <v>43.795310000000001</v>
          </cell>
          <cell r="G574">
            <v>44.502920000000003</v>
          </cell>
        </row>
        <row r="576">
          <cell r="F576">
            <v>7.0191800000000004</v>
          </cell>
          <cell r="G576">
            <v>6.8979400000000002</v>
          </cell>
        </row>
        <row r="577">
          <cell r="F577">
            <v>33.735819999999997</v>
          </cell>
          <cell r="G577">
            <v>33.27928</v>
          </cell>
        </row>
        <row r="578">
          <cell r="F578">
            <v>-32.877510000000001</v>
          </cell>
          <cell r="G578">
            <v>-33.872039999999998</v>
          </cell>
        </row>
        <row r="579">
          <cell r="F579">
            <v>51.672800000000002</v>
          </cell>
          <cell r="G579">
            <v>50.808100000000003</v>
          </cell>
        </row>
        <row r="580">
          <cell r="G580">
            <v>0</v>
          </cell>
        </row>
        <row r="581">
          <cell r="G581">
            <v>0</v>
          </cell>
        </row>
        <row r="582">
          <cell r="F582">
            <v>29.54532</v>
          </cell>
          <cell r="G582">
            <v>32.844279999999998</v>
          </cell>
        </row>
        <row r="584">
          <cell r="F584">
            <v>5.2114500000000001</v>
          </cell>
          <cell r="G584">
            <v>5.0908600000000002</v>
          </cell>
        </row>
        <row r="585">
          <cell r="F585">
            <v>25.04721</v>
          </cell>
          <cell r="G585">
            <v>24.560949999999998</v>
          </cell>
        </row>
        <row r="586">
          <cell r="F586">
            <v>59.803980000000003</v>
          </cell>
          <cell r="G586">
            <v>62.496090000000002</v>
          </cell>
        </row>
        <row r="587">
          <cell r="F587">
            <v>15.89542</v>
          </cell>
          <cell r="G587">
            <v>20.615379999999998</v>
          </cell>
        </row>
        <row r="589">
          <cell r="F589">
            <v>3.21882</v>
          </cell>
          <cell r="G589">
            <v>3.1953800000000001</v>
          </cell>
        </row>
        <row r="590">
          <cell r="F590">
            <v>15.47053</v>
          </cell>
          <cell r="G590">
            <v>15.416180000000001</v>
          </cell>
        </row>
        <row r="591">
          <cell r="F591">
            <v>34.584769999999999</v>
          </cell>
          <cell r="G591">
            <v>39.226939999999999</v>
          </cell>
        </row>
        <row r="592">
          <cell r="F592">
            <v>9.5454500000000007</v>
          </cell>
          <cell r="G592">
            <v>10.25947</v>
          </cell>
        </row>
        <row r="593">
          <cell r="F593">
            <v>1.5714900000000001</v>
          </cell>
          <cell r="G593">
            <v>1.59022</v>
          </cell>
        </row>
        <row r="594">
          <cell r="F594">
            <v>7.6030100000000003</v>
          </cell>
          <cell r="G594">
            <v>7.6720300000000003</v>
          </cell>
        </row>
        <row r="595">
          <cell r="F595">
            <v>11.82225</v>
          </cell>
        </row>
        <row r="596">
          <cell r="F596">
            <v>-20.22945</v>
          </cell>
          <cell r="G596">
            <v>-9.7608700000000006</v>
          </cell>
        </row>
        <row r="597">
          <cell r="F597">
            <v>10.312749999999999</v>
          </cell>
          <cell r="G597">
            <v>9.7608499999999996</v>
          </cell>
        </row>
        <row r="598">
          <cell r="F598">
            <v>37.273479999999999</v>
          </cell>
          <cell r="G598">
            <v>42.769829999999999</v>
          </cell>
        </row>
        <row r="599">
          <cell r="F599">
            <v>0.14124</v>
          </cell>
        </row>
        <row r="600">
          <cell r="F600">
            <v>29.5305</v>
          </cell>
          <cell r="G600">
            <v>39.655360000000002</v>
          </cell>
        </row>
        <row r="601">
          <cell r="F601">
            <v>1.3501300000000001</v>
          </cell>
          <cell r="G601">
            <v>3.3156300000000001</v>
          </cell>
        </row>
        <row r="602">
          <cell r="F602">
            <v>12.673080000000001</v>
          </cell>
          <cell r="G602">
            <v>12.7759</v>
          </cell>
        </row>
        <row r="603">
          <cell r="F603">
            <v>61.145130000000002</v>
          </cell>
          <cell r="G603">
            <v>61.637560000000001</v>
          </cell>
        </row>
        <row r="604">
          <cell r="F604">
            <v>4.8882000000000003</v>
          </cell>
          <cell r="G604">
            <v>5.9545899999999996</v>
          </cell>
        </row>
        <row r="605">
          <cell r="F605">
            <v>0.13291</v>
          </cell>
        </row>
        <row r="606">
          <cell r="F606">
            <v>36.410730000000001</v>
          </cell>
        </row>
        <row r="607">
          <cell r="F607">
            <v>1.5138799999999999</v>
          </cell>
        </row>
        <row r="608">
          <cell r="F608">
            <v>-0.13291</v>
          </cell>
        </row>
        <row r="609">
          <cell r="F609">
            <v>-36.915439999999997</v>
          </cell>
          <cell r="G609">
            <v>-0.86555000000000004</v>
          </cell>
        </row>
        <row r="610">
          <cell r="F610">
            <v>-1.5138799999999999</v>
          </cell>
        </row>
        <row r="611">
          <cell r="F611">
            <v>146.49705</v>
          </cell>
          <cell r="G611">
            <v>165.24332000000001</v>
          </cell>
        </row>
        <row r="612">
          <cell r="F612">
            <v>4.6615000000000002</v>
          </cell>
          <cell r="G612">
            <v>7.2591200000000002</v>
          </cell>
        </row>
        <row r="613">
          <cell r="F613">
            <v>0.14124</v>
          </cell>
        </row>
        <row r="614">
          <cell r="F614">
            <v>16.13392</v>
          </cell>
          <cell r="G614">
            <v>22.74391</v>
          </cell>
        </row>
        <row r="615">
          <cell r="F615">
            <v>1.2907299999999999</v>
          </cell>
          <cell r="G615">
            <v>2.9177499999999998</v>
          </cell>
        </row>
        <row r="616">
          <cell r="F616">
            <v>4.5920300000000003</v>
          </cell>
          <cell r="G616">
            <v>4.6504700000000003</v>
          </cell>
        </row>
        <row r="617">
          <cell r="F617">
            <v>22.297180000000001</v>
          </cell>
          <cell r="G617">
            <v>22.43627</v>
          </cell>
        </row>
        <row r="618">
          <cell r="F618">
            <v>0.13291</v>
          </cell>
        </row>
        <row r="619">
          <cell r="F619">
            <v>36.410730000000001</v>
          </cell>
        </row>
        <row r="620">
          <cell r="F620">
            <v>1.5138799999999999</v>
          </cell>
        </row>
        <row r="621">
          <cell r="F621">
            <v>-0.13291</v>
          </cell>
        </row>
        <row r="622">
          <cell r="F622">
            <v>-36.915439999999997</v>
          </cell>
          <cell r="G622">
            <v>-0.86555000000000004</v>
          </cell>
        </row>
        <row r="623">
          <cell r="F623">
            <v>-1.5138799999999999</v>
          </cell>
        </row>
        <row r="624">
          <cell r="F624">
            <v>48.611890000000002</v>
          </cell>
          <cell r="G624">
            <v>59.141970000000001</v>
          </cell>
        </row>
        <row r="625">
          <cell r="F625">
            <v>32.611980000000003</v>
          </cell>
          <cell r="G625">
            <v>35.510710000000003</v>
          </cell>
        </row>
        <row r="626">
          <cell r="F626">
            <v>5.4965000000000002</v>
          </cell>
          <cell r="G626">
            <v>5.5041599999999997</v>
          </cell>
        </row>
        <row r="627">
          <cell r="F627">
            <v>26.417439999999999</v>
          </cell>
          <cell r="G627">
            <v>26.55491</v>
          </cell>
        </row>
        <row r="628">
          <cell r="F628">
            <v>64.525919999999999</v>
          </cell>
          <cell r="G628">
            <v>67.569779999999994</v>
          </cell>
        </row>
        <row r="629">
          <cell r="F629">
            <v>13.39658</v>
          </cell>
          <cell r="G629">
            <v>16.911449999999999</v>
          </cell>
        </row>
        <row r="630">
          <cell r="F630">
            <v>5.9400000000000001E-2</v>
          </cell>
          <cell r="G630">
            <v>0.39788000000000001</v>
          </cell>
        </row>
        <row r="631">
          <cell r="F631">
            <v>2.5845500000000001</v>
          </cell>
          <cell r="G631">
            <v>2.62127</v>
          </cell>
        </row>
        <row r="632">
          <cell r="F632">
            <v>12.43051</v>
          </cell>
          <cell r="G632">
            <v>12.646380000000001</v>
          </cell>
        </row>
        <row r="633">
          <cell r="F633">
            <v>4.8882000000000003</v>
          </cell>
          <cell r="G633">
            <v>5.9545899999999996</v>
          </cell>
        </row>
        <row r="634">
          <cell r="F634">
            <v>33.35924</v>
          </cell>
          <cell r="G634">
            <v>38.531570000000002</v>
          </cell>
        </row>
        <row r="635">
          <cell r="F635">
            <v>137.29597000000001</v>
          </cell>
          <cell r="G635">
            <v>180.0694</v>
          </cell>
        </row>
        <row r="636">
          <cell r="F636">
            <v>32.233580000000003</v>
          </cell>
          <cell r="G636">
            <v>48.12623</v>
          </cell>
        </row>
        <row r="637">
          <cell r="F637">
            <v>2.0287199999999999</v>
          </cell>
        </row>
        <row r="638">
          <cell r="G638">
            <v>4.42347</v>
          </cell>
        </row>
        <row r="639">
          <cell r="F639">
            <v>3.2373599999999998</v>
          </cell>
        </row>
        <row r="640">
          <cell r="G640">
            <v>4.5985699999999996</v>
          </cell>
        </row>
        <row r="641">
          <cell r="F641">
            <v>30.242159999999998</v>
          </cell>
          <cell r="G641">
            <v>36.768749999999997</v>
          </cell>
        </row>
        <row r="642">
          <cell r="F642">
            <v>145.73832999999999</v>
          </cell>
          <cell r="G642">
            <v>169.01293999999999</v>
          </cell>
        </row>
        <row r="643">
          <cell r="F643">
            <v>111.80883</v>
          </cell>
          <cell r="G643">
            <v>2.7612199999999998</v>
          </cell>
        </row>
        <row r="644">
          <cell r="F644">
            <v>16.6739</v>
          </cell>
        </row>
        <row r="645">
          <cell r="F645">
            <v>2.3481399999999999</v>
          </cell>
        </row>
        <row r="646">
          <cell r="F646">
            <v>-229.30305000000001</v>
          </cell>
          <cell r="G646">
            <v>-167.99974</v>
          </cell>
        </row>
        <row r="647">
          <cell r="F647">
            <v>-66.099059999999994</v>
          </cell>
          <cell r="G647">
            <v>-62.610019999999999</v>
          </cell>
        </row>
        <row r="648">
          <cell r="F648">
            <v>-2.3481399999999999</v>
          </cell>
        </row>
        <row r="649">
          <cell r="G649">
            <v>-8.4169800000000006</v>
          </cell>
        </row>
        <row r="650">
          <cell r="G650">
            <v>-7.1613499999999997</v>
          </cell>
        </row>
        <row r="651">
          <cell r="F651">
            <v>183.85674</v>
          </cell>
          <cell r="G651">
            <v>199.57248999999999</v>
          </cell>
        </row>
        <row r="652">
          <cell r="F652">
            <v>23.125170000000001</v>
          </cell>
          <cell r="G652">
            <v>27.651230000000002</v>
          </cell>
        </row>
        <row r="653">
          <cell r="F653">
            <v>5.4001000000000001</v>
          </cell>
          <cell r="G653">
            <v>6.8053499999999998</v>
          </cell>
        </row>
        <row r="654">
          <cell r="F654">
            <v>0.15354999999999999</v>
          </cell>
        </row>
        <row r="655">
          <cell r="F655">
            <v>3.2373599999999998</v>
          </cell>
        </row>
        <row r="656">
          <cell r="F656">
            <v>5.2920299999999996</v>
          </cell>
          <cell r="G656">
            <v>5.34077</v>
          </cell>
        </row>
        <row r="657">
          <cell r="F657">
            <v>25.52515</v>
          </cell>
          <cell r="G657">
            <v>25.766629999999999</v>
          </cell>
        </row>
        <row r="658">
          <cell r="F658">
            <v>9.9256600000000006</v>
          </cell>
        </row>
        <row r="659">
          <cell r="F659">
            <v>-44.576560000000001</v>
          </cell>
          <cell r="G659">
            <v>-41.443040000000003</v>
          </cell>
        </row>
        <row r="660">
          <cell r="F660">
            <v>28.082460000000001</v>
          </cell>
          <cell r="G660">
            <v>24.120940000000001</v>
          </cell>
        </row>
        <row r="661">
          <cell r="G661">
            <v>19.651599999999998</v>
          </cell>
        </row>
        <row r="662">
          <cell r="G662">
            <v>7.65402</v>
          </cell>
        </row>
        <row r="663">
          <cell r="G663">
            <v>4.42347</v>
          </cell>
        </row>
        <row r="664">
          <cell r="G664">
            <v>4.5985699999999996</v>
          </cell>
        </row>
        <row r="665">
          <cell r="G665">
            <v>5.6307900000000002</v>
          </cell>
        </row>
        <row r="666">
          <cell r="G666">
            <v>18.787389999999998</v>
          </cell>
        </row>
        <row r="667">
          <cell r="G667">
            <v>-30.603429999999999</v>
          </cell>
        </row>
        <row r="668">
          <cell r="G668">
            <v>-14.564069999999999</v>
          </cell>
        </row>
        <row r="669">
          <cell r="G669">
            <v>-8.4169800000000006</v>
          </cell>
        </row>
        <row r="670">
          <cell r="G670">
            <v>-7.1613499999999997</v>
          </cell>
        </row>
        <row r="671">
          <cell r="G671">
            <v>1.0000000000000001E-5</v>
          </cell>
        </row>
        <row r="672">
          <cell r="G672">
            <v>4.4676499999999999</v>
          </cell>
        </row>
        <row r="673">
          <cell r="G673">
            <v>0.69249000000000005</v>
          </cell>
        </row>
        <row r="674">
          <cell r="G674">
            <v>3.34091</v>
          </cell>
        </row>
        <row r="675">
          <cell r="G675">
            <v>-8.5010300000000001</v>
          </cell>
        </row>
        <row r="676">
          <cell r="G676">
            <v>2.0000000000000002E-5</v>
          </cell>
        </row>
        <row r="677">
          <cell r="F677">
            <v>87.043459999999996</v>
          </cell>
          <cell r="G677">
            <v>69.293499999999995</v>
          </cell>
        </row>
        <row r="679">
          <cell r="F679">
            <v>15.150679999999999</v>
          </cell>
          <cell r="G679">
            <v>10.740500000000001</v>
          </cell>
        </row>
        <row r="680">
          <cell r="F680">
            <v>72.817819999999998</v>
          </cell>
          <cell r="G680">
            <v>51.817680000000003</v>
          </cell>
        </row>
        <row r="681">
          <cell r="F681">
            <v>88.013649999999998</v>
          </cell>
        </row>
        <row r="682">
          <cell r="F682">
            <v>-129.40636000000001</v>
          </cell>
          <cell r="G682">
            <v>-8.6607199999999995</v>
          </cell>
        </row>
        <row r="683">
          <cell r="F683">
            <v>133.61924999999999</v>
          </cell>
          <cell r="G683">
            <v>123.19096</v>
          </cell>
        </row>
        <row r="684">
          <cell r="F684">
            <v>46.302149999999997</v>
          </cell>
          <cell r="G684">
            <v>27.659050000000001</v>
          </cell>
        </row>
        <row r="686">
          <cell r="F686">
            <v>7.8335400000000002</v>
          </cell>
          <cell r="G686">
            <v>4.2871499999999996</v>
          </cell>
        </row>
        <row r="687">
          <cell r="F687">
            <v>37.649740000000001</v>
          </cell>
          <cell r="G687">
            <v>20.683440000000001</v>
          </cell>
        </row>
        <row r="688">
          <cell r="F688">
            <v>28.21472</v>
          </cell>
        </row>
        <row r="689">
          <cell r="F689">
            <v>-66.885919999999999</v>
          </cell>
          <cell r="G689">
            <v>0</v>
          </cell>
        </row>
        <row r="690">
          <cell r="F690">
            <v>53.114229999999999</v>
          </cell>
          <cell r="G690">
            <v>52.629640000000002</v>
          </cell>
        </row>
        <row r="691">
          <cell r="F691">
            <v>40.741309999999999</v>
          </cell>
          <cell r="G691">
            <v>41.634450000000001</v>
          </cell>
        </row>
        <row r="693">
          <cell r="F693">
            <v>7.3171400000000002</v>
          </cell>
          <cell r="G693">
            <v>6.4533500000000004</v>
          </cell>
        </row>
        <row r="694">
          <cell r="F694">
            <v>35.168080000000003</v>
          </cell>
          <cell r="G694">
            <v>31.134239999999998</v>
          </cell>
        </row>
        <row r="695">
          <cell r="F695">
            <v>59.798929999999999</v>
          </cell>
        </row>
        <row r="696">
          <cell r="F696">
            <v>-62.520440000000001</v>
          </cell>
          <cell r="G696">
            <v>-8.6607199999999995</v>
          </cell>
        </row>
        <row r="697">
          <cell r="F697">
            <v>80.505020000000002</v>
          </cell>
          <cell r="G697">
            <v>70.561319999999995</v>
          </cell>
        </row>
        <row r="698">
          <cell r="F698">
            <v>27.12734</v>
          </cell>
          <cell r="G698">
            <v>59.005420000000001</v>
          </cell>
        </row>
        <row r="699">
          <cell r="F699">
            <v>26.833480000000002</v>
          </cell>
          <cell r="G699">
            <v>33.66686</v>
          </cell>
        </row>
        <row r="700">
          <cell r="F700">
            <v>1.87517</v>
          </cell>
        </row>
        <row r="701">
          <cell r="F701">
            <v>9.7994500000000002</v>
          </cell>
          <cell r="G701">
            <v>14.3642</v>
          </cell>
        </row>
        <row r="702">
          <cell r="F702">
            <v>47.395359999999997</v>
          </cell>
          <cell r="G702">
            <v>69.300330000000002</v>
          </cell>
        </row>
        <row r="703">
          <cell r="F703">
            <v>13.86952</v>
          </cell>
          <cell r="G703">
            <v>2.7612199999999998</v>
          </cell>
        </row>
        <row r="704">
          <cell r="F704">
            <v>16.6739</v>
          </cell>
        </row>
        <row r="705">
          <cell r="F705">
            <v>2.3481399999999999</v>
          </cell>
        </row>
        <row r="706">
          <cell r="F706">
            <v>-55.320129999999999</v>
          </cell>
          <cell r="G706">
            <v>-78.791520000000006</v>
          </cell>
        </row>
        <row r="707">
          <cell r="F707">
            <v>-66.099059999999994</v>
          </cell>
          <cell r="G707">
            <v>-48.045949999999998</v>
          </cell>
        </row>
        <row r="708">
          <cell r="F708">
            <v>-2.3481399999999999</v>
          </cell>
        </row>
        <row r="709">
          <cell r="F709">
            <v>22.15503</v>
          </cell>
          <cell r="G709">
            <v>52.260559999999998</v>
          </cell>
        </row>
        <row r="710">
          <cell r="F710">
            <v>27.12734</v>
          </cell>
          <cell r="G710">
            <v>59.005420000000001</v>
          </cell>
        </row>
        <row r="711">
          <cell r="F711">
            <v>4.6240500000000004</v>
          </cell>
          <cell r="G711">
            <v>9.1458399999999997</v>
          </cell>
        </row>
        <row r="712">
          <cell r="F712">
            <v>22.224350000000001</v>
          </cell>
          <cell r="G712">
            <v>44.124250000000004</v>
          </cell>
        </row>
        <row r="713">
          <cell r="F713">
            <v>10.090960000000001</v>
          </cell>
          <cell r="G713">
            <v>2.7612199999999998</v>
          </cell>
        </row>
        <row r="714">
          <cell r="F714">
            <v>-55.320129999999999</v>
          </cell>
          <cell r="G714">
            <v>-78.791520000000006</v>
          </cell>
        </row>
        <row r="715">
          <cell r="F715">
            <v>8.7465700000000002</v>
          </cell>
          <cell r="G715">
            <v>36.24521</v>
          </cell>
        </row>
        <row r="716">
          <cell r="F716">
            <v>26.833480000000002</v>
          </cell>
          <cell r="G716">
            <v>33.66686</v>
          </cell>
        </row>
        <row r="717">
          <cell r="F717">
            <v>1.87517</v>
          </cell>
        </row>
        <row r="718">
          <cell r="F718">
            <v>5.1753999999999998</v>
          </cell>
          <cell r="G718">
            <v>5.2183599999999997</v>
          </cell>
        </row>
        <row r="719">
          <cell r="F719">
            <v>25.171009999999999</v>
          </cell>
          <cell r="G719">
            <v>25.176079999999999</v>
          </cell>
        </row>
        <row r="720">
          <cell r="F720">
            <v>3.7785600000000001</v>
          </cell>
        </row>
        <row r="721">
          <cell r="F721">
            <v>16.6739</v>
          </cell>
        </row>
        <row r="722">
          <cell r="F722">
            <v>2.3481399999999999</v>
          </cell>
        </row>
        <row r="723">
          <cell r="F723">
            <v>-66.099059999999994</v>
          </cell>
          <cell r="G723">
            <v>-48.045949999999998</v>
          </cell>
        </row>
        <row r="724">
          <cell r="F724">
            <v>-2.3481399999999999</v>
          </cell>
        </row>
        <row r="725">
          <cell r="F725">
            <v>13.40846</v>
          </cell>
          <cell r="G725">
            <v>16.015350000000002</v>
          </cell>
        </row>
        <row r="726">
          <cell r="F726">
            <v>1107.5264</v>
          </cell>
          <cell r="G726">
            <v>1287.9748099999999</v>
          </cell>
        </row>
        <row r="727">
          <cell r="F727">
            <v>149.39476999999999</v>
          </cell>
        </row>
        <row r="728">
          <cell r="F728">
            <v>2048.0803099999998</v>
          </cell>
          <cell r="G728">
            <v>2811.6633299999999</v>
          </cell>
        </row>
        <row r="729">
          <cell r="F729">
            <v>194.47919999999999</v>
          </cell>
          <cell r="G729">
            <v>219.23178999999999</v>
          </cell>
        </row>
        <row r="730">
          <cell r="F730">
            <v>7.1317700000000004</v>
          </cell>
          <cell r="G730">
            <v>5.8667100000000003</v>
          </cell>
        </row>
        <row r="731">
          <cell r="F731">
            <v>21.83419</v>
          </cell>
          <cell r="G731">
            <v>1.7497</v>
          </cell>
        </row>
        <row r="733">
          <cell r="F733">
            <v>593.52495999999996</v>
          </cell>
          <cell r="G733">
            <v>636.35329000000002</v>
          </cell>
        </row>
        <row r="734">
          <cell r="F734">
            <v>2905.2888400000002</v>
          </cell>
          <cell r="G734">
            <v>3070.0965099999999</v>
          </cell>
        </row>
        <row r="735">
          <cell r="G735">
            <v>0</v>
          </cell>
        </row>
        <row r="736">
          <cell r="F736">
            <v>29.065709999999999</v>
          </cell>
          <cell r="G736">
            <v>2.44082</v>
          </cell>
        </row>
        <row r="737">
          <cell r="F737">
            <v>93.950999999999993</v>
          </cell>
        </row>
        <row r="738">
          <cell r="F738">
            <v>1931.3531</v>
          </cell>
          <cell r="G738">
            <v>53.37077</v>
          </cell>
        </row>
        <row r="739">
          <cell r="F739">
            <v>137.26087999999999</v>
          </cell>
        </row>
        <row r="740">
          <cell r="F740">
            <v>-1090.0061700000001</v>
          </cell>
          <cell r="G740">
            <v>-1131.9105300000001</v>
          </cell>
        </row>
        <row r="741">
          <cell r="F741">
            <v>-114.1718</v>
          </cell>
        </row>
        <row r="742">
          <cell r="F742">
            <v>-3739.6693799999998</v>
          </cell>
          <cell r="G742">
            <v>-1996.45066</v>
          </cell>
        </row>
        <row r="743">
          <cell r="F743">
            <v>-245.30696</v>
          </cell>
        </row>
        <row r="744">
          <cell r="F744">
            <v>4029.7368200000001</v>
          </cell>
          <cell r="G744">
            <v>4960.3865400000004</v>
          </cell>
        </row>
        <row r="745">
          <cell r="F745">
            <v>29.723890000000001</v>
          </cell>
          <cell r="G745">
            <v>40.943980000000003</v>
          </cell>
        </row>
        <row r="746">
          <cell r="F746">
            <v>1.83419</v>
          </cell>
          <cell r="G746">
            <v>1.7497</v>
          </cell>
        </row>
        <row r="747">
          <cell r="F747">
            <v>5.9404599999999999</v>
          </cell>
          <cell r="G747">
            <v>6.3463200000000004</v>
          </cell>
        </row>
        <row r="748">
          <cell r="F748">
            <v>28.734459999999999</v>
          </cell>
          <cell r="G748">
            <v>30.617909999999998</v>
          </cell>
        </row>
        <row r="749">
          <cell r="F749">
            <v>-1.86588</v>
          </cell>
          <cell r="G749">
            <v>0</v>
          </cell>
        </row>
        <row r="750">
          <cell r="F750">
            <v>64.36712</v>
          </cell>
          <cell r="G750">
            <v>79.657910000000001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F753">
            <v>20.835470000000001</v>
          </cell>
          <cell r="G753">
            <v>35.307380000000002</v>
          </cell>
        </row>
        <row r="754">
          <cell r="F754">
            <v>3.4757600000000002</v>
          </cell>
          <cell r="G754">
            <v>5.4726400000000002</v>
          </cell>
        </row>
        <row r="755">
          <cell r="F755">
            <v>16.705279999999998</v>
          </cell>
          <cell r="G755">
            <v>26.40286</v>
          </cell>
        </row>
        <row r="756">
          <cell r="F756">
            <v>-8.9680199999999992</v>
          </cell>
        </row>
        <row r="757">
          <cell r="F757">
            <v>32.048490000000001</v>
          </cell>
          <cell r="G757">
            <v>67.182879999999997</v>
          </cell>
        </row>
        <row r="758">
          <cell r="F758">
            <v>9.5318199999999997</v>
          </cell>
          <cell r="G758">
            <v>12.102869999999999</v>
          </cell>
        </row>
        <row r="759">
          <cell r="F759">
            <v>1.8831199999999999</v>
          </cell>
          <cell r="G759">
            <v>1.8759399999999999</v>
          </cell>
        </row>
        <row r="760">
          <cell r="F760">
            <v>9.0506499999999992</v>
          </cell>
          <cell r="G760">
            <v>9.0505300000000002</v>
          </cell>
        </row>
        <row r="763">
          <cell r="F763">
            <v>-8.4070400000000003</v>
          </cell>
          <cell r="G763">
            <v>-11.51469</v>
          </cell>
        </row>
        <row r="764">
          <cell r="F764">
            <v>12.05855</v>
          </cell>
          <cell r="G764">
            <v>11.51465</v>
          </cell>
        </row>
        <row r="765">
          <cell r="F765">
            <v>116.17444999999999</v>
          </cell>
          <cell r="G765">
            <v>133.31390999999999</v>
          </cell>
        </row>
        <row r="766">
          <cell r="F766">
            <v>3.28714</v>
          </cell>
          <cell r="G766">
            <v>3.4026700000000001</v>
          </cell>
        </row>
        <row r="767">
          <cell r="F767">
            <v>3.6490000000000002E-2</v>
          </cell>
          <cell r="G767">
            <v>0.36996000000000001</v>
          </cell>
        </row>
        <row r="769">
          <cell r="F769">
            <v>22.279949999999999</v>
          </cell>
          <cell r="G769">
            <v>21.19107</v>
          </cell>
        </row>
        <row r="770">
          <cell r="F770">
            <v>107.08837</v>
          </cell>
          <cell r="G770">
            <v>102.23666</v>
          </cell>
        </row>
        <row r="771">
          <cell r="F771">
            <v>-164.38657000000001</v>
          </cell>
          <cell r="G771">
            <v>-178.82239999999999</v>
          </cell>
        </row>
        <row r="772">
          <cell r="F772">
            <v>-1.98526</v>
          </cell>
          <cell r="G772">
            <v>-4.5322199999999997</v>
          </cell>
        </row>
        <row r="773">
          <cell r="F773">
            <v>82.494569999999996</v>
          </cell>
          <cell r="G773">
            <v>77.159649999999999</v>
          </cell>
        </row>
        <row r="774">
          <cell r="F774">
            <v>441.98027000000002</v>
          </cell>
          <cell r="G774">
            <v>501.41570999999999</v>
          </cell>
        </row>
        <row r="775">
          <cell r="F775">
            <v>65.968059999999994</v>
          </cell>
        </row>
        <row r="776">
          <cell r="F776">
            <v>1004.52152</v>
          </cell>
          <cell r="G776">
            <v>1408.1850300000001</v>
          </cell>
        </row>
        <row r="777">
          <cell r="F777">
            <v>79.160210000000006</v>
          </cell>
          <cell r="G777">
            <v>97.921809999999994</v>
          </cell>
        </row>
        <row r="778">
          <cell r="F778">
            <v>2.3532299999999999</v>
          </cell>
          <cell r="G778">
            <v>2.91703</v>
          </cell>
        </row>
        <row r="779">
          <cell r="F779">
            <v>20</v>
          </cell>
        </row>
        <row r="781">
          <cell r="F781">
            <v>262.2534</v>
          </cell>
          <cell r="G781">
            <v>296.44024999999999</v>
          </cell>
        </row>
        <row r="782">
          <cell r="F782">
            <v>1282.1843200000001</v>
          </cell>
          <cell r="G782">
            <v>1430.18074</v>
          </cell>
        </row>
        <row r="783">
          <cell r="G783">
            <v>0</v>
          </cell>
        </row>
        <row r="784">
          <cell r="F784">
            <v>3.1075200000000001</v>
          </cell>
          <cell r="G784">
            <v>2.44082</v>
          </cell>
        </row>
        <row r="785">
          <cell r="F785">
            <v>41.002270000000003</v>
          </cell>
        </row>
        <row r="786">
          <cell r="F786">
            <v>1305.47009</v>
          </cell>
          <cell r="G786">
            <v>2.8287599999999999</v>
          </cell>
        </row>
        <row r="787">
          <cell r="F787">
            <v>67.879270000000005</v>
          </cell>
        </row>
        <row r="788">
          <cell r="F788">
            <v>-248.8604</v>
          </cell>
          <cell r="G788">
            <v>-291.88452000000001</v>
          </cell>
        </row>
        <row r="789">
          <cell r="F789">
            <v>-34.256709999999998</v>
          </cell>
        </row>
        <row r="790">
          <cell r="F790">
            <v>-1434.0846300000001</v>
          </cell>
          <cell r="G790">
            <v>-274.56761999999998</v>
          </cell>
        </row>
        <row r="791">
          <cell r="F791">
            <v>-71.471729999999994</v>
          </cell>
        </row>
        <row r="792">
          <cell r="F792">
            <v>2787.20669</v>
          </cell>
          <cell r="G792">
            <v>3175.8780099999999</v>
          </cell>
        </row>
        <row r="793">
          <cell r="F793">
            <v>59.854529999999997</v>
          </cell>
          <cell r="G793">
            <v>72.621089999999995</v>
          </cell>
        </row>
        <row r="794">
          <cell r="F794">
            <v>21.812819999999999</v>
          </cell>
        </row>
        <row r="795">
          <cell r="F795">
            <v>302.52933000000002</v>
          </cell>
          <cell r="G795">
            <v>395.27665000000002</v>
          </cell>
        </row>
        <row r="796">
          <cell r="F796">
            <v>16.458649999999999</v>
          </cell>
          <cell r="G796">
            <v>39.214559999999999</v>
          </cell>
        </row>
        <row r="797">
          <cell r="F797">
            <v>2.3532299999999999</v>
          </cell>
          <cell r="G797">
            <v>2.91703</v>
          </cell>
        </row>
        <row r="800">
          <cell r="F800">
            <v>69.102720000000005</v>
          </cell>
          <cell r="G800">
            <v>72.976290000000006</v>
          </cell>
        </row>
        <row r="801">
          <cell r="F801">
            <v>337.76602000000003</v>
          </cell>
          <cell r="G801">
            <v>352.07528000000002</v>
          </cell>
        </row>
        <row r="803">
          <cell r="F803">
            <v>-4.2695999999999996</v>
          </cell>
        </row>
        <row r="804">
          <cell r="F804">
            <v>805.60770000000002</v>
          </cell>
          <cell r="G804">
            <v>935.08090000000004</v>
          </cell>
        </row>
        <row r="805">
          <cell r="F805">
            <v>19.179349999999999</v>
          </cell>
          <cell r="G805">
            <v>21.305980000000002</v>
          </cell>
        </row>
        <row r="806">
          <cell r="F806">
            <v>0.41711999999999999</v>
          </cell>
        </row>
        <row r="807">
          <cell r="F807">
            <v>37.759410000000003</v>
          </cell>
          <cell r="G807">
            <v>47.019590000000001</v>
          </cell>
        </row>
        <row r="808">
          <cell r="F808">
            <v>1.65601</v>
          </cell>
          <cell r="G808">
            <v>1.0609999999999999</v>
          </cell>
        </row>
        <row r="809">
          <cell r="F809">
            <v>10.471159999999999</v>
          </cell>
          <cell r="G809">
            <v>10.59046</v>
          </cell>
        </row>
        <row r="810">
          <cell r="F810">
            <v>50.656239999999997</v>
          </cell>
          <cell r="G810">
            <v>51.093859999999999</v>
          </cell>
        </row>
        <row r="811">
          <cell r="F811">
            <v>-4.8882000000000003</v>
          </cell>
          <cell r="G811">
            <v>-5.9545899999999996</v>
          </cell>
        </row>
        <row r="813">
          <cell r="F813">
            <v>115.25109</v>
          </cell>
          <cell r="G813">
            <v>125.1163</v>
          </cell>
        </row>
        <row r="814">
          <cell r="G814">
            <v>12.125170000000001</v>
          </cell>
        </row>
        <row r="815">
          <cell r="G815">
            <v>1.8794</v>
          </cell>
        </row>
        <row r="816">
          <cell r="G816">
            <v>9.0671999999999997</v>
          </cell>
        </row>
        <row r="817">
          <cell r="G817">
            <v>-9.2287199999999991</v>
          </cell>
        </row>
        <row r="818">
          <cell r="G818">
            <v>13.84305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F821">
            <v>11.48043</v>
          </cell>
          <cell r="G821">
            <v>25.969909999999999</v>
          </cell>
        </row>
        <row r="823">
          <cell r="F823">
            <v>15.350350000000001</v>
          </cell>
          <cell r="G823">
            <v>118.50116</v>
          </cell>
        </row>
        <row r="827">
          <cell r="F827">
            <v>5.2289700000000003</v>
          </cell>
          <cell r="G827">
            <v>22.39302</v>
          </cell>
        </row>
        <row r="828">
          <cell r="F828">
            <v>25.131219999999999</v>
          </cell>
          <cell r="G828">
            <v>108.03546</v>
          </cell>
        </row>
        <row r="829">
          <cell r="F829">
            <v>3.1075200000000001</v>
          </cell>
          <cell r="G829">
            <v>2.44082</v>
          </cell>
        </row>
        <row r="831">
          <cell r="F831">
            <v>19.680679999999999</v>
          </cell>
          <cell r="G831">
            <v>2.8287599999999999</v>
          </cell>
        </row>
        <row r="832">
          <cell r="F832">
            <v>0.15024999999999999</v>
          </cell>
        </row>
        <row r="833">
          <cell r="F833">
            <v>-12.50468</v>
          </cell>
          <cell r="G833">
            <v>-37.490380000000002</v>
          </cell>
        </row>
        <row r="835">
          <cell r="F835">
            <v>-34.191540000000003</v>
          </cell>
          <cell r="G835">
            <v>-207.11185</v>
          </cell>
        </row>
        <row r="836">
          <cell r="F836">
            <v>-7.6499999999999997E-3</v>
          </cell>
        </row>
        <row r="837">
          <cell r="F837">
            <v>33.425550000000001</v>
          </cell>
          <cell r="G837">
            <v>35.566899999999997</v>
          </cell>
        </row>
        <row r="838">
          <cell r="F838">
            <v>11.48043</v>
          </cell>
          <cell r="G838">
            <v>14.650679999999999</v>
          </cell>
        </row>
        <row r="840">
          <cell r="F840">
            <v>15.350350000000001</v>
          </cell>
          <cell r="G840">
            <v>18.839680000000001</v>
          </cell>
        </row>
        <row r="844">
          <cell r="F844">
            <v>5.2289700000000003</v>
          </cell>
          <cell r="G844">
            <v>5.1910100000000003</v>
          </cell>
        </row>
        <row r="845">
          <cell r="F845">
            <v>25.131219999999999</v>
          </cell>
          <cell r="G845">
            <v>25.044090000000001</v>
          </cell>
        </row>
        <row r="846">
          <cell r="F846">
            <v>3.1075200000000001</v>
          </cell>
          <cell r="G846">
            <v>2.44082</v>
          </cell>
        </row>
        <row r="848">
          <cell r="F848">
            <v>19.680679999999999</v>
          </cell>
          <cell r="G848">
            <v>2.8287599999999999</v>
          </cell>
        </row>
        <row r="849">
          <cell r="F849">
            <v>0.15024999999999999</v>
          </cell>
        </row>
        <row r="850">
          <cell r="F850">
            <v>-12.50468</v>
          </cell>
          <cell r="G850">
            <v>-15.95213</v>
          </cell>
        </row>
        <row r="852">
          <cell r="F852">
            <v>-34.191540000000003</v>
          </cell>
          <cell r="G852">
            <v>-17.47598</v>
          </cell>
        </row>
        <row r="853">
          <cell r="F853">
            <v>-7.6499999999999997E-3</v>
          </cell>
        </row>
        <row r="854">
          <cell r="F854">
            <v>33.425550000000001</v>
          </cell>
          <cell r="G854">
            <v>35.566929999999999</v>
          </cell>
        </row>
        <row r="855">
          <cell r="G855">
            <v>22.245539999999998</v>
          </cell>
        </row>
        <row r="856">
          <cell r="G856">
            <v>3.4480599999999999</v>
          </cell>
        </row>
        <row r="857">
          <cell r="G857">
            <v>16.635210000000001</v>
          </cell>
        </row>
        <row r="860">
          <cell r="G860">
            <v>-42.328830000000004</v>
          </cell>
        </row>
        <row r="861">
          <cell r="G861">
            <v>-2.0000000000000002E-5</v>
          </cell>
        </row>
        <row r="862">
          <cell r="G862">
            <v>11.319229999999999</v>
          </cell>
        </row>
        <row r="863">
          <cell r="G863">
            <v>77.415940000000006</v>
          </cell>
        </row>
        <row r="864">
          <cell r="G864">
            <v>13.75395</v>
          </cell>
        </row>
        <row r="865">
          <cell r="G865">
            <v>66.356160000000003</v>
          </cell>
        </row>
        <row r="868">
          <cell r="G868">
            <v>-21.538250000000001</v>
          </cell>
        </row>
        <row r="869">
          <cell r="G869">
            <v>-147.30704</v>
          </cell>
        </row>
        <row r="870">
          <cell r="G870">
            <v>-1.0000000000000001E-5</v>
          </cell>
        </row>
        <row r="871">
          <cell r="F871">
            <v>351.46596</v>
          </cell>
          <cell r="G871">
            <v>369.39355999999998</v>
          </cell>
        </row>
        <row r="872">
          <cell r="F872">
            <v>43.738120000000002</v>
          </cell>
        </row>
        <row r="873">
          <cell r="F873">
            <v>648.88243</v>
          </cell>
          <cell r="G873">
            <v>847.38762999999994</v>
          </cell>
        </row>
        <row r="874">
          <cell r="F874">
            <v>61.045549999999999</v>
          </cell>
          <cell r="G874">
            <v>57.646250000000002</v>
          </cell>
        </row>
        <row r="875">
          <cell r="F875">
            <v>20</v>
          </cell>
        </row>
        <row r="877">
          <cell r="F877">
            <v>177.45054999999999</v>
          </cell>
          <cell r="G877">
            <v>188.60108</v>
          </cell>
        </row>
        <row r="878">
          <cell r="F878">
            <v>868.63084000000003</v>
          </cell>
          <cell r="G878">
            <v>909.90894000000003</v>
          </cell>
        </row>
        <row r="880">
          <cell r="G880">
            <v>0</v>
          </cell>
        </row>
        <row r="881">
          <cell r="F881">
            <v>41.002270000000003</v>
          </cell>
        </row>
        <row r="882">
          <cell r="F882">
            <v>1285.7894100000001</v>
          </cell>
        </row>
        <row r="883">
          <cell r="F883">
            <v>67.729020000000006</v>
          </cell>
        </row>
        <row r="884">
          <cell r="F884">
            <v>-231.46752000000001</v>
          </cell>
          <cell r="G884">
            <v>-239.21082999999999</v>
          </cell>
        </row>
        <row r="885">
          <cell r="F885">
            <v>-34.256709999999998</v>
          </cell>
        </row>
        <row r="886">
          <cell r="F886">
            <v>-1395.6234899999999</v>
          </cell>
          <cell r="G886">
            <v>-67.455770000000001</v>
          </cell>
        </row>
        <row r="887">
          <cell r="F887">
            <v>-71.464079999999996</v>
          </cell>
        </row>
        <row r="888">
          <cell r="F888">
            <v>1832.9223500000001</v>
          </cell>
          <cell r="G888">
            <v>2066.2708600000001</v>
          </cell>
        </row>
        <row r="889">
          <cell r="F889">
            <v>129.60615000000001</v>
          </cell>
          <cell r="G889">
            <v>136.24234000000001</v>
          </cell>
        </row>
        <row r="890">
          <cell r="F890">
            <v>41.26831</v>
          </cell>
        </row>
        <row r="891">
          <cell r="F891">
            <v>556.87662</v>
          </cell>
          <cell r="G891">
            <v>688.61491000000001</v>
          </cell>
        </row>
        <row r="892">
          <cell r="F892">
            <v>54.600149999999999</v>
          </cell>
          <cell r="G892">
            <v>49.290379999999999</v>
          </cell>
        </row>
        <row r="893">
          <cell r="F893">
            <v>20</v>
          </cell>
        </row>
        <row r="895">
          <cell r="F895">
            <v>121.95932000000001</v>
          </cell>
          <cell r="G895">
            <v>127.85287</v>
          </cell>
        </row>
        <row r="896">
          <cell r="F896">
            <v>600.52449999999999</v>
          </cell>
          <cell r="G896">
            <v>616.82824000000005</v>
          </cell>
        </row>
        <row r="897">
          <cell r="G897">
            <v>0</v>
          </cell>
        </row>
        <row r="898">
          <cell r="F898">
            <v>25.743670000000002</v>
          </cell>
        </row>
        <row r="899">
          <cell r="F899">
            <v>1086.4335799999999</v>
          </cell>
        </row>
        <row r="900">
          <cell r="F900">
            <v>54.527140000000003</v>
          </cell>
        </row>
        <row r="901">
          <cell r="F901">
            <v>-10.438029999999999</v>
          </cell>
          <cell r="G901">
            <v>-7.4002699999999999</v>
          </cell>
        </row>
        <row r="902">
          <cell r="F902">
            <v>-29.938610000000001</v>
          </cell>
        </row>
        <row r="903">
          <cell r="F903">
            <v>-1204.8245199999999</v>
          </cell>
          <cell r="G903">
            <v>-37.864579999999997</v>
          </cell>
        </row>
        <row r="904">
          <cell r="F904">
            <v>-60.0822</v>
          </cell>
        </row>
        <row r="905">
          <cell r="F905">
            <v>1386.2560800000001</v>
          </cell>
          <cell r="G905">
            <v>1573.5638899999999</v>
          </cell>
        </row>
        <row r="906">
          <cell r="F906">
            <v>148.02269999999999</v>
          </cell>
          <cell r="G906">
            <v>158.17398</v>
          </cell>
        </row>
        <row r="907">
          <cell r="F907">
            <v>16.667059999999999</v>
          </cell>
          <cell r="G907">
            <v>29.34226</v>
          </cell>
        </row>
        <row r="908">
          <cell r="G908">
            <v>1.0609999999999999</v>
          </cell>
        </row>
        <row r="910">
          <cell r="F910">
            <v>27.293790000000001</v>
          </cell>
          <cell r="G910">
            <v>29.065020000000001</v>
          </cell>
        </row>
        <row r="911">
          <cell r="F911">
            <v>131.18031999999999</v>
          </cell>
          <cell r="G911">
            <v>140.22463999999999</v>
          </cell>
        </row>
        <row r="914">
          <cell r="F914">
            <v>2.2361499999999999</v>
          </cell>
        </row>
        <row r="915">
          <cell r="F915">
            <v>-148.33873</v>
          </cell>
          <cell r="G915">
            <v>-159.51598000000001</v>
          </cell>
        </row>
        <row r="916">
          <cell r="F916">
            <v>-21.314630000000001</v>
          </cell>
          <cell r="G916">
            <v>-29.591190000000001</v>
          </cell>
        </row>
        <row r="917">
          <cell r="F917">
            <v>155.74665999999999</v>
          </cell>
          <cell r="G917">
            <v>168.75972999999999</v>
          </cell>
        </row>
        <row r="918">
          <cell r="F918">
            <v>10.60416</v>
          </cell>
          <cell r="G918">
            <v>13.12476</v>
          </cell>
        </row>
        <row r="919">
          <cell r="F919">
            <v>2.4698099999999998</v>
          </cell>
        </row>
        <row r="920">
          <cell r="F920">
            <v>75.338750000000005</v>
          </cell>
          <cell r="G920">
            <v>129.43046000000001</v>
          </cell>
        </row>
        <row r="921">
          <cell r="F921">
            <v>6.4454000000000002</v>
          </cell>
          <cell r="G921">
            <v>7.2948700000000004</v>
          </cell>
        </row>
        <row r="922">
          <cell r="F922">
            <v>17.342649999999999</v>
          </cell>
          <cell r="G922">
            <v>22.096060000000001</v>
          </cell>
        </row>
        <row r="923">
          <cell r="F923">
            <v>84.755179999999996</v>
          </cell>
          <cell r="G923">
            <v>106.60279</v>
          </cell>
        </row>
        <row r="925">
          <cell r="F925">
            <v>15.258599999999999</v>
          </cell>
        </row>
        <row r="926">
          <cell r="F926">
            <v>197.11967999999999</v>
          </cell>
        </row>
        <row r="927">
          <cell r="F927">
            <v>13.201879999999999</v>
          </cell>
        </row>
        <row r="928">
          <cell r="F928">
            <v>-4.3181000000000003</v>
          </cell>
        </row>
        <row r="929">
          <cell r="F929">
            <v>-169.48434</v>
          </cell>
        </row>
        <row r="930">
          <cell r="F930">
            <v>-11.381880000000001</v>
          </cell>
        </row>
        <row r="931">
          <cell r="F931">
            <v>237.35178999999999</v>
          </cell>
          <cell r="G931">
            <v>278.54894000000002</v>
          </cell>
        </row>
        <row r="932">
          <cell r="F932">
            <v>63.232950000000002</v>
          </cell>
          <cell r="G932">
            <v>61.85248</v>
          </cell>
        </row>
        <row r="934">
          <cell r="F934">
            <v>10.854789999999999</v>
          </cell>
          <cell r="G934">
            <v>9.5871300000000002</v>
          </cell>
        </row>
        <row r="935">
          <cell r="F935">
            <v>52.170839999999998</v>
          </cell>
          <cell r="G935">
            <v>46.253270000000001</v>
          </cell>
        </row>
        <row r="937">
          <cell r="F937">
            <v>-72.690759999999997</v>
          </cell>
          <cell r="G937">
            <v>-72.294579999999996</v>
          </cell>
        </row>
        <row r="938">
          <cell r="F938">
            <v>53.567819999999998</v>
          </cell>
          <cell r="G938">
            <v>45.398299999999999</v>
          </cell>
        </row>
        <row r="939">
          <cell r="F939">
            <v>246.42316</v>
          </cell>
          <cell r="G939">
            <v>280.33816999999999</v>
          </cell>
        </row>
        <row r="941">
          <cell r="F941">
            <v>169.33895000000001</v>
          </cell>
          <cell r="G941">
            <v>244.19298000000001</v>
          </cell>
        </row>
        <row r="942">
          <cell r="F942">
            <v>6.9682199999999996</v>
          </cell>
          <cell r="G942">
            <v>0.70218999999999998</v>
          </cell>
        </row>
        <row r="945">
          <cell r="F945">
            <v>78.82029</v>
          </cell>
          <cell r="G945">
            <v>81.302329999999998</v>
          </cell>
        </row>
        <row r="946">
          <cell r="F946">
            <v>379.93047999999999</v>
          </cell>
          <cell r="G946">
            <v>392.24439999999998</v>
          </cell>
        </row>
        <row r="947">
          <cell r="G947">
            <v>0</v>
          </cell>
        </row>
        <row r="948">
          <cell r="F948">
            <v>18.88653</v>
          </cell>
          <cell r="G948">
            <v>0</v>
          </cell>
        </row>
        <row r="949">
          <cell r="F949">
            <v>0.26988000000000001</v>
          </cell>
        </row>
        <row r="950">
          <cell r="F950">
            <v>124.56295</v>
          </cell>
          <cell r="G950">
            <v>50.003189999999996</v>
          </cell>
        </row>
        <row r="951">
          <cell r="F951">
            <v>4.5828100000000003</v>
          </cell>
        </row>
        <row r="952">
          <cell r="F952">
            <v>-380.28933999999998</v>
          </cell>
          <cell r="G952">
            <v>-383.14492999999999</v>
          </cell>
        </row>
        <row r="954">
          <cell r="F954">
            <v>-363.99522999999999</v>
          </cell>
          <cell r="G954">
            <v>-305.94319000000002</v>
          </cell>
        </row>
        <row r="955">
          <cell r="F955">
            <v>-11.316700000000001</v>
          </cell>
        </row>
        <row r="956">
          <cell r="F956">
            <v>274.18200000000002</v>
          </cell>
          <cell r="G956">
            <v>359.69513999999998</v>
          </cell>
        </row>
        <row r="957">
          <cell r="F957">
            <v>7.29312</v>
          </cell>
          <cell r="G957">
            <v>7.0301499999999999</v>
          </cell>
        </row>
        <row r="958">
          <cell r="F958">
            <v>7.8453499999999998</v>
          </cell>
          <cell r="G958">
            <v>10.42456</v>
          </cell>
        </row>
        <row r="960">
          <cell r="F960">
            <v>2.6997399999999998</v>
          </cell>
          <cell r="G960">
            <v>2.7054800000000001</v>
          </cell>
        </row>
        <row r="961">
          <cell r="F961">
            <v>12.97578</v>
          </cell>
          <cell r="G961">
            <v>13.052630000000001</v>
          </cell>
        </row>
        <row r="962">
          <cell r="F962">
            <v>1.49295</v>
          </cell>
        </row>
        <row r="963">
          <cell r="F963">
            <v>1.1217699999999999</v>
          </cell>
        </row>
        <row r="965">
          <cell r="F965">
            <v>-15.427149999999999</v>
          </cell>
          <cell r="G965">
            <v>-10.70158</v>
          </cell>
        </row>
        <row r="966">
          <cell r="F966">
            <v>-16.08972</v>
          </cell>
          <cell r="G966">
            <v>-15.86867</v>
          </cell>
        </row>
        <row r="968">
          <cell r="F968">
            <v>1.91184</v>
          </cell>
          <cell r="G968">
            <v>6.6425700000000001</v>
          </cell>
        </row>
        <row r="969">
          <cell r="F969">
            <v>174.77448999999999</v>
          </cell>
          <cell r="G969">
            <v>204.25201999999999</v>
          </cell>
        </row>
        <row r="971">
          <cell r="F971">
            <v>161.49359999999999</v>
          </cell>
          <cell r="G971">
            <v>233.76841999999999</v>
          </cell>
        </row>
        <row r="972">
          <cell r="F972">
            <v>6.9682199999999996</v>
          </cell>
          <cell r="G972">
            <v>0.70218999999999998</v>
          </cell>
        </row>
        <row r="975">
          <cell r="F975">
            <v>65.287310000000005</v>
          </cell>
          <cell r="G975">
            <v>67.893169999999998</v>
          </cell>
        </row>
        <row r="976">
          <cell r="F976">
            <v>314.88774999999998</v>
          </cell>
          <cell r="G976">
            <v>327.55169000000001</v>
          </cell>
        </row>
        <row r="977">
          <cell r="F977">
            <v>1.7236499999999999</v>
          </cell>
          <cell r="G977">
            <v>0</v>
          </cell>
        </row>
        <row r="979">
          <cell r="F979">
            <v>67.42098</v>
          </cell>
        </row>
        <row r="980">
          <cell r="F980">
            <v>6.3490000000000005E-2</v>
          </cell>
        </row>
        <row r="981">
          <cell r="F981">
            <v>-306.90463</v>
          </cell>
          <cell r="G981">
            <v>-304.85606999999999</v>
          </cell>
        </row>
        <row r="983">
          <cell r="F983">
            <v>-347.90550999999999</v>
          </cell>
          <cell r="G983">
            <v>-290.07452000000001</v>
          </cell>
        </row>
        <row r="984">
          <cell r="F984">
            <v>-11.316700000000001</v>
          </cell>
        </row>
        <row r="985">
          <cell r="F985">
            <v>126.49265</v>
          </cell>
          <cell r="G985">
            <v>239.23689999999999</v>
          </cell>
        </row>
        <row r="986">
          <cell r="F986">
            <v>64.355549999999994</v>
          </cell>
          <cell r="G986">
            <v>69.055999999999997</v>
          </cell>
        </row>
        <row r="988">
          <cell r="F988">
            <v>10.83324</v>
          </cell>
          <cell r="G988">
            <v>10.70368</v>
          </cell>
        </row>
        <row r="989">
          <cell r="F989">
            <v>52.066949999999999</v>
          </cell>
          <cell r="G989">
            <v>51.640079999999998</v>
          </cell>
        </row>
        <row r="990">
          <cell r="G990">
            <v>0</v>
          </cell>
        </row>
        <row r="991">
          <cell r="F991">
            <v>15.669930000000001</v>
          </cell>
        </row>
        <row r="992">
          <cell r="F992">
            <v>0.26988000000000001</v>
          </cell>
        </row>
        <row r="993">
          <cell r="F993">
            <v>56.020200000000003</v>
          </cell>
          <cell r="G993">
            <v>50.003189999999996</v>
          </cell>
        </row>
        <row r="994">
          <cell r="F994">
            <v>4.5193199999999996</v>
          </cell>
        </row>
        <row r="995">
          <cell r="F995">
            <v>-57.957560000000001</v>
          </cell>
          <cell r="G995">
            <v>-67.587280000000007</v>
          </cell>
        </row>
        <row r="996">
          <cell r="F996">
            <v>145.77751000000001</v>
          </cell>
          <cell r="G996">
            <v>113.81567</v>
          </cell>
        </row>
        <row r="997">
          <cell r="F997">
            <v>242.85733999999999</v>
          </cell>
          <cell r="G997">
            <v>284.55279000000002</v>
          </cell>
        </row>
        <row r="998">
          <cell r="F998">
            <v>83.42671</v>
          </cell>
        </row>
        <row r="999">
          <cell r="F999">
            <v>870.93269999999995</v>
          </cell>
          <cell r="G999">
            <v>1155.88265</v>
          </cell>
        </row>
        <row r="1000">
          <cell r="F1000">
            <v>108.31428</v>
          </cell>
          <cell r="G1000">
            <v>120.23783</v>
          </cell>
        </row>
        <row r="1001">
          <cell r="F1001">
            <v>4.7785399999999996</v>
          </cell>
          <cell r="G1001">
            <v>2.9496799999999999</v>
          </cell>
        </row>
        <row r="1004">
          <cell r="F1004">
            <v>218.87198000000001</v>
          </cell>
          <cell r="G1004">
            <v>223.72474</v>
          </cell>
        </row>
        <row r="1005">
          <cell r="F1005">
            <v>1081.59528</v>
          </cell>
          <cell r="G1005">
            <v>1079.3634099999999</v>
          </cell>
        </row>
        <row r="1006">
          <cell r="F1006">
            <v>7.0716599999999996</v>
          </cell>
          <cell r="G1006">
            <v>0</v>
          </cell>
        </row>
        <row r="1007">
          <cell r="F1007">
            <v>52.678849999999997</v>
          </cell>
        </row>
        <row r="1008">
          <cell r="F1008">
            <v>501.32006000000001</v>
          </cell>
          <cell r="G1008">
            <v>0.53881999999999997</v>
          </cell>
        </row>
        <row r="1009">
          <cell r="F1009">
            <v>64.7988</v>
          </cell>
        </row>
        <row r="1010">
          <cell r="F1010">
            <v>-277.22892000000002</v>
          </cell>
          <cell r="G1010">
            <v>-266.54399000000001</v>
          </cell>
        </row>
        <row r="1011">
          <cell r="F1011">
            <v>-79.915090000000006</v>
          </cell>
        </row>
        <row r="1012">
          <cell r="F1012">
            <v>-1939.6042600000001</v>
          </cell>
          <cell r="G1012">
            <v>-1411.4076299999999</v>
          </cell>
        </row>
        <row r="1013">
          <cell r="F1013">
            <v>-162.51853</v>
          </cell>
        </row>
        <row r="1014">
          <cell r="F1014">
            <v>777.37940000000003</v>
          </cell>
          <cell r="G1014">
            <v>1189.2982999999999</v>
          </cell>
        </row>
        <row r="1015">
          <cell r="F1015">
            <v>6.2209700000000003</v>
          </cell>
          <cell r="G1015">
            <v>7.4058999999999999</v>
          </cell>
        </row>
        <row r="1016">
          <cell r="F1016">
            <v>7.6537699999999997</v>
          </cell>
        </row>
        <row r="1017">
          <cell r="F1017">
            <v>111.67614</v>
          </cell>
          <cell r="G1017">
            <v>143.45514</v>
          </cell>
        </row>
        <row r="1018">
          <cell r="F1018">
            <v>22.329630000000002</v>
          </cell>
          <cell r="G1018">
            <v>13.5808</v>
          </cell>
        </row>
        <row r="1019">
          <cell r="F1019">
            <v>22.13148</v>
          </cell>
          <cell r="G1019">
            <v>23.383459999999999</v>
          </cell>
        </row>
        <row r="1020">
          <cell r="F1020">
            <v>111.02612000000001</v>
          </cell>
          <cell r="G1020">
            <v>112.81388</v>
          </cell>
        </row>
        <row r="1021">
          <cell r="F1021">
            <v>8.8723299999999998</v>
          </cell>
        </row>
        <row r="1022">
          <cell r="F1022">
            <v>202.38583</v>
          </cell>
        </row>
        <row r="1023">
          <cell r="F1023">
            <v>22.226800000000001</v>
          </cell>
        </row>
        <row r="1024">
          <cell r="F1024">
            <v>-1.2742800000000001</v>
          </cell>
          <cell r="G1024">
            <v>-2.1137999999999999</v>
          </cell>
        </row>
        <row r="1025">
          <cell r="F1025">
            <v>-10.588559999999999</v>
          </cell>
        </row>
        <row r="1026">
          <cell r="F1026">
            <v>-247.92402999999999</v>
          </cell>
          <cell r="G1026">
            <v>-47.853279999999998</v>
          </cell>
        </row>
        <row r="1027">
          <cell r="F1027">
            <v>-29.701519999999999</v>
          </cell>
        </row>
        <row r="1028">
          <cell r="F1028">
            <v>225.03468000000001</v>
          </cell>
          <cell r="G1028">
            <v>250.6721</v>
          </cell>
        </row>
        <row r="1029">
          <cell r="F1029">
            <v>86.076700000000002</v>
          </cell>
          <cell r="G1029">
            <v>108.2638</v>
          </cell>
        </row>
        <row r="1030">
          <cell r="F1030">
            <v>29.65006</v>
          </cell>
        </row>
        <row r="1031">
          <cell r="F1031">
            <v>101.23378</v>
          </cell>
          <cell r="G1031">
            <v>125.72049</v>
          </cell>
        </row>
        <row r="1032">
          <cell r="F1032">
            <v>28.262070000000001</v>
          </cell>
          <cell r="G1032">
            <v>31.83</v>
          </cell>
        </row>
        <row r="1033">
          <cell r="F1033">
            <v>4.7785399999999996</v>
          </cell>
          <cell r="G1033">
            <v>2.9496799999999999</v>
          </cell>
        </row>
        <row r="1035">
          <cell r="F1035">
            <v>33.625259999999997</v>
          </cell>
          <cell r="G1035">
            <v>36.724769999999999</v>
          </cell>
        </row>
        <row r="1036">
          <cell r="F1036">
            <v>170.42252999999999</v>
          </cell>
          <cell r="G1036">
            <v>177.17921000000001</v>
          </cell>
        </row>
        <row r="1037">
          <cell r="F1037">
            <v>1.2058199999999999</v>
          </cell>
          <cell r="G1037">
            <v>0</v>
          </cell>
        </row>
        <row r="1038">
          <cell r="F1038">
            <v>23.585229999999999</v>
          </cell>
        </row>
        <row r="1039">
          <cell r="F1039">
            <v>218.42910000000001</v>
          </cell>
        </row>
        <row r="1040">
          <cell r="F1040">
            <v>37.481740000000002</v>
          </cell>
        </row>
        <row r="1041">
          <cell r="F1041">
            <v>-23.624279999999999</v>
          </cell>
        </row>
        <row r="1042">
          <cell r="F1042">
            <v>-220.55928</v>
          </cell>
          <cell r="G1042">
            <v>-22.030200000000001</v>
          </cell>
        </row>
        <row r="1043">
          <cell r="F1043">
            <v>-38.361829999999998</v>
          </cell>
        </row>
        <row r="1044">
          <cell r="F1044">
            <v>452.20544000000001</v>
          </cell>
          <cell r="G1044">
            <v>460.63774999999998</v>
          </cell>
        </row>
        <row r="1045">
          <cell r="F1045">
            <v>51.756129999999999</v>
          </cell>
          <cell r="G1045">
            <v>50.498330000000003</v>
          </cell>
        </row>
        <row r="1046">
          <cell r="F1046">
            <v>8.6422699999999999</v>
          </cell>
          <cell r="G1046">
            <v>7.8272399999999998</v>
          </cell>
        </row>
        <row r="1047">
          <cell r="F1047">
            <v>41.536790000000003</v>
          </cell>
          <cell r="G1047">
            <v>37.762650000000001</v>
          </cell>
        </row>
        <row r="1048">
          <cell r="F1048">
            <v>5.8658400000000004</v>
          </cell>
        </row>
        <row r="1049">
          <cell r="F1049">
            <v>-100.00712</v>
          </cell>
          <cell r="G1049">
            <v>-84.220169999999996</v>
          </cell>
        </row>
        <row r="1050">
          <cell r="F1050">
            <v>7.7939100000000003</v>
          </cell>
          <cell r="G1050">
            <v>11.86805</v>
          </cell>
        </row>
        <row r="1051">
          <cell r="F1051">
            <v>98.803539999999998</v>
          </cell>
          <cell r="G1051">
            <v>118.38476</v>
          </cell>
        </row>
        <row r="1052">
          <cell r="F1052">
            <v>46.122880000000002</v>
          </cell>
        </row>
        <row r="1053">
          <cell r="F1053">
            <v>658.02278000000001</v>
          </cell>
          <cell r="G1053">
            <v>886.70702000000006</v>
          </cell>
        </row>
        <row r="1054">
          <cell r="F1054">
            <v>57.722580000000001</v>
          </cell>
          <cell r="G1054">
            <v>74.827029999999993</v>
          </cell>
        </row>
        <row r="1056">
          <cell r="F1056">
            <v>154.47297</v>
          </cell>
          <cell r="G1056">
            <v>155.78926999999999</v>
          </cell>
        </row>
        <row r="1057">
          <cell r="F1057">
            <v>758.60983999999996</v>
          </cell>
          <cell r="G1057">
            <v>751.60766999999998</v>
          </cell>
        </row>
        <row r="1059">
          <cell r="F1059">
            <v>20.22129</v>
          </cell>
        </row>
        <row r="1060">
          <cell r="F1060">
            <v>80.505129999999994</v>
          </cell>
          <cell r="G1060">
            <v>0.53881999999999997</v>
          </cell>
        </row>
        <row r="1061">
          <cell r="F1061">
            <v>5.0902599999999998</v>
          </cell>
        </row>
        <row r="1062">
          <cell r="F1062">
            <v>-175.94752</v>
          </cell>
          <cell r="G1062">
            <v>-180.21001999999999</v>
          </cell>
        </row>
        <row r="1063">
          <cell r="F1063">
            <v>-45.702249999999999</v>
          </cell>
        </row>
        <row r="1064">
          <cell r="F1064">
            <v>-1471.12095</v>
          </cell>
          <cell r="G1064">
            <v>-1341.52415</v>
          </cell>
        </row>
        <row r="1065">
          <cell r="F1065">
            <v>-94.455179999999999</v>
          </cell>
        </row>
        <row r="1066">
          <cell r="F1066">
            <v>92.345370000000003</v>
          </cell>
          <cell r="G1066">
            <v>466.12040000000002</v>
          </cell>
        </row>
        <row r="1067">
          <cell r="F1067">
            <v>21.63552</v>
          </cell>
          <cell r="G1067">
            <v>24.023980000000002</v>
          </cell>
        </row>
        <row r="1068">
          <cell r="F1068">
            <v>4.4407300000000003</v>
          </cell>
        </row>
        <row r="1069">
          <cell r="F1069">
            <v>129.49934999999999</v>
          </cell>
          <cell r="G1069">
            <v>190.53682000000001</v>
          </cell>
        </row>
        <row r="1070">
          <cell r="F1070">
            <v>14.37107</v>
          </cell>
          <cell r="G1070">
            <v>53.288730000000001</v>
          </cell>
        </row>
        <row r="1072">
          <cell r="F1072">
            <v>32.083770000000001</v>
          </cell>
          <cell r="G1072">
            <v>33.256929999999997</v>
          </cell>
        </row>
        <row r="1073">
          <cell r="F1073">
            <v>157.09377000000001</v>
          </cell>
          <cell r="G1073">
            <v>160.44857999999999</v>
          </cell>
        </row>
        <row r="1074">
          <cell r="F1074">
            <v>0.91227999999999998</v>
          </cell>
        </row>
        <row r="1075">
          <cell r="F1075">
            <v>-32.27187</v>
          </cell>
          <cell r="G1075">
            <v>0</v>
          </cell>
        </row>
        <row r="1076">
          <cell r="F1076">
            <v>-3.3892600000000002</v>
          </cell>
        </row>
        <row r="1077">
          <cell r="F1077">
            <v>-33.767740000000003</v>
          </cell>
          <cell r="G1077">
            <v>-36.570279999999997</v>
          </cell>
        </row>
        <row r="1078">
          <cell r="F1078">
            <v>-2.9420899999999999</v>
          </cell>
        </row>
        <row r="1079">
          <cell r="F1079">
            <v>-293.46618000000001</v>
          </cell>
          <cell r="G1079">
            <v>-287.94416999999999</v>
          </cell>
        </row>
        <row r="1080">
          <cell r="F1080">
            <v>-18.37866</v>
          </cell>
        </row>
        <row r="1081">
          <cell r="F1081">
            <v>-24.179310000000001</v>
          </cell>
          <cell r="G1081">
            <v>137.04059000000001</v>
          </cell>
        </row>
        <row r="1082">
          <cell r="F1082">
            <v>6.3055700000000003</v>
          </cell>
          <cell r="G1082">
            <v>7.2886300000000004</v>
          </cell>
        </row>
        <row r="1083">
          <cell r="F1083">
            <v>3.17381</v>
          </cell>
        </row>
        <row r="1084">
          <cell r="F1084">
            <v>58.448219999999999</v>
          </cell>
          <cell r="G1084">
            <v>77.616579999999999</v>
          </cell>
        </row>
        <row r="1085">
          <cell r="F1085">
            <v>8.2709700000000002</v>
          </cell>
          <cell r="G1085">
            <v>2.4403000000000001</v>
          </cell>
        </row>
        <row r="1087">
          <cell r="F1087">
            <v>13.573930000000001</v>
          </cell>
          <cell r="G1087">
            <v>13.16033</v>
          </cell>
        </row>
        <row r="1088">
          <cell r="F1088">
            <v>67.010630000000006</v>
          </cell>
          <cell r="G1088">
            <v>63.49212</v>
          </cell>
        </row>
        <row r="1090">
          <cell r="F1090">
            <v>2.0577700000000001</v>
          </cell>
        </row>
        <row r="1091">
          <cell r="F1091">
            <v>-6.3553899999999999</v>
          </cell>
        </row>
        <row r="1092">
          <cell r="F1092">
            <v>-0.16005</v>
          </cell>
        </row>
        <row r="1093">
          <cell r="F1093">
            <v>-16.990200000000002</v>
          </cell>
          <cell r="G1093">
            <v>-11.095039999999999</v>
          </cell>
        </row>
        <row r="1094">
          <cell r="F1094">
            <v>-4.0744899999999999</v>
          </cell>
        </row>
        <row r="1095">
          <cell r="F1095">
            <v>-129.23733999999999</v>
          </cell>
          <cell r="G1095">
            <v>-118.15105</v>
          </cell>
        </row>
        <row r="1096">
          <cell r="F1096">
            <v>-16.678730000000002</v>
          </cell>
        </row>
        <row r="1097">
          <cell r="F1097">
            <v>-14.6553</v>
          </cell>
          <cell r="G1097">
            <v>34.751869999999997</v>
          </cell>
        </row>
        <row r="1098">
          <cell r="F1098">
            <v>47.023899999999998</v>
          </cell>
          <cell r="G1098">
            <v>59.314689999999999</v>
          </cell>
        </row>
        <row r="1099">
          <cell r="F1099">
            <v>34.248049999999999</v>
          </cell>
        </row>
        <row r="1100">
          <cell r="F1100">
            <v>389.07754999999997</v>
          </cell>
          <cell r="G1100">
            <v>517.97659999999996</v>
          </cell>
        </row>
        <row r="1101">
          <cell r="F1101">
            <v>33.173169999999999</v>
          </cell>
          <cell r="G1101">
            <v>15.914999999999999</v>
          </cell>
        </row>
        <row r="1102">
          <cell r="F1102">
            <v>88.444630000000004</v>
          </cell>
          <cell r="G1102">
            <v>89.480170000000001</v>
          </cell>
        </row>
        <row r="1103">
          <cell r="F1103">
            <v>435.62074000000001</v>
          </cell>
          <cell r="G1103">
            <v>431.69844999999998</v>
          </cell>
        </row>
        <row r="1105">
          <cell r="F1105">
            <v>14.047560000000001</v>
          </cell>
        </row>
        <row r="1106">
          <cell r="F1106">
            <v>81.551180000000002</v>
          </cell>
          <cell r="G1106">
            <v>0.53881999999999997</v>
          </cell>
        </row>
        <row r="1107">
          <cell r="F1107">
            <v>7.2320900000000004</v>
          </cell>
        </row>
        <row r="1108">
          <cell r="F1108">
            <v>-86.97945</v>
          </cell>
          <cell r="G1108">
            <v>-90.29119</v>
          </cell>
        </row>
        <row r="1109">
          <cell r="F1109">
            <v>-34.0533</v>
          </cell>
        </row>
        <row r="1110">
          <cell r="F1110">
            <v>-864.52378999999996</v>
          </cell>
          <cell r="G1110">
            <v>-782.32655999999997</v>
          </cell>
        </row>
        <row r="1111">
          <cell r="F1111">
            <v>-52.825040000000001</v>
          </cell>
        </row>
        <row r="1112">
          <cell r="F1112">
            <v>92.037289999999999</v>
          </cell>
          <cell r="G1112">
            <v>242.30598000000001</v>
          </cell>
        </row>
        <row r="1113">
          <cell r="F1113">
            <v>23.838550000000001</v>
          </cell>
          <cell r="G1113">
            <v>27.757459999999998</v>
          </cell>
        </row>
        <row r="1114">
          <cell r="F1114">
            <v>4.2602900000000004</v>
          </cell>
        </row>
        <row r="1115">
          <cell r="F1115">
            <v>80.997659999999996</v>
          </cell>
          <cell r="G1115">
            <v>100.57702</v>
          </cell>
        </row>
        <row r="1116">
          <cell r="F1116">
            <v>1.90737</v>
          </cell>
          <cell r="G1116">
            <v>3.1829999999999998</v>
          </cell>
        </row>
        <row r="1117">
          <cell r="F1117">
            <v>20.370640000000002</v>
          </cell>
          <cell r="G1117">
            <v>19.891839999999998</v>
          </cell>
        </row>
        <row r="1118">
          <cell r="F1118">
            <v>98.884699999999995</v>
          </cell>
          <cell r="G1118">
            <v>95.968519999999998</v>
          </cell>
        </row>
        <row r="1119">
          <cell r="F1119">
            <v>3.2036799999999999</v>
          </cell>
        </row>
        <row r="1120">
          <cell r="F1120">
            <v>37.581209999999999</v>
          </cell>
        </row>
        <row r="1121">
          <cell r="F1121">
            <v>1.4074800000000001</v>
          </cell>
        </row>
        <row r="1122">
          <cell r="F1122">
            <v>-38.210129999999999</v>
          </cell>
          <cell r="G1122">
            <v>-42.253509999999999</v>
          </cell>
        </row>
        <row r="1123">
          <cell r="F1123">
            <v>-4.6323699999999999</v>
          </cell>
        </row>
        <row r="1124">
          <cell r="F1124">
            <v>-183.89364</v>
          </cell>
          <cell r="G1124">
            <v>-153.10237000000001</v>
          </cell>
        </row>
        <row r="1125">
          <cell r="F1125">
            <v>-6.5727500000000001</v>
          </cell>
        </row>
        <row r="1126">
          <cell r="F1126">
            <v>39.142690000000002</v>
          </cell>
          <cell r="G1126">
            <v>52.02196</v>
          </cell>
        </row>
        <row r="1127">
          <cell r="F1127">
            <v>151.08196000000001</v>
          </cell>
          <cell r="G1127">
            <v>171.16831999999999</v>
          </cell>
        </row>
        <row r="1128">
          <cell r="F1128">
            <v>-9.9690000000000001E-2</v>
          </cell>
        </row>
        <row r="1129">
          <cell r="F1129">
            <v>2.85792</v>
          </cell>
        </row>
        <row r="1130">
          <cell r="F1130">
            <v>26.798660000000002</v>
          </cell>
          <cell r="G1130">
            <v>26.531089999999999</v>
          </cell>
        </row>
        <row r="1131">
          <cell r="F1131">
            <v>128.99272999999999</v>
          </cell>
          <cell r="G1131">
            <v>127.99966999999999</v>
          </cell>
        </row>
        <row r="1132">
          <cell r="G1132">
            <v>0</v>
          </cell>
        </row>
        <row r="1133">
          <cell r="F1133">
            <v>5.1791999999999998</v>
          </cell>
          <cell r="G1133">
            <v>4.8118299999999996</v>
          </cell>
        </row>
        <row r="1134">
          <cell r="F1134">
            <v>-5.2927799999999996</v>
          </cell>
          <cell r="G1134">
            <v>-1.8738300000000001</v>
          </cell>
        </row>
        <row r="1135">
          <cell r="F1135">
            <v>309.51799999999997</v>
          </cell>
          <cell r="G1135">
            <v>328.63708000000003</v>
          </cell>
        </row>
        <row r="1136">
          <cell r="G1136">
            <v>0</v>
          </cell>
        </row>
        <row r="1137">
          <cell r="G1137">
            <v>0</v>
          </cell>
        </row>
        <row r="1138">
          <cell r="F1138">
            <v>62.181440000000002</v>
          </cell>
          <cell r="G1138">
            <v>65.387550000000005</v>
          </cell>
        </row>
        <row r="1139">
          <cell r="F1139">
            <v>10.616669999999999</v>
          </cell>
          <cell r="G1139">
            <v>10.135070000000001</v>
          </cell>
        </row>
        <row r="1140">
          <cell r="F1140">
            <v>51.026409999999998</v>
          </cell>
          <cell r="G1140">
            <v>48.896810000000002</v>
          </cell>
        </row>
        <row r="1142">
          <cell r="F1142">
            <v>123.82452000000001</v>
          </cell>
          <cell r="G1142">
            <v>124.41943000000001</v>
          </cell>
        </row>
        <row r="1143">
          <cell r="F1143">
            <v>55.972490000000001</v>
          </cell>
          <cell r="G1143">
            <v>66.304130000000001</v>
          </cell>
        </row>
        <row r="1144">
          <cell r="F1144">
            <v>2.85792</v>
          </cell>
        </row>
        <row r="1145">
          <cell r="F1145">
            <v>10.09347</v>
          </cell>
          <cell r="G1145">
            <v>10.277139999999999</v>
          </cell>
        </row>
        <row r="1146">
          <cell r="F1146">
            <v>48.71978</v>
          </cell>
          <cell r="G1146">
            <v>49.582230000000003</v>
          </cell>
        </row>
        <row r="1148">
          <cell r="F1148">
            <v>-1.51064</v>
          </cell>
          <cell r="G1148">
            <v>-1.8738300000000001</v>
          </cell>
        </row>
        <row r="1149">
          <cell r="F1149">
            <v>116.13302</v>
          </cell>
          <cell r="G1149">
            <v>124.28967</v>
          </cell>
        </row>
        <row r="1150">
          <cell r="F1150">
            <v>55.972490000000001</v>
          </cell>
          <cell r="G1150">
            <v>66.304130000000001</v>
          </cell>
        </row>
        <row r="1151">
          <cell r="F1151">
            <v>2.85792</v>
          </cell>
        </row>
        <row r="1152">
          <cell r="F1152">
            <v>10.09347</v>
          </cell>
          <cell r="G1152">
            <v>10.277139999999999</v>
          </cell>
        </row>
        <row r="1153">
          <cell r="F1153">
            <v>48.71978</v>
          </cell>
          <cell r="G1153">
            <v>49.582230000000003</v>
          </cell>
        </row>
        <row r="1155">
          <cell r="F1155">
            <v>-1.51064</v>
          </cell>
          <cell r="G1155">
            <v>-1.8738300000000001</v>
          </cell>
        </row>
        <row r="1156">
          <cell r="F1156">
            <v>116.13302</v>
          </cell>
          <cell r="G1156">
            <v>124.28967</v>
          </cell>
        </row>
        <row r="1157">
          <cell r="F1157">
            <v>6.3626399999999999</v>
          </cell>
          <cell r="G1157">
            <v>7.2085100000000004</v>
          </cell>
        </row>
        <row r="1158">
          <cell r="F1158">
            <v>1.1214900000000001</v>
          </cell>
          <cell r="G1158">
            <v>1.1173200000000001</v>
          </cell>
        </row>
        <row r="1159">
          <cell r="F1159">
            <v>5.3901399999999997</v>
          </cell>
          <cell r="G1159">
            <v>5.3905200000000004</v>
          </cell>
        </row>
        <row r="1160">
          <cell r="F1160">
            <v>5.1791999999999998</v>
          </cell>
          <cell r="G1160">
            <v>4.8118299999999996</v>
          </cell>
        </row>
        <row r="1161">
          <cell r="G1161">
            <v>0</v>
          </cell>
        </row>
        <row r="1162">
          <cell r="F1162">
            <v>18.053470000000001</v>
          </cell>
          <cell r="G1162">
            <v>18.528179999999999</v>
          </cell>
        </row>
        <row r="1163">
          <cell r="F1163">
            <v>6.3626399999999999</v>
          </cell>
          <cell r="G1163">
            <v>7.2085100000000004</v>
          </cell>
        </row>
        <row r="1164">
          <cell r="F1164">
            <v>1.1214900000000001</v>
          </cell>
          <cell r="G1164">
            <v>1.1173200000000001</v>
          </cell>
        </row>
        <row r="1165">
          <cell r="F1165">
            <v>5.3901399999999997</v>
          </cell>
          <cell r="G1165">
            <v>5.3905200000000004</v>
          </cell>
        </row>
        <row r="1166">
          <cell r="G1166">
            <v>0</v>
          </cell>
        </row>
        <row r="1167">
          <cell r="F1167">
            <v>12.874269999999999</v>
          </cell>
          <cell r="G1167">
            <v>13.71635</v>
          </cell>
        </row>
        <row r="1168">
          <cell r="F1168">
            <v>5.1791999999999998</v>
          </cell>
          <cell r="G1168">
            <v>4.8118299999999996</v>
          </cell>
        </row>
        <row r="1169">
          <cell r="F1169">
            <v>5.1791999999999998</v>
          </cell>
          <cell r="G1169">
            <v>4.8118299999999996</v>
          </cell>
        </row>
        <row r="1170">
          <cell r="F1170">
            <v>26.565390000000001</v>
          </cell>
          <cell r="G1170">
            <v>32.268129999999999</v>
          </cell>
        </row>
        <row r="1171">
          <cell r="F1171">
            <v>-9.9690000000000001E-2</v>
          </cell>
        </row>
        <row r="1172">
          <cell r="F1172">
            <v>4.9670300000000003</v>
          </cell>
          <cell r="G1172">
            <v>5.0015599999999996</v>
          </cell>
        </row>
        <row r="1173">
          <cell r="F1173">
            <v>23.856400000000001</v>
          </cell>
          <cell r="G1173">
            <v>24.130109999999998</v>
          </cell>
        </row>
        <row r="1174">
          <cell r="F1174">
            <v>-3.7821400000000001</v>
          </cell>
          <cell r="G1174">
            <v>0</v>
          </cell>
        </row>
        <row r="1175">
          <cell r="F1175">
            <v>51.506990000000002</v>
          </cell>
          <cell r="G1175">
            <v>61.399799999999999</v>
          </cell>
        </row>
        <row r="1176">
          <cell r="F1176">
            <v>26.565390000000001</v>
          </cell>
          <cell r="G1176">
            <v>32.268129999999999</v>
          </cell>
        </row>
        <row r="1177">
          <cell r="F1177">
            <v>-9.9690000000000001E-2</v>
          </cell>
        </row>
        <row r="1178">
          <cell r="F1178">
            <v>4.9670300000000003</v>
          </cell>
          <cell r="G1178">
            <v>5.0015599999999996</v>
          </cell>
        </row>
        <row r="1179">
          <cell r="F1179">
            <v>23.856400000000001</v>
          </cell>
          <cell r="G1179">
            <v>24.130109999999998</v>
          </cell>
        </row>
        <row r="1180">
          <cell r="F1180">
            <v>-3.7821400000000001</v>
          </cell>
          <cell r="G1180">
            <v>0</v>
          </cell>
        </row>
        <row r="1181">
          <cell r="F1181">
            <v>51.506990000000002</v>
          </cell>
          <cell r="G1181">
            <v>61.399799999999999</v>
          </cell>
        </row>
        <row r="1182">
          <cell r="F1182">
            <v>60.467080000000003</v>
          </cell>
          <cell r="G1182">
            <v>72.090069999999997</v>
          </cell>
        </row>
        <row r="1183">
          <cell r="F1183">
            <v>20</v>
          </cell>
        </row>
        <row r="1184">
          <cell r="F1184">
            <v>11.19529</v>
          </cell>
          <cell r="G1184">
            <v>11.173970000000001</v>
          </cell>
        </row>
        <row r="1185">
          <cell r="F1185">
            <v>53.806959999999997</v>
          </cell>
          <cell r="G1185">
            <v>53.90896</v>
          </cell>
        </row>
        <row r="1186">
          <cell r="G1186">
            <v>0</v>
          </cell>
        </row>
        <row r="1187">
          <cell r="G1187">
            <v>0</v>
          </cell>
        </row>
        <row r="1188">
          <cell r="F1188">
            <v>145.46933000000001</v>
          </cell>
          <cell r="G1188">
            <v>137.173</v>
          </cell>
        </row>
        <row r="1189">
          <cell r="F1189">
            <v>43.252789999999997</v>
          </cell>
          <cell r="G1189">
            <v>45.501950000000001</v>
          </cell>
        </row>
        <row r="1190">
          <cell r="F1190">
            <v>7.0632200000000003</v>
          </cell>
          <cell r="G1190">
            <v>7.05281</v>
          </cell>
        </row>
        <row r="1191">
          <cell r="F1191">
            <v>33.947339999999997</v>
          </cell>
          <cell r="G1191">
            <v>34.026359999999997</v>
          </cell>
        </row>
        <row r="1192">
          <cell r="G1192">
            <v>0</v>
          </cell>
        </row>
        <row r="1193">
          <cell r="G1193">
            <v>0</v>
          </cell>
        </row>
        <row r="1194">
          <cell r="F1194">
            <v>84.263350000000003</v>
          </cell>
          <cell r="G1194">
            <v>86.581119999999999</v>
          </cell>
        </row>
        <row r="1195">
          <cell r="F1195">
            <v>27.436769999999999</v>
          </cell>
          <cell r="G1195">
            <v>21.065069999999999</v>
          </cell>
        </row>
        <row r="1196">
          <cell r="F1196">
            <v>4.2737800000000004</v>
          </cell>
          <cell r="G1196">
            <v>3.2650899999999998</v>
          </cell>
        </row>
        <row r="1197">
          <cell r="F1197">
            <v>20.540710000000001</v>
          </cell>
          <cell r="G1197">
            <v>15.752459999999999</v>
          </cell>
        </row>
        <row r="1198">
          <cell r="G1198">
            <v>0</v>
          </cell>
        </row>
        <row r="1199">
          <cell r="F1199">
            <v>52.251260000000002</v>
          </cell>
          <cell r="G1199">
            <v>40.082619999999999</v>
          </cell>
        </row>
        <row r="1200">
          <cell r="F1200">
            <v>15.81602</v>
          </cell>
          <cell r="G1200">
            <v>24.436879999999999</v>
          </cell>
        </row>
        <row r="1201">
          <cell r="F1201">
            <v>2.7894399999999999</v>
          </cell>
          <cell r="G1201">
            <v>3.7877200000000002</v>
          </cell>
        </row>
        <row r="1202">
          <cell r="F1202">
            <v>13.40663</v>
          </cell>
          <cell r="G1202">
            <v>18.273900000000001</v>
          </cell>
        </row>
        <row r="1203">
          <cell r="G1203">
            <v>0</v>
          </cell>
        </row>
        <row r="1204">
          <cell r="F1204">
            <v>32.012090000000001</v>
          </cell>
          <cell r="G1204">
            <v>46.4985</v>
          </cell>
        </row>
        <row r="1205">
          <cell r="F1205">
            <v>17.214289999999998</v>
          </cell>
          <cell r="G1205">
            <v>26.58812</v>
          </cell>
        </row>
        <row r="1206">
          <cell r="F1206">
            <v>20</v>
          </cell>
        </row>
        <row r="1207">
          <cell r="F1207">
            <v>4.1320699999999997</v>
          </cell>
          <cell r="G1207">
            <v>4.1211599999999997</v>
          </cell>
        </row>
        <row r="1208">
          <cell r="F1208">
            <v>19.85962</v>
          </cell>
          <cell r="G1208">
            <v>19.8826</v>
          </cell>
        </row>
        <row r="1210">
          <cell r="G1210">
            <v>0</v>
          </cell>
        </row>
        <row r="1211">
          <cell r="F1211">
            <v>61.205979999999997</v>
          </cell>
          <cell r="G1211">
            <v>50.591880000000003</v>
          </cell>
        </row>
        <row r="1214">
          <cell r="F1214">
            <v>17.214289999999998</v>
          </cell>
          <cell r="G1214">
            <v>26.58812</v>
          </cell>
        </row>
        <row r="1215">
          <cell r="F1215">
            <v>20</v>
          </cell>
        </row>
        <row r="1216">
          <cell r="F1216">
            <v>4.1320699999999997</v>
          </cell>
          <cell r="G1216">
            <v>4.1211599999999997</v>
          </cell>
        </row>
        <row r="1217">
          <cell r="F1217">
            <v>19.85962</v>
          </cell>
          <cell r="G1217">
            <v>19.8826</v>
          </cell>
        </row>
        <row r="1219">
          <cell r="G1219">
            <v>0</v>
          </cell>
        </row>
        <row r="1220">
          <cell r="F1220">
            <v>61.205979999999997</v>
          </cell>
          <cell r="G1220">
            <v>50.591880000000003</v>
          </cell>
        </row>
        <row r="1221">
          <cell r="F1221">
            <v>313.86284000000001</v>
          </cell>
          <cell r="G1221">
            <v>384.93648000000002</v>
          </cell>
        </row>
        <row r="1222">
          <cell r="F1222">
            <v>8.6665500000000009</v>
          </cell>
          <cell r="G1222">
            <v>4.2307699999999997</v>
          </cell>
        </row>
        <row r="1223">
          <cell r="F1223">
            <v>4.7136100000000001</v>
          </cell>
          <cell r="G1223">
            <v>4.8639000000000001</v>
          </cell>
        </row>
        <row r="1224">
          <cell r="F1224">
            <v>57.805199999999999</v>
          </cell>
          <cell r="G1224">
            <v>60.419060000000002</v>
          </cell>
        </row>
        <row r="1225">
          <cell r="F1225">
            <v>133.96942999999999</v>
          </cell>
          <cell r="G1225">
            <v>98.934229999999999</v>
          </cell>
        </row>
        <row r="1226">
          <cell r="F1226">
            <v>177.25689</v>
          </cell>
          <cell r="G1226">
            <v>240.71099000000001</v>
          </cell>
        </row>
        <row r="1227">
          <cell r="G1227">
            <v>0</v>
          </cell>
        </row>
        <row r="1229">
          <cell r="F1229">
            <v>-107.54822</v>
          </cell>
          <cell r="G1229">
            <v>-118.13569</v>
          </cell>
        </row>
        <row r="1230">
          <cell r="F1230">
            <v>588.72630000000004</v>
          </cell>
          <cell r="G1230">
            <v>675.95974000000001</v>
          </cell>
        </row>
        <row r="1231">
          <cell r="G1231">
            <v>0</v>
          </cell>
        </row>
        <row r="1232">
          <cell r="G1232">
            <v>0</v>
          </cell>
        </row>
        <row r="1233">
          <cell r="F1233">
            <v>34.213979999999999</v>
          </cell>
          <cell r="G1233">
            <v>33.486359999999998</v>
          </cell>
        </row>
        <row r="1234">
          <cell r="F1234">
            <v>0.17843999999999999</v>
          </cell>
        </row>
        <row r="1235">
          <cell r="F1235">
            <v>4.7136100000000001</v>
          </cell>
          <cell r="G1235">
            <v>4.8639000000000001</v>
          </cell>
        </row>
        <row r="1236">
          <cell r="F1236">
            <v>6.2909199999999998</v>
          </cell>
          <cell r="G1236">
            <v>5.9442899999999996</v>
          </cell>
        </row>
        <row r="1237">
          <cell r="F1237">
            <v>30.235749999999999</v>
          </cell>
          <cell r="G1237">
            <v>28.678319999999999</v>
          </cell>
        </row>
        <row r="1239">
          <cell r="F1239">
            <v>0</v>
          </cell>
          <cell r="G1239">
            <v>0</v>
          </cell>
        </row>
        <row r="1240">
          <cell r="F1240">
            <v>75.6327</v>
          </cell>
          <cell r="G1240">
            <v>72.97287</v>
          </cell>
        </row>
        <row r="1241">
          <cell r="F1241">
            <v>279.64886000000001</v>
          </cell>
          <cell r="G1241">
            <v>351.45012000000003</v>
          </cell>
        </row>
        <row r="1242">
          <cell r="F1242">
            <v>8.4881100000000007</v>
          </cell>
          <cell r="G1242">
            <v>4.2307699999999997</v>
          </cell>
        </row>
        <row r="1243">
          <cell r="F1243">
            <v>51.514279999999999</v>
          </cell>
          <cell r="G1243">
            <v>54.474769999999999</v>
          </cell>
        </row>
        <row r="1244">
          <cell r="F1244">
            <v>103.73368000000001</v>
          </cell>
          <cell r="G1244">
            <v>70.25591</v>
          </cell>
        </row>
        <row r="1245">
          <cell r="F1245">
            <v>177.25689</v>
          </cell>
          <cell r="G1245">
            <v>240.71099000000001</v>
          </cell>
        </row>
        <row r="1246">
          <cell r="G1246">
            <v>0</v>
          </cell>
        </row>
        <row r="1247">
          <cell r="F1247">
            <v>-107.54822</v>
          </cell>
          <cell r="G1247">
            <v>-118.13569</v>
          </cell>
        </row>
        <row r="1248">
          <cell r="F1248">
            <v>513.09360000000004</v>
          </cell>
          <cell r="G1248">
            <v>602.98686999999995</v>
          </cell>
        </row>
        <row r="1249">
          <cell r="F1249">
            <v>35.664459999999998</v>
          </cell>
          <cell r="G1249">
            <v>37.13664</v>
          </cell>
        </row>
        <row r="1250">
          <cell r="F1250">
            <v>1.4999899999999999</v>
          </cell>
        </row>
        <row r="1251">
          <cell r="F1251">
            <v>5.7777399999999997</v>
          </cell>
          <cell r="G1251">
            <v>5.7561799999999996</v>
          </cell>
        </row>
        <row r="1252">
          <cell r="F1252">
            <v>27.769069999999999</v>
          </cell>
          <cell r="G1252">
            <v>27.770779999999998</v>
          </cell>
        </row>
        <row r="1253">
          <cell r="F1253">
            <v>-5.1791999999999998</v>
          </cell>
          <cell r="G1253">
            <v>-4.8118299999999996</v>
          </cell>
        </row>
        <row r="1254">
          <cell r="F1254">
            <v>65.532060000000001</v>
          </cell>
          <cell r="G1254">
            <v>65.851770000000002</v>
          </cell>
        </row>
        <row r="1255">
          <cell r="F1255">
            <v>186.48276000000001</v>
          </cell>
          <cell r="G1255">
            <v>257.49999000000003</v>
          </cell>
        </row>
        <row r="1256">
          <cell r="F1256">
            <v>6.2031799999999997</v>
          </cell>
          <cell r="G1256">
            <v>4.2307699999999997</v>
          </cell>
        </row>
        <row r="1257">
          <cell r="F1257">
            <v>33.97016</v>
          </cell>
          <cell r="G1257">
            <v>39.912500000000001</v>
          </cell>
        </row>
        <row r="1258">
          <cell r="F1258">
            <v>21.94746</v>
          </cell>
        </row>
        <row r="1259">
          <cell r="F1259">
            <v>177.25689</v>
          </cell>
          <cell r="G1259">
            <v>240.71099000000001</v>
          </cell>
        </row>
        <row r="1260">
          <cell r="G1260">
            <v>0</v>
          </cell>
        </row>
        <row r="1261">
          <cell r="F1261">
            <v>-48.966270000000002</v>
          </cell>
          <cell r="G1261">
            <v>-75.851330000000004</v>
          </cell>
        </row>
        <row r="1262">
          <cell r="F1262">
            <v>376.89418000000001</v>
          </cell>
          <cell r="G1262">
            <v>466.50292000000002</v>
          </cell>
        </row>
        <row r="1263">
          <cell r="F1263">
            <v>57.501640000000002</v>
          </cell>
          <cell r="G1263">
            <v>56.813490000000002</v>
          </cell>
        </row>
        <row r="1264">
          <cell r="F1264">
            <v>0.78493999999999997</v>
          </cell>
        </row>
        <row r="1265">
          <cell r="F1265">
            <v>11.76638</v>
          </cell>
          <cell r="G1265">
            <v>8.8060899999999993</v>
          </cell>
        </row>
        <row r="1266">
          <cell r="F1266">
            <v>54.017150000000001</v>
          </cell>
          <cell r="G1266">
            <v>42.485129999999998</v>
          </cell>
        </row>
        <row r="1267">
          <cell r="F1267">
            <v>-53.402749999999997</v>
          </cell>
          <cell r="G1267">
            <v>-37.472529999999999</v>
          </cell>
        </row>
        <row r="1268">
          <cell r="F1268">
            <v>70.667360000000002</v>
          </cell>
          <cell r="G1268">
            <v>70.632180000000005</v>
          </cell>
        </row>
        <row r="1269">
          <cell r="G1269">
            <v>-183.98895999999999</v>
          </cell>
        </row>
        <row r="1270">
          <cell r="G1270">
            <v>-183.98895999999999</v>
          </cell>
        </row>
        <row r="1271">
          <cell r="G1271">
            <v>-183.98895999999999</v>
          </cell>
        </row>
        <row r="1272">
          <cell r="G1272">
            <v>-183.98895999999999</v>
          </cell>
        </row>
        <row r="1273">
          <cell r="F1273">
            <v>-183.83452</v>
          </cell>
          <cell r="G1273">
            <v>-316.13796000000002</v>
          </cell>
        </row>
        <row r="1274">
          <cell r="F1274">
            <v>-18.832999999999998</v>
          </cell>
        </row>
        <row r="1275">
          <cell r="G1275">
            <v>-78.637100000000004</v>
          </cell>
        </row>
        <row r="1276">
          <cell r="G1276">
            <v>-2.3607300000000002</v>
          </cell>
        </row>
        <row r="1277">
          <cell r="F1277">
            <v>-0.36699999999999999</v>
          </cell>
          <cell r="G1277">
            <v>-0.85101000000000004</v>
          </cell>
        </row>
        <row r="1278">
          <cell r="F1278">
            <v>121.61418</v>
          </cell>
          <cell r="G1278">
            <v>414.37405999999999</v>
          </cell>
        </row>
        <row r="1280">
          <cell r="F1280">
            <v>-1.2110000000000001</v>
          </cell>
          <cell r="G1280">
            <v>-1.6552199999999999</v>
          </cell>
        </row>
        <row r="1281">
          <cell r="F1281">
            <v>-50.426000000000002</v>
          </cell>
          <cell r="G1281">
            <v>-104.88382</v>
          </cell>
        </row>
        <row r="1282">
          <cell r="F1282">
            <v>-248.04599999999999</v>
          </cell>
          <cell r="G1282">
            <v>-265.77417000000003</v>
          </cell>
        </row>
        <row r="1283">
          <cell r="G1283">
            <v>-36.106650000000002</v>
          </cell>
        </row>
        <row r="1284">
          <cell r="G1284">
            <v>86.172889999999995</v>
          </cell>
        </row>
        <row r="1285">
          <cell r="F1285">
            <v>3.4924599999999999</v>
          </cell>
          <cell r="G1285">
            <v>-6.6522500000000004</v>
          </cell>
        </row>
        <row r="1286">
          <cell r="G1286">
            <v>-0.17988000000000001</v>
          </cell>
        </row>
        <row r="1287">
          <cell r="G1287">
            <v>97.923559999999995</v>
          </cell>
        </row>
        <row r="1288">
          <cell r="G1288">
            <v>116.20775</v>
          </cell>
        </row>
        <row r="1289">
          <cell r="G1289">
            <v>1.2625500000000001</v>
          </cell>
        </row>
        <row r="1290">
          <cell r="G1290">
            <v>1.0742</v>
          </cell>
        </row>
        <row r="1291">
          <cell r="F1291">
            <v>-377.61088000000001</v>
          </cell>
          <cell r="G1291">
            <v>-96.223780000000005</v>
          </cell>
        </row>
        <row r="1302">
          <cell r="F1302">
            <v>-183.83452</v>
          </cell>
          <cell r="G1302">
            <v>-316.13796000000002</v>
          </cell>
        </row>
        <row r="1303">
          <cell r="F1303">
            <v>-18.832999999999998</v>
          </cell>
        </row>
        <row r="1304">
          <cell r="G1304">
            <v>-78.637100000000004</v>
          </cell>
        </row>
        <row r="1305">
          <cell r="G1305">
            <v>-2.3607300000000002</v>
          </cell>
        </row>
        <row r="1306">
          <cell r="F1306">
            <v>-0.36699999999999999</v>
          </cell>
          <cell r="G1306">
            <v>-0.85101000000000004</v>
          </cell>
        </row>
        <row r="1307">
          <cell r="F1307">
            <v>121.61418</v>
          </cell>
          <cell r="G1307">
            <v>414.37405999999999</v>
          </cell>
        </row>
        <row r="1308">
          <cell r="F1308">
            <v>-1.2110000000000001</v>
          </cell>
          <cell r="G1308">
            <v>-1.6552199999999999</v>
          </cell>
        </row>
        <row r="1309">
          <cell r="F1309">
            <v>-50.426000000000002</v>
          </cell>
          <cell r="G1309">
            <v>-104.88382</v>
          </cell>
        </row>
        <row r="1310">
          <cell r="F1310">
            <v>-248.04599999999999</v>
          </cell>
          <cell r="G1310">
            <v>-265.77417000000003</v>
          </cell>
        </row>
        <row r="1311">
          <cell r="G1311">
            <v>-36.106650000000002</v>
          </cell>
        </row>
        <row r="1312">
          <cell r="G1312">
            <v>86.172889999999995</v>
          </cell>
        </row>
        <row r="1313">
          <cell r="F1313">
            <v>3.4924599999999999</v>
          </cell>
          <cell r="G1313">
            <v>-6.6522500000000004</v>
          </cell>
        </row>
        <row r="1314">
          <cell r="G1314">
            <v>-0.17988000000000001</v>
          </cell>
        </row>
        <row r="1315">
          <cell r="G1315">
            <v>97.923559999999995</v>
          </cell>
        </row>
        <row r="1316">
          <cell r="G1316">
            <v>116.20775</v>
          </cell>
        </row>
        <row r="1317">
          <cell r="G1317">
            <v>1.2625500000000001</v>
          </cell>
        </row>
        <row r="1318">
          <cell r="G1318">
            <v>1.0742</v>
          </cell>
        </row>
        <row r="1319">
          <cell r="F1319">
            <v>-377.61088000000001</v>
          </cell>
          <cell r="G1319">
            <v>-96.223780000000005</v>
          </cell>
        </row>
        <row r="1320">
          <cell r="F1320">
            <v>-186.67599999999999</v>
          </cell>
          <cell r="G1320">
            <v>-316.13796000000002</v>
          </cell>
        </row>
        <row r="1321">
          <cell r="F1321">
            <v>-18.832999999999998</v>
          </cell>
        </row>
        <row r="1322">
          <cell r="G1322">
            <v>-78.637100000000004</v>
          </cell>
        </row>
        <row r="1323">
          <cell r="G1323">
            <v>-2.3607300000000002</v>
          </cell>
        </row>
        <row r="1324">
          <cell r="F1324">
            <v>-0.36699999999999999</v>
          </cell>
          <cell r="G1324">
            <v>-0.85101000000000004</v>
          </cell>
        </row>
        <row r="1325">
          <cell r="F1325">
            <v>-9.5370000000000008</v>
          </cell>
        </row>
        <row r="1326">
          <cell r="F1326">
            <v>-1.2110000000000001</v>
          </cell>
          <cell r="G1326">
            <v>-1.6552199999999999</v>
          </cell>
        </row>
        <row r="1327">
          <cell r="F1327">
            <v>-50.426000000000002</v>
          </cell>
          <cell r="G1327">
            <v>-61.335619999999999</v>
          </cell>
        </row>
        <row r="1328">
          <cell r="F1328">
            <v>-248.04599999999999</v>
          </cell>
          <cell r="G1328">
            <v>-265.77417000000003</v>
          </cell>
        </row>
        <row r="1329">
          <cell r="G1329">
            <v>-36.106650000000002</v>
          </cell>
        </row>
        <row r="1330">
          <cell r="G1330">
            <v>17.558910000000001</v>
          </cell>
        </row>
        <row r="1331">
          <cell r="G1331">
            <v>-6.6522500000000004</v>
          </cell>
        </row>
        <row r="1332">
          <cell r="G1332">
            <v>-0.17988000000000001</v>
          </cell>
        </row>
        <row r="1333">
          <cell r="G1333">
            <v>97.923559999999995</v>
          </cell>
        </row>
        <row r="1334">
          <cell r="G1334">
            <v>116.20775</v>
          </cell>
        </row>
        <row r="1335">
          <cell r="G1335">
            <v>1.2625500000000001</v>
          </cell>
        </row>
        <row r="1336">
          <cell r="G1336">
            <v>1.0742</v>
          </cell>
        </row>
        <row r="1337">
          <cell r="F1337">
            <v>-515.096</v>
          </cell>
          <cell r="G1337">
            <v>-535.66362000000004</v>
          </cell>
        </row>
        <row r="1339">
          <cell r="G1339">
            <v>-43.548200000000001</v>
          </cell>
        </row>
        <row r="1340">
          <cell r="G1340">
            <v>68.613979999999998</v>
          </cell>
        </row>
        <row r="1341">
          <cell r="G1341">
            <v>25.06578</v>
          </cell>
        </row>
        <row r="1342">
          <cell r="F1342">
            <v>2.8414799999999998</v>
          </cell>
        </row>
        <row r="1343">
          <cell r="F1343">
            <v>3.4924599999999999</v>
          </cell>
        </row>
        <row r="1344">
          <cell r="F1344">
            <v>6.3339400000000001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 refreshError="1"/>
      <sheetData sheetId="1" refreshError="1"/>
      <sheetData sheetId="2">
        <row r="5">
          <cell r="F5">
            <v>3153.8852000000002</v>
          </cell>
          <cell r="G5">
            <v>3233.8007200000002</v>
          </cell>
        </row>
        <row r="6">
          <cell r="F6">
            <v>0.80949000000000004</v>
          </cell>
        </row>
        <row r="7">
          <cell r="F7">
            <v>-30.635000000000002</v>
          </cell>
        </row>
        <row r="8">
          <cell r="F8">
            <v>47.842460000000003</v>
          </cell>
        </row>
        <row r="9">
          <cell r="F9">
            <v>2874.1902100000002</v>
          </cell>
          <cell r="G9">
            <v>2877.0675299999998</v>
          </cell>
        </row>
        <row r="10">
          <cell r="F10">
            <v>277.77147000000002</v>
          </cell>
          <cell r="G10">
            <v>138.64048</v>
          </cell>
        </row>
        <row r="11">
          <cell r="F11">
            <v>8.4214800000000007</v>
          </cell>
          <cell r="G11">
            <v>10.37678</v>
          </cell>
        </row>
        <row r="12">
          <cell r="F12">
            <v>26.766729999999999</v>
          </cell>
          <cell r="G12">
            <v>14.35547</v>
          </cell>
        </row>
        <row r="14">
          <cell r="F14">
            <v>9.8528400000000005</v>
          </cell>
          <cell r="G14">
            <v>13.837809999999999</v>
          </cell>
        </row>
        <row r="15">
          <cell r="F15">
            <v>927.20578999999998</v>
          </cell>
          <cell r="G15">
            <v>921.70140000000004</v>
          </cell>
        </row>
        <row r="16">
          <cell r="F16">
            <v>4372.2730799999999</v>
          </cell>
          <cell r="G16">
            <v>4418.1939000000002</v>
          </cell>
        </row>
        <row r="17">
          <cell r="F17">
            <v>179.28016</v>
          </cell>
          <cell r="G17">
            <v>204.60434000000001</v>
          </cell>
        </row>
        <row r="18">
          <cell r="G18">
            <v>3.1334499999999998</v>
          </cell>
        </row>
        <row r="19">
          <cell r="F19">
            <v>267.43470000000002</v>
          </cell>
          <cell r="G19">
            <v>52.246270000000003</v>
          </cell>
        </row>
        <row r="20">
          <cell r="F20">
            <v>39.520530000000001</v>
          </cell>
        </row>
        <row r="21">
          <cell r="F21">
            <v>2252.45228</v>
          </cell>
          <cell r="G21">
            <v>54.597580000000001</v>
          </cell>
        </row>
        <row r="22">
          <cell r="F22">
            <v>111.47275</v>
          </cell>
        </row>
        <row r="23">
          <cell r="F23">
            <v>-1968.71507</v>
          </cell>
          <cell r="G23">
            <v>-1749.2941000000001</v>
          </cell>
        </row>
        <row r="24">
          <cell r="F24">
            <v>-53.203899999999997</v>
          </cell>
        </row>
        <row r="25">
          <cell r="F25">
            <v>-4229.6757299999999</v>
          </cell>
          <cell r="G25">
            <v>-1991.98153</v>
          </cell>
        </row>
        <row r="26">
          <cell r="F26">
            <v>-263.91440999999998</v>
          </cell>
        </row>
        <row r="27">
          <cell r="G27">
            <v>-6.9453899999999997</v>
          </cell>
        </row>
        <row r="28">
          <cell r="G28">
            <v>-6.0871500000000003</v>
          </cell>
        </row>
        <row r="29">
          <cell r="F29">
            <v>8003.0350600000002</v>
          </cell>
          <cell r="G29">
            <v>8188.2475599999998</v>
          </cell>
        </row>
        <row r="30">
          <cell r="F30">
            <v>3153.8852000000002</v>
          </cell>
          <cell r="G30">
            <v>3233.8007200000002</v>
          </cell>
        </row>
        <row r="31">
          <cell r="F31">
            <v>0.80949000000000004</v>
          </cell>
        </row>
        <row r="32">
          <cell r="F32">
            <v>-30.635000000000002</v>
          </cell>
        </row>
        <row r="33">
          <cell r="F33">
            <v>47.842460000000003</v>
          </cell>
        </row>
        <row r="34">
          <cell r="F34">
            <v>2874.1902100000002</v>
          </cell>
          <cell r="G34">
            <v>2877.0675299999998</v>
          </cell>
        </row>
        <row r="35">
          <cell r="F35">
            <v>277.77147000000002</v>
          </cell>
          <cell r="G35">
            <v>138.64048</v>
          </cell>
        </row>
        <row r="36">
          <cell r="F36">
            <v>8.4214800000000007</v>
          </cell>
          <cell r="G36">
            <v>10.37678</v>
          </cell>
        </row>
        <row r="37">
          <cell r="F37">
            <v>26.766729999999999</v>
          </cell>
          <cell r="G37">
            <v>14.35547</v>
          </cell>
        </row>
        <row r="39">
          <cell r="F39">
            <v>9.8528400000000005</v>
          </cell>
          <cell r="G39">
            <v>13.837809999999999</v>
          </cell>
        </row>
        <row r="40">
          <cell r="F40">
            <v>927.20578999999998</v>
          </cell>
          <cell r="G40">
            <v>921.70140000000004</v>
          </cell>
        </row>
        <row r="41">
          <cell r="F41">
            <v>4372.2730799999999</v>
          </cell>
          <cell r="G41">
            <v>4418.1939000000002</v>
          </cell>
        </row>
        <row r="42">
          <cell r="F42">
            <v>179.28016</v>
          </cell>
          <cell r="G42">
            <v>204.60434000000001</v>
          </cell>
        </row>
        <row r="43">
          <cell r="G43">
            <v>3.1334499999999998</v>
          </cell>
        </row>
        <row r="44">
          <cell r="F44">
            <v>267.43470000000002</v>
          </cell>
          <cell r="G44">
            <v>52.246270000000003</v>
          </cell>
        </row>
        <row r="45">
          <cell r="F45">
            <v>39.520530000000001</v>
          </cell>
        </row>
        <row r="46">
          <cell r="F46">
            <v>2252.45228</v>
          </cell>
          <cell r="G46">
            <v>54.597580000000001</v>
          </cell>
        </row>
        <row r="47">
          <cell r="F47">
            <v>111.47275</v>
          </cell>
        </row>
        <row r="48">
          <cell r="F48">
            <v>-1968.71507</v>
          </cell>
          <cell r="G48">
            <v>-1749.2941000000001</v>
          </cell>
        </row>
        <row r="49">
          <cell r="F49">
            <v>-53.203899999999997</v>
          </cell>
        </row>
        <row r="50">
          <cell r="F50">
            <v>-4229.6757299999999</v>
          </cell>
          <cell r="G50">
            <v>-1991.98153</v>
          </cell>
        </row>
        <row r="51">
          <cell r="F51">
            <v>-263.91440999999998</v>
          </cell>
        </row>
        <row r="52">
          <cell r="G52">
            <v>-6.9453899999999997</v>
          </cell>
        </row>
        <row r="53">
          <cell r="G53">
            <v>-6.0871500000000003</v>
          </cell>
        </row>
        <row r="54">
          <cell r="F54">
            <v>8003.0350600000002</v>
          </cell>
          <cell r="G54">
            <v>8188.2475599999998</v>
          </cell>
        </row>
        <row r="55">
          <cell r="F55">
            <v>-228.53299999999999</v>
          </cell>
          <cell r="G55">
            <v>-315.58688999999998</v>
          </cell>
        </row>
        <row r="56">
          <cell r="F56">
            <v>-30.635000000000002</v>
          </cell>
        </row>
        <row r="57">
          <cell r="G57">
            <v>-76.830070000000006</v>
          </cell>
        </row>
        <row r="58">
          <cell r="G58">
            <v>-2.2299500000000001</v>
          </cell>
        </row>
        <row r="59">
          <cell r="F59">
            <v>-0.30299999999999999</v>
          </cell>
          <cell r="G59">
            <v>-0.82613999999999999</v>
          </cell>
        </row>
        <row r="60">
          <cell r="F60">
            <v>-5.0890000000000004</v>
          </cell>
        </row>
        <row r="62">
          <cell r="F62">
            <v>-1.5189999999999999</v>
          </cell>
          <cell r="G62">
            <v>-1.6552199999999999</v>
          </cell>
        </row>
        <row r="63">
          <cell r="F63">
            <v>-48.978000000000002</v>
          </cell>
          <cell r="G63">
            <v>-90.445639999999997</v>
          </cell>
        </row>
        <row r="64">
          <cell r="F64">
            <v>-242.73599999999999</v>
          </cell>
          <cell r="G64">
            <v>-263.98914000000002</v>
          </cell>
        </row>
        <row r="65">
          <cell r="G65">
            <v>-36.106650000000002</v>
          </cell>
        </row>
        <row r="66">
          <cell r="G66">
            <v>59.969970000000004</v>
          </cell>
        </row>
        <row r="67">
          <cell r="G67">
            <v>-6.6522500000000004</v>
          </cell>
        </row>
        <row r="68">
          <cell r="G68">
            <v>-0.17462</v>
          </cell>
        </row>
        <row r="69">
          <cell r="G69">
            <v>97.923559999999995</v>
          </cell>
        </row>
        <row r="70">
          <cell r="G70">
            <v>113.59923000000001</v>
          </cell>
        </row>
        <row r="71">
          <cell r="G71">
            <v>1.22566</v>
          </cell>
        </row>
        <row r="72">
          <cell r="G72">
            <v>1.0742</v>
          </cell>
        </row>
        <row r="73">
          <cell r="F73">
            <v>-557.79300000000001</v>
          </cell>
          <cell r="G73">
            <v>-520.70394999999996</v>
          </cell>
        </row>
        <row r="84">
          <cell r="F84">
            <v>-228.53299999999999</v>
          </cell>
          <cell r="G84">
            <v>-315.58688999999998</v>
          </cell>
        </row>
        <row r="85">
          <cell r="F85">
            <v>-30.635000000000002</v>
          </cell>
        </row>
        <row r="86">
          <cell r="G86">
            <v>-76.830070000000006</v>
          </cell>
        </row>
        <row r="87">
          <cell r="G87">
            <v>-2.2299500000000001</v>
          </cell>
        </row>
        <row r="88">
          <cell r="F88">
            <v>-0.30299999999999999</v>
          </cell>
          <cell r="G88">
            <v>-0.82613999999999999</v>
          </cell>
        </row>
        <row r="89">
          <cell r="F89">
            <v>-5.0890000000000004</v>
          </cell>
        </row>
        <row r="90">
          <cell r="F90">
            <v>-1.5189999999999999</v>
          </cell>
          <cell r="G90">
            <v>-1.6552199999999999</v>
          </cell>
        </row>
        <row r="91">
          <cell r="F91">
            <v>-48.978000000000002</v>
          </cell>
          <cell r="G91">
            <v>-90.445639999999997</v>
          </cell>
        </row>
        <row r="92">
          <cell r="F92">
            <v>-242.73599999999999</v>
          </cell>
          <cell r="G92">
            <v>-263.98914000000002</v>
          </cell>
        </row>
        <row r="93">
          <cell r="G93">
            <v>-36.106650000000002</v>
          </cell>
        </row>
        <row r="94">
          <cell r="G94">
            <v>59.969970000000004</v>
          </cell>
        </row>
        <row r="95">
          <cell r="G95">
            <v>-6.6522500000000004</v>
          </cell>
        </row>
        <row r="96">
          <cell r="G96">
            <v>-0.17462</v>
          </cell>
        </row>
        <row r="97">
          <cell r="G97">
            <v>97.923559999999995</v>
          </cell>
        </row>
        <row r="98">
          <cell r="G98">
            <v>113.59923000000001</v>
          </cell>
        </row>
        <row r="99">
          <cell r="G99">
            <v>1.22566</v>
          </cell>
        </row>
        <row r="100">
          <cell r="G100">
            <v>1.0742</v>
          </cell>
        </row>
        <row r="101">
          <cell r="F101">
            <v>-557.79300000000001</v>
          </cell>
          <cell r="G101">
            <v>-520.70394999999996</v>
          </cell>
        </row>
        <row r="102">
          <cell r="F102">
            <v>-228.53299999999999</v>
          </cell>
          <cell r="G102">
            <v>-315.58688999999998</v>
          </cell>
        </row>
        <row r="103">
          <cell r="F103">
            <v>-30.635000000000002</v>
          </cell>
        </row>
        <row r="104">
          <cell r="G104">
            <v>-76.830070000000006</v>
          </cell>
        </row>
        <row r="105">
          <cell r="G105">
            <v>-2.2299500000000001</v>
          </cell>
        </row>
        <row r="106">
          <cell r="F106">
            <v>-0.30299999999999999</v>
          </cell>
          <cell r="G106">
            <v>-0.82613999999999999</v>
          </cell>
        </row>
        <row r="107">
          <cell r="F107">
            <v>-5.0890000000000004</v>
          </cell>
        </row>
        <row r="108">
          <cell r="F108">
            <v>-1.5189999999999999</v>
          </cell>
          <cell r="G108">
            <v>-1.6552199999999999</v>
          </cell>
        </row>
        <row r="109">
          <cell r="F109">
            <v>-48.978000000000002</v>
          </cell>
          <cell r="G109">
            <v>-60.965620000000001</v>
          </cell>
        </row>
        <row r="110">
          <cell r="F110">
            <v>-242.73599999999999</v>
          </cell>
          <cell r="G110">
            <v>-263.98914000000002</v>
          </cell>
        </row>
        <row r="111">
          <cell r="G111">
            <v>-36.106650000000002</v>
          </cell>
        </row>
        <row r="112">
          <cell r="G112">
            <v>5.4241700000000002</v>
          </cell>
        </row>
        <row r="113">
          <cell r="G113">
            <v>-6.6522500000000004</v>
          </cell>
        </row>
        <row r="114">
          <cell r="G114">
            <v>-0.17462</v>
          </cell>
        </row>
        <row r="115">
          <cell r="G115">
            <v>97.923559999999995</v>
          </cell>
        </row>
        <row r="116">
          <cell r="G116">
            <v>113.59923000000001</v>
          </cell>
        </row>
        <row r="117">
          <cell r="G117">
            <v>1.22566</v>
          </cell>
        </row>
        <row r="118">
          <cell r="G118">
            <v>1.0742</v>
          </cell>
        </row>
        <row r="119">
          <cell r="F119">
            <v>-557.79300000000001</v>
          </cell>
          <cell r="G119">
            <v>-545.76972999999998</v>
          </cell>
        </row>
        <row r="120">
          <cell r="G120">
            <v>-29.48002</v>
          </cell>
        </row>
        <row r="121">
          <cell r="G121">
            <v>54.5458</v>
          </cell>
        </row>
        <row r="122">
          <cell r="G122">
            <v>25.06578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15.957190000000001</v>
          </cell>
        </row>
        <row r="132">
          <cell r="G132">
            <v>2.47336</v>
          </cell>
        </row>
        <row r="133">
          <cell r="G133">
            <v>11.932790000000001</v>
          </cell>
        </row>
        <row r="134">
          <cell r="G134">
            <v>-30.363350000000001</v>
          </cell>
        </row>
        <row r="135">
          <cell r="G135">
            <v>-1.0000000000000001E-5</v>
          </cell>
        </row>
        <row r="136">
          <cell r="G136">
            <v>15.957190000000001</v>
          </cell>
        </row>
        <row r="137">
          <cell r="G137">
            <v>2.47336</v>
          </cell>
        </row>
        <row r="138">
          <cell r="G138">
            <v>11.932790000000001</v>
          </cell>
        </row>
        <row r="139">
          <cell r="G139">
            <v>-30.363350000000001</v>
          </cell>
        </row>
        <row r="140">
          <cell r="G140">
            <v>-1.0000000000000001E-5</v>
          </cell>
        </row>
        <row r="141">
          <cell r="F141">
            <v>3382.4182000000001</v>
          </cell>
          <cell r="G141">
            <v>3533.4304200000001</v>
          </cell>
        </row>
        <row r="142">
          <cell r="F142">
            <v>0.80949000000000004</v>
          </cell>
        </row>
        <row r="143">
          <cell r="F143">
            <v>47.842460000000003</v>
          </cell>
        </row>
        <row r="144">
          <cell r="F144">
            <v>2874.1902100000002</v>
          </cell>
          <cell r="G144">
            <v>2953.8975999999998</v>
          </cell>
        </row>
        <row r="145">
          <cell r="F145">
            <v>277.77147000000002</v>
          </cell>
          <cell r="G145">
            <v>140.87043</v>
          </cell>
        </row>
        <row r="146">
          <cell r="F146">
            <v>8.7244799999999998</v>
          </cell>
          <cell r="G146">
            <v>11.202920000000001</v>
          </cell>
        </row>
        <row r="147">
          <cell r="F147">
            <v>31.855730000000001</v>
          </cell>
          <cell r="G147">
            <v>14.35547</v>
          </cell>
        </row>
        <row r="149">
          <cell r="F149">
            <v>11.371840000000001</v>
          </cell>
          <cell r="G149">
            <v>15.493029999999999</v>
          </cell>
        </row>
        <row r="150">
          <cell r="F150">
            <v>976.18379000000004</v>
          </cell>
          <cell r="G150">
            <v>1009.67368</v>
          </cell>
        </row>
        <row r="151">
          <cell r="F151">
            <v>4615.0090799999998</v>
          </cell>
          <cell r="G151">
            <v>4670.2502500000001</v>
          </cell>
        </row>
        <row r="152">
          <cell r="F152">
            <v>179.28016</v>
          </cell>
          <cell r="G152">
            <v>240.71099000000001</v>
          </cell>
        </row>
        <row r="153">
          <cell r="G153">
            <v>-56.83652</v>
          </cell>
        </row>
        <row r="154">
          <cell r="F154">
            <v>267.43470000000002</v>
          </cell>
          <cell r="G154">
            <v>58.898519999999998</v>
          </cell>
        </row>
        <row r="155">
          <cell r="F155">
            <v>39.520530000000001</v>
          </cell>
        </row>
        <row r="156">
          <cell r="F156">
            <v>2252.45228</v>
          </cell>
          <cell r="G156">
            <v>54.772199999999998</v>
          </cell>
        </row>
        <row r="157">
          <cell r="F157">
            <v>111.47275</v>
          </cell>
        </row>
        <row r="158">
          <cell r="F158">
            <v>-1968.71507</v>
          </cell>
          <cell r="G158">
            <v>-1816.8543099999999</v>
          </cell>
        </row>
        <row r="159">
          <cell r="F159">
            <v>-53.203899999999997</v>
          </cell>
        </row>
        <row r="160">
          <cell r="F160">
            <v>-4229.6757299999999</v>
          </cell>
          <cell r="G160">
            <v>-2105.5807599999998</v>
          </cell>
        </row>
        <row r="161">
          <cell r="F161">
            <v>-263.91440999999998</v>
          </cell>
        </row>
        <row r="162">
          <cell r="G162">
            <v>-8.1710499999999993</v>
          </cell>
        </row>
        <row r="163">
          <cell r="G163">
            <v>-7.1613499999999997</v>
          </cell>
        </row>
        <row r="164">
          <cell r="F164">
            <v>8560.8280599999998</v>
          </cell>
          <cell r="G164">
            <v>8708.9515200000005</v>
          </cell>
        </row>
        <row r="165">
          <cell r="F165">
            <v>357.85324000000003</v>
          </cell>
          <cell r="G165">
            <v>384.93648000000002</v>
          </cell>
        </row>
        <row r="166">
          <cell r="F166">
            <v>3.8461500000000002</v>
          </cell>
          <cell r="G166">
            <v>4.2307699999999997</v>
          </cell>
        </row>
        <row r="167">
          <cell r="F167">
            <v>5.6821599999999997</v>
          </cell>
          <cell r="G167">
            <v>4.8639000000000001</v>
          </cell>
        </row>
        <row r="168">
          <cell r="F168">
            <v>55.335709999999999</v>
          </cell>
          <cell r="G168">
            <v>60.419060000000002</v>
          </cell>
        </row>
        <row r="169">
          <cell r="F169">
            <v>120.39081</v>
          </cell>
          <cell r="G169">
            <v>98.934240000000003</v>
          </cell>
        </row>
        <row r="170">
          <cell r="F170">
            <v>179.28016</v>
          </cell>
          <cell r="G170">
            <v>240.71099000000001</v>
          </cell>
        </row>
        <row r="171">
          <cell r="G171">
            <v>0</v>
          </cell>
        </row>
        <row r="173">
          <cell r="F173">
            <v>-71.434129999999996</v>
          </cell>
          <cell r="G173">
            <v>-118.13569</v>
          </cell>
        </row>
        <row r="174">
          <cell r="F174">
            <v>650.95410000000004</v>
          </cell>
          <cell r="G174">
            <v>675.95974999999999</v>
          </cell>
        </row>
        <row r="175">
          <cell r="F175">
            <v>322.78667000000002</v>
          </cell>
          <cell r="G175">
            <v>351.45012000000003</v>
          </cell>
        </row>
        <row r="176">
          <cell r="F176">
            <v>3.8461500000000002</v>
          </cell>
          <cell r="G176">
            <v>4.2307699999999997</v>
          </cell>
        </row>
        <row r="177">
          <cell r="F177">
            <v>49.044780000000003</v>
          </cell>
          <cell r="G177">
            <v>54.474769999999999</v>
          </cell>
        </row>
        <row r="178">
          <cell r="F178">
            <v>90.155069999999995</v>
          </cell>
          <cell r="G178">
            <v>70.25591</v>
          </cell>
        </row>
        <row r="179">
          <cell r="F179">
            <v>179.28016</v>
          </cell>
          <cell r="G179">
            <v>240.71099000000001</v>
          </cell>
        </row>
        <row r="180">
          <cell r="G180">
            <v>0</v>
          </cell>
        </row>
        <row r="181">
          <cell r="F181">
            <v>-71.434129999999996</v>
          </cell>
          <cell r="G181">
            <v>-118.13569</v>
          </cell>
        </row>
        <row r="182">
          <cell r="F182">
            <v>573.67870000000005</v>
          </cell>
          <cell r="G182">
            <v>602.98686999999995</v>
          </cell>
        </row>
        <row r="183">
          <cell r="F183">
            <v>34.528660000000002</v>
          </cell>
          <cell r="G183">
            <v>37.13664</v>
          </cell>
        </row>
        <row r="185">
          <cell r="F185">
            <v>5.7777500000000002</v>
          </cell>
          <cell r="G185">
            <v>5.7561799999999996</v>
          </cell>
        </row>
        <row r="186">
          <cell r="F186">
            <v>27.769079999999999</v>
          </cell>
          <cell r="G186">
            <v>27.770779999999998</v>
          </cell>
        </row>
        <row r="187">
          <cell r="F187">
            <v>-4.9202399999999997</v>
          </cell>
          <cell r="G187">
            <v>-4.8118299999999996</v>
          </cell>
        </row>
        <row r="188">
          <cell r="F188">
            <v>63.155250000000002</v>
          </cell>
          <cell r="G188">
            <v>65.851770000000002</v>
          </cell>
        </row>
        <row r="189">
          <cell r="F189">
            <v>229.84730999999999</v>
          </cell>
          <cell r="G189">
            <v>257.49999000000003</v>
          </cell>
        </row>
        <row r="190">
          <cell r="F190">
            <v>3.8461500000000002</v>
          </cell>
          <cell r="G190">
            <v>4.2307699999999997</v>
          </cell>
        </row>
        <row r="191">
          <cell r="F191">
            <v>34.306950000000001</v>
          </cell>
          <cell r="G191">
            <v>39.912500000000001</v>
          </cell>
        </row>
        <row r="192">
          <cell r="F192">
            <v>21.856300000000001</v>
          </cell>
        </row>
        <row r="193">
          <cell r="F193">
            <v>179.28016</v>
          </cell>
          <cell r="G193">
            <v>240.71099000000001</v>
          </cell>
        </row>
        <row r="194">
          <cell r="G194">
            <v>0</v>
          </cell>
        </row>
        <row r="195">
          <cell r="F195">
            <v>-25.47945</v>
          </cell>
          <cell r="G195">
            <v>-75.851330000000004</v>
          </cell>
        </row>
        <row r="196">
          <cell r="F196">
            <v>443.65742</v>
          </cell>
          <cell r="G196">
            <v>466.50292000000002</v>
          </cell>
        </row>
        <row r="197">
          <cell r="F197">
            <v>58.410699999999999</v>
          </cell>
          <cell r="G197">
            <v>56.813490000000002</v>
          </cell>
        </row>
        <row r="199">
          <cell r="F199">
            <v>8.9600799999999996</v>
          </cell>
          <cell r="G199">
            <v>8.8060899999999993</v>
          </cell>
        </row>
        <row r="200">
          <cell r="F200">
            <v>40.529690000000002</v>
          </cell>
          <cell r="G200">
            <v>42.485129999999998</v>
          </cell>
        </row>
        <row r="201">
          <cell r="F201">
            <v>-41.034439999999996</v>
          </cell>
          <cell r="G201">
            <v>-37.472529999999999</v>
          </cell>
        </row>
        <row r="202">
          <cell r="F202">
            <v>66.866029999999995</v>
          </cell>
          <cell r="G202">
            <v>70.632180000000005</v>
          </cell>
        </row>
        <row r="203">
          <cell r="F203">
            <v>35.066569999999999</v>
          </cell>
          <cell r="G203">
            <v>33.486359999999998</v>
          </cell>
        </row>
        <row r="204">
          <cell r="F204">
            <v>5.6821599999999997</v>
          </cell>
          <cell r="G204">
            <v>4.8639000000000001</v>
          </cell>
        </row>
        <row r="205">
          <cell r="F205">
            <v>6.2909300000000004</v>
          </cell>
          <cell r="G205">
            <v>5.9442899999999996</v>
          </cell>
        </row>
        <row r="206">
          <cell r="F206">
            <v>30.23574</v>
          </cell>
          <cell r="G206">
            <v>28.678329999999999</v>
          </cell>
        </row>
        <row r="208">
          <cell r="G208">
            <v>0</v>
          </cell>
        </row>
        <row r="209">
          <cell r="F209">
            <v>77.275400000000005</v>
          </cell>
          <cell r="G209">
            <v>72.972880000000004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F212">
            <v>1171.1449399999999</v>
          </cell>
          <cell r="G212">
            <v>1229.6171999999999</v>
          </cell>
        </row>
        <row r="213">
          <cell r="F213">
            <v>46.929569999999998</v>
          </cell>
        </row>
        <row r="214">
          <cell r="F214">
            <v>2634.1309099999999</v>
          </cell>
          <cell r="G214">
            <v>2716.4807500000002</v>
          </cell>
        </row>
        <row r="215">
          <cell r="F215">
            <v>262.06123000000002</v>
          </cell>
          <cell r="G215">
            <v>130.44167999999999</v>
          </cell>
        </row>
        <row r="216">
          <cell r="F216">
            <v>6.6994800000000003</v>
          </cell>
          <cell r="G216">
            <v>5.69529</v>
          </cell>
        </row>
        <row r="217">
          <cell r="F217">
            <v>3</v>
          </cell>
        </row>
        <row r="219">
          <cell r="F219">
            <v>602.07273999999995</v>
          </cell>
          <cell r="G219">
            <v>612.52791999999999</v>
          </cell>
        </row>
        <row r="220">
          <cell r="F220">
            <v>2949.52477</v>
          </cell>
          <cell r="G220">
            <v>2955.1509900000001</v>
          </cell>
        </row>
        <row r="221">
          <cell r="G221">
            <v>0</v>
          </cell>
        </row>
        <row r="222">
          <cell r="F222">
            <v>42.142650000000003</v>
          </cell>
          <cell r="G222">
            <v>2.44082</v>
          </cell>
        </row>
        <row r="223">
          <cell r="F223">
            <v>38.434080000000002</v>
          </cell>
        </row>
        <row r="224">
          <cell r="F224">
            <v>2112.7054600000001</v>
          </cell>
          <cell r="G224">
            <v>51.811399999999999</v>
          </cell>
        </row>
        <row r="225">
          <cell r="F225">
            <v>98.893860000000004</v>
          </cell>
        </row>
        <row r="226">
          <cell r="F226">
            <v>-1186.14589</v>
          </cell>
          <cell r="G226">
            <v>-1131.9105300000001</v>
          </cell>
        </row>
        <row r="227">
          <cell r="F227">
            <v>-52.117449999999998</v>
          </cell>
        </row>
        <row r="228">
          <cell r="F228">
            <v>-3976.3157000000001</v>
          </cell>
          <cell r="G228">
            <v>-1961.3936200000001</v>
          </cell>
        </row>
        <row r="229">
          <cell r="F229">
            <v>-250.71638999999999</v>
          </cell>
        </row>
        <row r="230">
          <cell r="F230">
            <v>4502.4442600000002</v>
          </cell>
          <cell r="G230">
            <v>4610.8618999999999</v>
          </cell>
        </row>
        <row r="231">
          <cell r="F231">
            <v>24.43873</v>
          </cell>
          <cell r="G231">
            <v>35.307380000000002</v>
          </cell>
        </row>
        <row r="232">
          <cell r="F232">
            <v>4.4394299999999998</v>
          </cell>
          <cell r="G232">
            <v>5.4726400000000002</v>
          </cell>
        </row>
        <row r="233">
          <cell r="F233">
            <v>21.337070000000001</v>
          </cell>
          <cell r="G233">
            <v>26.40286</v>
          </cell>
        </row>
        <row r="234">
          <cell r="F234">
            <v>-2.97912</v>
          </cell>
        </row>
        <row r="235">
          <cell r="F235">
            <v>47.236109999999996</v>
          </cell>
          <cell r="G235">
            <v>67.182879999999997</v>
          </cell>
        </row>
        <row r="236">
          <cell r="F236">
            <v>10.220230000000001</v>
          </cell>
          <cell r="G236">
            <v>12.102869999999999</v>
          </cell>
        </row>
        <row r="237">
          <cell r="F237">
            <v>1.8831199999999999</v>
          </cell>
          <cell r="G237">
            <v>1.8759399999999999</v>
          </cell>
        </row>
        <row r="238">
          <cell r="F238">
            <v>9.0506399999999996</v>
          </cell>
          <cell r="G238">
            <v>9.0505300000000002</v>
          </cell>
        </row>
        <row r="241">
          <cell r="F241">
            <v>-8.93248</v>
          </cell>
          <cell r="G241">
            <v>-11.51469</v>
          </cell>
        </row>
        <row r="242">
          <cell r="F242">
            <v>12.22151</v>
          </cell>
          <cell r="G242">
            <v>11.51465</v>
          </cell>
        </row>
        <row r="243">
          <cell r="F243">
            <v>282.00366000000002</v>
          </cell>
          <cell r="G243">
            <v>280.33816999999999</v>
          </cell>
        </row>
        <row r="245">
          <cell r="F245">
            <v>235.96876</v>
          </cell>
          <cell r="G245">
            <v>237.05822000000001</v>
          </cell>
        </row>
        <row r="246">
          <cell r="F246">
            <v>12.25672</v>
          </cell>
          <cell r="G246">
            <v>0.68167</v>
          </cell>
        </row>
        <row r="249">
          <cell r="F249">
            <v>78.663629999999998</v>
          </cell>
          <cell r="G249">
            <v>80.196439999999996</v>
          </cell>
        </row>
        <row r="250">
          <cell r="F250">
            <v>380.02039000000002</v>
          </cell>
          <cell r="G250">
            <v>386.90902999999997</v>
          </cell>
        </row>
        <row r="251">
          <cell r="G251">
            <v>0</v>
          </cell>
        </row>
        <row r="252">
          <cell r="F252">
            <v>13.846170000000001</v>
          </cell>
          <cell r="G252">
            <v>0</v>
          </cell>
        </row>
        <row r="254">
          <cell r="F254">
            <v>103.6382</v>
          </cell>
          <cell r="G254">
            <v>48.542209999999997</v>
          </cell>
        </row>
        <row r="255">
          <cell r="F255">
            <v>2.4712800000000001</v>
          </cell>
        </row>
        <row r="256">
          <cell r="F256">
            <v>-435.76251999999999</v>
          </cell>
          <cell r="G256">
            <v>-383.14492999999999</v>
          </cell>
        </row>
        <row r="258">
          <cell r="F258">
            <v>-414.12711000000002</v>
          </cell>
          <cell r="G258">
            <v>-297.00423000000001</v>
          </cell>
        </row>
        <row r="259">
          <cell r="F259">
            <v>-12.853429999999999</v>
          </cell>
        </row>
        <row r="260">
          <cell r="F260">
            <v>246.12575000000001</v>
          </cell>
          <cell r="G260">
            <v>353.57657999999998</v>
          </cell>
        </row>
        <row r="261">
          <cell r="F261">
            <v>202.14743999999999</v>
          </cell>
          <cell r="G261">
            <v>204.25201999999999</v>
          </cell>
        </row>
        <row r="263">
          <cell r="F263">
            <v>225.05796000000001</v>
          </cell>
          <cell r="G263">
            <v>226.93824000000001</v>
          </cell>
        </row>
        <row r="264">
          <cell r="F264">
            <v>12.25672</v>
          </cell>
          <cell r="G264">
            <v>0.68167</v>
          </cell>
        </row>
        <row r="267">
          <cell r="F267">
            <v>65.054010000000005</v>
          </cell>
          <cell r="G267">
            <v>66.834490000000002</v>
          </cell>
        </row>
        <row r="268">
          <cell r="F268">
            <v>314.60885999999999</v>
          </cell>
          <cell r="G268">
            <v>322.44407999999999</v>
          </cell>
        </row>
        <row r="269">
          <cell r="G269">
            <v>0</v>
          </cell>
        </row>
        <row r="271">
          <cell r="F271">
            <v>91.983379999999997</v>
          </cell>
        </row>
        <row r="272">
          <cell r="F272">
            <v>0.60052000000000005</v>
          </cell>
        </row>
        <row r="273">
          <cell r="F273">
            <v>-354.18518</v>
          </cell>
          <cell r="G273">
            <v>-304.85606999999999</v>
          </cell>
        </row>
        <row r="275">
          <cell r="F275">
            <v>-393.00270999999998</v>
          </cell>
          <cell r="G275">
            <v>-281.59921000000003</v>
          </cell>
        </row>
        <row r="276">
          <cell r="F276">
            <v>-12.853429999999999</v>
          </cell>
        </row>
        <row r="277">
          <cell r="F277">
            <v>151.66757000000001</v>
          </cell>
          <cell r="G277">
            <v>234.69522000000001</v>
          </cell>
        </row>
        <row r="278">
          <cell r="F278">
            <v>8.4446600000000007</v>
          </cell>
          <cell r="G278">
            <v>7.0301499999999999</v>
          </cell>
        </row>
        <row r="279">
          <cell r="F279">
            <v>10.9108</v>
          </cell>
          <cell r="G279">
            <v>10.11998</v>
          </cell>
        </row>
        <row r="281">
          <cell r="F281">
            <v>2.77644</v>
          </cell>
          <cell r="G281">
            <v>2.6582699999999999</v>
          </cell>
        </row>
        <row r="282">
          <cell r="F282">
            <v>13.34459</v>
          </cell>
          <cell r="G282">
            <v>12.824870000000001</v>
          </cell>
        </row>
        <row r="283">
          <cell r="F283">
            <v>0.29859000000000002</v>
          </cell>
        </row>
        <row r="284">
          <cell r="F284">
            <v>6.6049999999999998E-2</v>
          </cell>
        </row>
        <row r="286">
          <cell r="F286">
            <v>-16.521979999999999</v>
          </cell>
          <cell r="G286">
            <v>-10.70158</v>
          </cell>
        </row>
        <row r="287">
          <cell r="F287">
            <v>-21.124400000000001</v>
          </cell>
          <cell r="G287">
            <v>-15.40502</v>
          </cell>
        </row>
        <row r="289">
          <cell r="F289">
            <v>-1.80525</v>
          </cell>
          <cell r="G289">
            <v>6.5266700000000002</v>
          </cell>
        </row>
        <row r="290">
          <cell r="F290">
            <v>71.411559999999994</v>
          </cell>
          <cell r="G290">
            <v>69.055999999999997</v>
          </cell>
        </row>
        <row r="292">
          <cell r="F292">
            <v>10.83318</v>
          </cell>
          <cell r="G292">
            <v>10.70368</v>
          </cell>
        </row>
        <row r="293">
          <cell r="F293">
            <v>52.066940000000002</v>
          </cell>
          <cell r="G293">
            <v>51.640079999999998</v>
          </cell>
        </row>
        <row r="294">
          <cell r="G294">
            <v>0</v>
          </cell>
        </row>
        <row r="295">
          <cell r="F295">
            <v>13.54758</v>
          </cell>
        </row>
        <row r="297">
          <cell r="F297">
            <v>11.58877</v>
          </cell>
          <cell r="G297">
            <v>48.542209999999997</v>
          </cell>
        </row>
        <row r="298">
          <cell r="F298">
            <v>1.87076</v>
          </cell>
        </row>
        <row r="299">
          <cell r="F299">
            <v>-65.055359999999993</v>
          </cell>
          <cell r="G299">
            <v>-67.587280000000007</v>
          </cell>
        </row>
        <row r="300">
          <cell r="F300">
            <v>96.26343</v>
          </cell>
          <cell r="G300">
            <v>112.35469000000001</v>
          </cell>
        </row>
        <row r="301">
          <cell r="F301">
            <v>269.80928999999998</v>
          </cell>
          <cell r="G301">
            <v>267.13916999999998</v>
          </cell>
        </row>
        <row r="302">
          <cell r="F302">
            <v>40.211880000000001</v>
          </cell>
        </row>
        <row r="303">
          <cell r="F303">
            <v>1152.6987300000001</v>
          </cell>
          <cell r="G303">
            <v>1136.84746</v>
          </cell>
        </row>
        <row r="304">
          <cell r="F304">
            <v>189.35726</v>
          </cell>
          <cell r="G304">
            <v>80.442999999999998</v>
          </cell>
        </row>
        <row r="305">
          <cell r="F305">
            <v>4.3171999999999997</v>
          </cell>
          <cell r="G305">
            <v>2.8634900000000001</v>
          </cell>
        </row>
        <row r="308">
          <cell r="F308">
            <v>228.21553</v>
          </cell>
          <cell r="G308">
            <v>218.06174999999999</v>
          </cell>
        </row>
        <row r="309">
          <cell r="F309">
            <v>1132.77521</v>
          </cell>
          <cell r="G309">
            <v>1052.04252</v>
          </cell>
        </row>
        <row r="310">
          <cell r="F310">
            <v>23.004660000000001</v>
          </cell>
          <cell r="G310">
            <v>0</v>
          </cell>
        </row>
        <row r="311">
          <cell r="F311">
            <v>27.807279999999999</v>
          </cell>
        </row>
        <row r="312">
          <cell r="F312">
            <v>671.59722999999997</v>
          </cell>
          <cell r="G312">
            <v>0.52307999999999999</v>
          </cell>
        </row>
        <row r="313">
          <cell r="F313">
            <v>66.990610000000004</v>
          </cell>
        </row>
        <row r="314">
          <cell r="F314">
            <v>-275.10338999999999</v>
          </cell>
          <cell r="G314">
            <v>-266.54399000000001</v>
          </cell>
        </row>
        <row r="315">
          <cell r="F315">
            <v>-45.276919999999997</v>
          </cell>
        </row>
        <row r="316">
          <cell r="F316">
            <v>-2107.9718200000002</v>
          </cell>
          <cell r="G316">
            <v>-1392.3225</v>
          </cell>
        </row>
        <row r="317">
          <cell r="F317">
            <v>-206.07043999999999</v>
          </cell>
        </row>
        <row r="318">
          <cell r="F318">
            <v>1172.36231</v>
          </cell>
          <cell r="G318">
            <v>1099.0539799999999</v>
          </cell>
        </row>
        <row r="319">
          <cell r="F319">
            <v>54.291690000000003</v>
          </cell>
          <cell r="G319">
            <v>50.498330000000003</v>
          </cell>
        </row>
        <row r="320">
          <cell r="F320">
            <v>8.5956600000000005</v>
          </cell>
          <cell r="G320">
            <v>7.8272399999999998</v>
          </cell>
        </row>
        <row r="321">
          <cell r="F321">
            <v>41.312710000000003</v>
          </cell>
          <cell r="G321">
            <v>37.762650000000001</v>
          </cell>
        </row>
        <row r="322">
          <cell r="F322">
            <v>13.686959999999999</v>
          </cell>
        </row>
        <row r="323">
          <cell r="F323">
            <v>-96.267679999999999</v>
          </cell>
          <cell r="G323">
            <v>-84.220169999999996</v>
          </cell>
        </row>
        <row r="324">
          <cell r="F324">
            <v>21.619340000000001</v>
          </cell>
          <cell r="G324">
            <v>11.86805</v>
          </cell>
        </row>
        <row r="325">
          <cell r="F325">
            <v>110.80153</v>
          </cell>
          <cell r="G325">
            <v>118.38476</v>
          </cell>
        </row>
        <row r="326">
          <cell r="F326">
            <v>28.978919999999999</v>
          </cell>
        </row>
        <row r="327">
          <cell r="F327">
            <v>912.55246999999997</v>
          </cell>
          <cell r="G327">
            <v>875.53655000000003</v>
          </cell>
        </row>
        <row r="328">
          <cell r="F328">
            <v>130.43749</v>
          </cell>
          <cell r="G328">
            <v>36.359000000000002</v>
          </cell>
        </row>
        <row r="330">
          <cell r="F330">
            <v>162.97308000000001</v>
          </cell>
          <cell r="G330">
            <v>154.05779000000001</v>
          </cell>
        </row>
        <row r="331">
          <cell r="F331">
            <v>808.45236999999997</v>
          </cell>
          <cell r="G331">
            <v>743.25435000000004</v>
          </cell>
        </row>
        <row r="333">
          <cell r="F333">
            <v>16.989989999999999</v>
          </cell>
        </row>
        <row r="334">
          <cell r="F334">
            <v>274.58005000000003</v>
          </cell>
          <cell r="G334">
            <v>0.52307999999999999</v>
          </cell>
        </row>
        <row r="335">
          <cell r="F335">
            <v>13.280760000000001</v>
          </cell>
        </row>
        <row r="336">
          <cell r="F336">
            <v>-176.49952999999999</v>
          </cell>
          <cell r="G336">
            <v>-180.21001999999999</v>
          </cell>
        </row>
        <row r="337">
          <cell r="F337">
            <v>-34.208669999999998</v>
          </cell>
        </row>
        <row r="338">
          <cell r="F338">
            <v>-1663.9904300000001</v>
          </cell>
          <cell r="G338">
            <v>-1324.4808599999999</v>
          </cell>
        </row>
        <row r="339">
          <cell r="F339">
            <v>-144.80493999999999</v>
          </cell>
        </row>
        <row r="340">
          <cell r="F340">
            <v>439.54309000000001</v>
          </cell>
          <cell r="G340">
            <v>423.42464999999999</v>
          </cell>
        </row>
        <row r="341">
          <cell r="F341">
            <v>55.794670000000004</v>
          </cell>
          <cell r="G341">
            <v>59.314689999999999</v>
          </cell>
        </row>
        <row r="342">
          <cell r="F342">
            <v>20.662379999999999</v>
          </cell>
        </row>
        <row r="343">
          <cell r="F343">
            <v>540.92894000000001</v>
          </cell>
          <cell r="G343">
            <v>517.57962999999995</v>
          </cell>
        </row>
        <row r="344">
          <cell r="F344">
            <v>67.102869999999996</v>
          </cell>
          <cell r="G344">
            <v>14.42</v>
          </cell>
        </row>
        <row r="345">
          <cell r="F345">
            <v>93.753050000000002</v>
          </cell>
          <cell r="G345">
            <v>89.418620000000004</v>
          </cell>
        </row>
        <row r="346">
          <cell r="F346">
            <v>464.46179999999998</v>
          </cell>
          <cell r="G346">
            <v>431.40156000000002</v>
          </cell>
        </row>
        <row r="348">
          <cell r="F348">
            <v>8.3977500000000003</v>
          </cell>
        </row>
        <row r="349">
          <cell r="F349">
            <v>116.21881</v>
          </cell>
          <cell r="G349">
            <v>0.52307999999999999</v>
          </cell>
        </row>
        <row r="350">
          <cell r="F350">
            <v>6.0198600000000004</v>
          </cell>
        </row>
        <row r="351">
          <cell r="F351">
            <v>-88.221940000000004</v>
          </cell>
          <cell r="G351">
            <v>-90.29119</v>
          </cell>
        </row>
        <row r="352">
          <cell r="F352">
            <v>-25.177990000000001</v>
          </cell>
        </row>
        <row r="353">
          <cell r="F353">
            <v>-984.26419999999996</v>
          </cell>
          <cell r="G353">
            <v>-781.62175999999999</v>
          </cell>
        </row>
        <row r="354">
          <cell r="F354">
            <v>-72.075850000000003</v>
          </cell>
        </row>
        <row r="355">
          <cell r="F355">
            <v>203.60015000000001</v>
          </cell>
          <cell r="G355">
            <v>240.74463</v>
          </cell>
        </row>
        <row r="356">
          <cell r="F356">
            <v>4.4336000000000002</v>
          </cell>
          <cell r="G356">
            <v>7.2886300000000004</v>
          </cell>
        </row>
        <row r="357">
          <cell r="F357">
            <v>3.3486400000000001</v>
          </cell>
        </row>
        <row r="358">
          <cell r="F358">
            <v>71.891980000000004</v>
          </cell>
          <cell r="G358">
            <v>75.348770000000002</v>
          </cell>
        </row>
        <row r="359">
          <cell r="F359">
            <v>12.652200000000001</v>
          </cell>
          <cell r="G359">
            <v>2.3690000000000002</v>
          </cell>
        </row>
        <row r="361">
          <cell r="F361">
            <v>13.470750000000001</v>
          </cell>
          <cell r="G361">
            <v>12.80879</v>
          </cell>
        </row>
        <row r="362">
          <cell r="F362">
            <v>67.278059999999996</v>
          </cell>
          <cell r="G362">
            <v>61.796250000000001</v>
          </cell>
        </row>
        <row r="364">
          <cell r="F364">
            <v>1.00501</v>
          </cell>
        </row>
        <row r="365">
          <cell r="F365">
            <v>13.62894</v>
          </cell>
        </row>
        <row r="366">
          <cell r="F366">
            <v>0.31786999999999999</v>
          </cell>
        </row>
        <row r="367">
          <cell r="F367">
            <v>-6.7960799999999999</v>
          </cell>
          <cell r="G367">
            <v>-11.095039999999999</v>
          </cell>
        </row>
        <row r="368">
          <cell r="F368">
            <v>-3.6375099999999998</v>
          </cell>
        </row>
        <row r="369">
          <cell r="F369">
            <v>-134.27645000000001</v>
          </cell>
          <cell r="G369">
            <v>-114.69893999999999</v>
          </cell>
        </row>
        <row r="370">
          <cell r="F370">
            <v>-14.454969999999999</v>
          </cell>
        </row>
        <row r="371">
          <cell r="F371">
            <v>28.86204</v>
          </cell>
          <cell r="G371">
            <v>33.817459999999997</v>
          </cell>
        </row>
        <row r="372">
          <cell r="F372">
            <v>29.404129999999999</v>
          </cell>
          <cell r="G372">
            <v>27.757459999999998</v>
          </cell>
        </row>
        <row r="373">
          <cell r="F373">
            <v>5.0818399999999997</v>
          </cell>
        </row>
        <row r="374">
          <cell r="F374">
            <v>99.228430000000003</v>
          </cell>
          <cell r="G374">
            <v>97.638390000000001</v>
          </cell>
        </row>
        <row r="375">
          <cell r="F375">
            <v>11.562239999999999</v>
          </cell>
          <cell r="G375">
            <v>3.09</v>
          </cell>
        </row>
        <row r="376">
          <cell r="F376">
            <v>20.98329</v>
          </cell>
          <cell r="G376">
            <v>19.436360000000001</v>
          </cell>
        </row>
        <row r="377">
          <cell r="F377">
            <v>103.45028000000001</v>
          </cell>
          <cell r="G377">
            <v>93.771019999999993</v>
          </cell>
        </row>
        <row r="378">
          <cell r="F378">
            <v>1.6066</v>
          </cell>
        </row>
        <row r="379">
          <cell r="F379">
            <v>35.216769999999997</v>
          </cell>
        </row>
        <row r="380">
          <cell r="F380">
            <v>1.61473</v>
          </cell>
        </row>
        <row r="381">
          <cell r="F381">
            <v>-47.961739999999999</v>
          </cell>
          <cell r="G381">
            <v>-42.253509999999999</v>
          </cell>
        </row>
        <row r="382">
          <cell r="F382">
            <v>-5.5610400000000002</v>
          </cell>
        </row>
        <row r="383">
          <cell r="F383">
            <v>-180.84241</v>
          </cell>
          <cell r="G383">
            <v>-148.62907000000001</v>
          </cell>
        </row>
        <row r="384">
          <cell r="F384">
            <v>-13.115690000000001</v>
          </cell>
        </row>
        <row r="385">
          <cell r="F385">
            <v>60.667430000000003</v>
          </cell>
          <cell r="G385">
            <v>50.810650000000003</v>
          </cell>
        </row>
        <row r="386">
          <cell r="F386">
            <v>21.169129999999999</v>
          </cell>
          <cell r="G386">
            <v>24.023980000000002</v>
          </cell>
        </row>
        <row r="387">
          <cell r="F387">
            <v>-0.11394</v>
          </cell>
        </row>
        <row r="388">
          <cell r="F388">
            <v>200.50312</v>
          </cell>
          <cell r="G388">
            <v>184.96976000000001</v>
          </cell>
        </row>
        <row r="389">
          <cell r="F389">
            <v>39.120179999999998</v>
          </cell>
          <cell r="G389">
            <v>16.48</v>
          </cell>
        </row>
        <row r="391">
          <cell r="F391">
            <v>34.765990000000002</v>
          </cell>
          <cell r="G391">
            <v>32.394019999999998</v>
          </cell>
        </row>
        <row r="392">
          <cell r="F392">
            <v>173.26222999999999</v>
          </cell>
          <cell r="G392">
            <v>156.28551999999999</v>
          </cell>
        </row>
        <row r="393">
          <cell r="F393">
            <v>5.9806299999999997</v>
          </cell>
        </row>
        <row r="394">
          <cell r="F394">
            <v>109.51553</v>
          </cell>
          <cell r="G394">
            <v>0</v>
          </cell>
        </row>
        <row r="395">
          <cell r="F395">
            <v>5.3282999999999996</v>
          </cell>
        </row>
        <row r="396">
          <cell r="F396">
            <v>-33.519770000000001</v>
          </cell>
          <cell r="G396">
            <v>-36.570279999999997</v>
          </cell>
        </row>
        <row r="397">
          <cell r="F397">
            <v>0.16786999999999999</v>
          </cell>
        </row>
        <row r="398">
          <cell r="F398">
            <v>-364.60737</v>
          </cell>
          <cell r="G398">
            <v>-279.53109000000001</v>
          </cell>
        </row>
        <row r="399">
          <cell r="F399">
            <v>-45.158430000000003</v>
          </cell>
        </row>
        <row r="400">
          <cell r="F400">
            <v>146.41346999999999</v>
          </cell>
          <cell r="G400">
            <v>98.051910000000007</v>
          </cell>
        </row>
        <row r="401">
          <cell r="F401">
            <v>96.518640000000005</v>
          </cell>
          <cell r="G401">
            <v>90.850179999999995</v>
          </cell>
        </row>
        <row r="402">
          <cell r="F402">
            <v>10.013170000000001</v>
          </cell>
        </row>
        <row r="403">
          <cell r="F403">
            <v>113.67265</v>
          </cell>
          <cell r="G403">
            <v>122.04721000000001</v>
          </cell>
        </row>
        <row r="404">
          <cell r="F404">
            <v>33.480319999999999</v>
          </cell>
          <cell r="G404">
            <v>30.9</v>
          </cell>
        </row>
        <row r="405">
          <cell r="F405">
            <v>4.3171999999999997</v>
          </cell>
          <cell r="G405">
            <v>2.8634900000000001</v>
          </cell>
        </row>
        <row r="407">
          <cell r="F407">
            <v>33.645339999999997</v>
          </cell>
          <cell r="G407">
            <v>33.44294</v>
          </cell>
        </row>
        <row r="408">
          <cell r="F408">
            <v>168.24675999999999</v>
          </cell>
          <cell r="G408">
            <v>161.346</v>
          </cell>
        </row>
        <row r="409">
          <cell r="F409">
            <v>9.3177000000000003</v>
          </cell>
          <cell r="G409">
            <v>0</v>
          </cell>
        </row>
        <row r="410">
          <cell r="F410">
            <v>9.6829499999999999</v>
          </cell>
        </row>
        <row r="411">
          <cell r="F411">
            <v>202.57678000000001</v>
          </cell>
        </row>
        <row r="412">
          <cell r="F412">
            <v>30.380410000000001</v>
          </cell>
        </row>
        <row r="413">
          <cell r="F413">
            <v>-9.6829499999999999</v>
          </cell>
        </row>
        <row r="414">
          <cell r="F414">
            <v>-212.80544</v>
          </cell>
          <cell r="G414">
            <v>-21.38653</v>
          </cell>
        </row>
        <row r="415">
          <cell r="F415">
            <v>-31.006029999999999</v>
          </cell>
        </row>
        <row r="416">
          <cell r="F416">
            <v>458.35750000000002</v>
          </cell>
          <cell r="G416">
            <v>420.06328999999999</v>
          </cell>
        </row>
        <row r="417">
          <cell r="F417">
            <v>8.1974300000000007</v>
          </cell>
          <cell r="G417">
            <v>7.4058999999999999</v>
          </cell>
        </row>
        <row r="418">
          <cell r="F418">
            <v>1.2197899999999999</v>
          </cell>
        </row>
        <row r="419">
          <cell r="F419">
            <v>126.47360999999999</v>
          </cell>
          <cell r="G419">
            <v>139.2637</v>
          </cell>
        </row>
        <row r="420">
          <cell r="F420">
            <v>25.439450000000001</v>
          </cell>
          <cell r="G420">
            <v>13.183999999999999</v>
          </cell>
        </row>
        <row r="421">
          <cell r="F421">
            <v>23.001449999999998</v>
          </cell>
          <cell r="G421">
            <v>22.733779999999999</v>
          </cell>
        </row>
        <row r="422">
          <cell r="F422">
            <v>114.76336999999999</v>
          </cell>
          <cell r="G422">
            <v>109.67952</v>
          </cell>
        </row>
        <row r="423">
          <cell r="F423">
            <v>1.1343399999999999</v>
          </cell>
        </row>
        <row r="424">
          <cell r="F424">
            <v>194.44040000000001</v>
          </cell>
        </row>
        <row r="425">
          <cell r="F425">
            <v>23.329440000000002</v>
          </cell>
        </row>
        <row r="426">
          <cell r="F426">
            <v>-2.3361800000000001</v>
          </cell>
          <cell r="G426">
            <v>-2.1137999999999999</v>
          </cell>
        </row>
        <row r="427">
          <cell r="F427">
            <v>-1.3853</v>
          </cell>
        </row>
        <row r="428">
          <cell r="F428">
            <v>-231.17595</v>
          </cell>
          <cell r="G428">
            <v>-46.455109999999998</v>
          </cell>
        </row>
        <row r="429">
          <cell r="F429">
            <v>-30.25947</v>
          </cell>
        </row>
        <row r="430">
          <cell r="F430">
            <v>252.84237999999999</v>
          </cell>
          <cell r="G430">
            <v>243.69799</v>
          </cell>
        </row>
        <row r="431">
          <cell r="F431">
            <v>457.57492000000002</v>
          </cell>
          <cell r="G431">
            <v>501.41570000000002</v>
          </cell>
        </row>
        <row r="432">
          <cell r="F432">
            <v>6.7176900000000002</v>
          </cell>
        </row>
        <row r="433">
          <cell r="F433">
            <v>1243.05107</v>
          </cell>
          <cell r="G433">
            <v>1339.2718199999999</v>
          </cell>
        </row>
        <row r="434">
          <cell r="F434">
            <v>60.447249999999997</v>
          </cell>
          <cell r="G434">
            <v>48.957859999999997</v>
          </cell>
        </row>
        <row r="435">
          <cell r="F435">
            <v>2.3822800000000002</v>
          </cell>
          <cell r="G435">
            <v>2.8317999999999999</v>
          </cell>
        </row>
        <row r="436">
          <cell r="F436">
            <v>3</v>
          </cell>
        </row>
        <row r="438">
          <cell r="F438">
            <v>267.63929999999999</v>
          </cell>
          <cell r="G438">
            <v>285.74549000000002</v>
          </cell>
        </row>
        <row r="439">
          <cell r="F439">
            <v>1304.2974200000001</v>
          </cell>
          <cell r="G439">
            <v>1378.58374</v>
          </cell>
        </row>
        <row r="440">
          <cell r="G440">
            <v>0</v>
          </cell>
        </row>
        <row r="441">
          <cell r="F441">
            <v>5.2918200000000004</v>
          </cell>
          <cell r="G441">
            <v>2.44082</v>
          </cell>
        </row>
        <row r="442">
          <cell r="F442">
            <v>10.626799999999999</v>
          </cell>
        </row>
        <row r="443">
          <cell r="F443">
            <v>1337.47003</v>
          </cell>
          <cell r="G443">
            <v>2.7461099999999998</v>
          </cell>
        </row>
        <row r="444">
          <cell r="F444">
            <v>29.43197</v>
          </cell>
        </row>
        <row r="445">
          <cell r="F445">
            <v>-279.87792000000002</v>
          </cell>
          <cell r="G445">
            <v>-291.88452000000001</v>
          </cell>
        </row>
        <row r="446">
          <cell r="F446">
            <v>-6.8405300000000002</v>
          </cell>
        </row>
        <row r="447">
          <cell r="F447">
            <v>-1452.8089299999999</v>
          </cell>
          <cell r="G447">
            <v>-267.66708999999997</v>
          </cell>
        </row>
        <row r="448">
          <cell r="F448">
            <v>-31.79252</v>
          </cell>
        </row>
        <row r="449">
          <cell r="F449">
            <v>2956.6106500000001</v>
          </cell>
          <cell r="G449">
            <v>3002.44173</v>
          </cell>
        </row>
        <row r="450">
          <cell r="F450">
            <v>21.599219999999999</v>
          </cell>
          <cell r="G450">
            <v>21.305980000000002</v>
          </cell>
        </row>
        <row r="451">
          <cell r="F451">
            <v>50.173369999999998</v>
          </cell>
          <cell r="G451">
            <v>45.645789999999998</v>
          </cell>
        </row>
        <row r="452">
          <cell r="F452">
            <v>0.53788999999999998</v>
          </cell>
          <cell r="G452">
            <v>1.03</v>
          </cell>
        </row>
        <row r="453">
          <cell r="F453">
            <v>10.89523</v>
          </cell>
          <cell r="G453">
            <v>10.377520000000001</v>
          </cell>
        </row>
        <row r="454">
          <cell r="F454">
            <v>52.450009999999999</v>
          </cell>
          <cell r="G454">
            <v>50.06653</v>
          </cell>
        </row>
        <row r="455">
          <cell r="F455">
            <v>-6.8434799999999996</v>
          </cell>
          <cell r="G455">
            <v>-5.9545899999999996</v>
          </cell>
        </row>
        <row r="457">
          <cell r="F457">
            <v>128.81224</v>
          </cell>
          <cell r="G457">
            <v>122.47123000000001</v>
          </cell>
        </row>
        <row r="458">
          <cell r="F458">
            <v>68.062860000000001</v>
          </cell>
          <cell r="G458">
            <v>72.621089999999995</v>
          </cell>
        </row>
        <row r="460">
          <cell r="F460">
            <v>406.50036</v>
          </cell>
          <cell r="G460">
            <v>390.3449</v>
          </cell>
        </row>
        <row r="461">
          <cell r="F461">
            <v>26.989719999999998</v>
          </cell>
          <cell r="G461">
            <v>14.34172</v>
          </cell>
        </row>
        <row r="462">
          <cell r="F462">
            <v>2.3822800000000002</v>
          </cell>
          <cell r="G462">
            <v>2.8317999999999999</v>
          </cell>
        </row>
        <row r="464">
          <cell r="F464">
            <v>72.890230000000003</v>
          </cell>
          <cell r="G464">
            <v>72.198660000000004</v>
          </cell>
        </row>
        <row r="465">
          <cell r="F465">
            <v>354.28030999999999</v>
          </cell>
          <cell r="G465">
            <v>348.32359000000002</v>
          </cell>
        </row>
        <row r="468">
          <cell r="F468">
            <v>931.10576000000003</v>
          </cell>
          <cell r="G468">
            <v>900.66175999999996</v>
          </cell>
        </row>
        <row r="469">
          <cell r="G469">
            <v>12.125170000000001</v>
          </cell>
        </row>
        <row r="470">
          <cell r="G470">
            <v>1.8794</v>
          </cell>
        </row>
        <row r="471">
          <cell r="G471">
            <v>9.0671999999999997</v>
          </cell>
        </row>
        <row r="472">
          <cell r="G472">
            <v>-9.2287199999999991</v>
          </cell>
        </row>
        <row r="473">
          <cell r="G473">
            <v>13.84305</v>
          </cell>
        </row>
        <row r="474">
          <cell r="F474">
            <v>350.99130000000002</v>
          </cell>
          <cell r="G474">
            <v>369.39355</v>
          </cell>
        </row>
        <row r="475">
          <cell r="F475">
            <v>6.7176900000000002</v>
          </cell>
        </row>
        <row r="476">
          <cell r="F476">
            <v>766.16783999999996</v>
          </cell>
          <cell r="G476">
            <v>788.2423</v>
          </cell>
        </row>
        <row r="477">
          <cell r="F477">
            <v>32.919640000000001</v>
          </cell>
          <cell r="G477">
            <v>33.58614</v>
          </cell>
        </row>
        <row r="478">
          <cell r="F478">
            <v>3</v>
          </cell>
        </row>
        <row r="480">
          <cell r="F480">
            <v>178.51026999999999</v>
          </cell>
          <cell r="G480">
            <v>179.43356</v>
          </cell>
        </row>
        <row r="481">
          <cell r="F481">
            <v>871.88522</v>
          </cell>
          <cell r="G481">
            <v>865.68010000000004</v>
          </cell>
        </row>
        <row r="482">
          <cell r="F482">
            <v>2.8317000000000001</v>
          </cell>
          <cell r="G482">
            <v>0</v>
          </cell>
        </row>
        <row r="483">
          <cell r="F483">
            <v>10.626799999999999</v>
          </cell>
        </row>
        <row r="484">
          <cell r="F484">
            <v>1305.7387699999999</v>
          </cell>
        </row>
        <row r="485">
          <cell r="F485">
            <v>29.177820000000001</v>
          </cell>
        </row>
        <row r="486">
          <cell r="F486">
            <v>-257.83028999999999</v>
          </cell>
          <cell r="G486">
            <v>-239.21082999999999</v>
          </cell>
        </row>
        <row r="487">
          <cell r="F487">
            <v>-6.8405300000000002</v>
          </cell>
        </row>
        <row r="488">
          <cell r="F488">
            <v>-1414.4498599999999</v>
          </cell>
          <cell r="G488">
            <v>-66.606560000000002</v>
          </cell>
        </row>
        <row r="489">
          <cell r="F489">
            <v>-31.79252</v>
          </cell>
        </row>
        <row r="490">
          <cell r="F490">
            <v>1847.6538499999999</v>
          </cell>
          <cell r="G490">
            <v>1930.5182600000001</v>
          </cell>
        </row>
        <row r="491">
          <cell r="F491">
            <v>55.437170000000002</v>
          </cell>
          <cell r="G491">
            <v>61.85248</v>
          </cell>
        </row>
        <row r="492">
          <cell r="F492">
            <v>3</v>
          </cell>
        </row>
        <row r="493">
          <cell r="F493">
            <v>9.1003299999999996</v>
          </cell>
          <cell r="G493">
            <v>9.5871300000000002</v>
          </cell>
        </row>
        <row r="494">
          <cell r="F494">
            <v>46.393970000000003</v>
          </cell>
          <cell r="G494">
            <v>46.25329</v>
          </cell>
        </row>
        <row r="496">
          <cell r="F496">
            <v>-86.893969999999996</v>
          </cell>
          <cell r="G496">
            <v>-72.294579999999996</v>
          </cell>
        </row>
        <row r="497">
          <cell r="F497">
            <v>27.037500000000001</v>
          </cell>
          <cell r="G497">
            <v>45.398319999999998</v>
          </cell>
        </row>
        <row r="498">
          <cell r="F498">
            <v>15.197419999999999</v>
          </cell>
          <cell r="G498">
            <v>13.12476</v>
          </cell>
        </row>
        <row r="499">
          <cell r="F499">
            <v>2.2691300000000001</v>
          </cell>
        </row>
        <row r="500">
          <cell r="F500">
            <v>102.4627</v>
          </cell>
          <cell r="G500">
            <v>125.64879999999999</v>
          </cell>
        </row>
        <row r="501">
          <cell r="F501">
            <v>10.88983</v>
          </cell>
          <cell r="G501">
            <v>7.6740199999999996</v>
          </cell>
        </row>
        <row r="502">
          <cell r="F502">
            <v>19.080210000000001</v>
          </cell>
          <cell r="G502">
            <v>21.509899999999998</v>
          </cell>
        </row>
        <row r="503">
          <cell r="F503">
            <v>93.780850000000001</v>
          </cell>
          <cell r="G503">
            <v>103.77487000000001</v>
          </cell>
        </row>
        <row r="505">
          <cell r="F505">
            <v>7.44977</v>
          </cell>
        </row>
        <row r="506">
          <cell r="F506">
            <v>195.80269999999999</v>
          </cell>
        </row>
        <row r="507">
          <cell r="F507">
            <v>13.2545</v>
          </cell>
        </row>
        <row r="508">
          <cell r="F508">
            <v>-2.9180299999999999</v>
          </cell>
        </row>
        <row r="509">
          <cell r="F509">
            <v>-188.76161999999999</v>
          </cell>
        </row>
        <row r="510">
          <cell r="F510">
            <v>-12.271089999999999</v>
          </cell>
        </row>
        <row r="511">
          <cell r="F511">
            <v>256.23637000000002</v>
          </cell>
          <cell r="G511">
            <v>271.73235</v>
          </cell>
        </row>
        <row r="512">
          <cell r="F512">
            <v>134.58296999999999</v>
          </cell>
          <cell r="G512">
            <v>136.24233000000001</v>
          </cell>
        </row>
        <row r="513">
          <cell r="F513">
            <v>4.4485599999999996</v>
          </cell>
        </row>
        <row r="514">
          <cell r="F514">
            <v>642.71812</v>
          </cell>
          <cell r="G514">
            <v>634.10855000000004</v>
          </cell>
        </row>
        <row r="515">
          <cell r="F515">
            <v>22.029810000000001</v>
          </cell>
          <cell r="G515">
            <v>24.88212</v>
          </cell>
        </row>
        <row r="518">
          <cell r="F518">
            <v>122.65244</v>
          </cell>
          <cell r="G518">
            <v>119.4044</v>
          </cell>
        </row>
        <row r="519">
          <cell r="F519">
            <v>596.91648999999995</v>
          </cell>
          <cell r="G519">
            <v>576.06839000000002</v>
          </cell>
        </row>
        <row r="520">
          <cell r="F520">
            <v>2.8317000000000001</v>
          </cell>
          <cell r="G520">
            <v>0</v>
          </cell>
        </row>
        <row r="521">
          <cell r="F521">
            <v>3.1770299999999998</v>
          </cell>
        </row>
        <row r="522">
          <cell r="F522">
            <v>1103.78781</v>
          </cell>
        </row>
        <row r="523">
          <cell r="F523">
            <v>15.92332</v>
          </cell>
        </row>
        <row r="524">
          <cell r="F524">
            <v>-11.41046</v>
          </cell>
          <cell r="G524">
            <v>-7.4002699999999999</v>
          </cell>
        </row>
        <row r="525">
          <cell r="F525">
            <v>-3.9224999999999999</v>
          </cell>
        </row>
        <row r="526">
          <cell r="F526">
            <v>-1208.46685</v>
          </cell>
          <cell r="G526">
            <v>-37.879950000000001</v>
          </cell>
        </row>
        <row r="527">
          <cell r="F527">
            <v>-19.521429999999999</v>
          </cell>
        </row>
        <row r="528">
          <cell r="F528">
            <v>1405.74701</v>
          </cell>
          <cell r="G528">
            <v>1445.4255700000001</v>
          </cell>
        </row>
        <row r="529">
          <cell r="F529">
            <v>145.77374</v>
          </cell>
          <cell r="G529">
            <v>158.17398</v>
          </cell>
        </row>
        <row r="530">
          <cell r="F530">
            <v>20.987020000000001</v>
          </cell>
          <cell r="G530">
            <v>28.484950000000001</v>
          </cell>
        </row>
        <row r="531">
          <cell r="G531">
            <v>1.03</v>
          </cell>
        </row>
        <row r="533">
          <cell r="F533">
            <v>27.677289999999999</v>
          </cell>
          <cell r="G533">
            <v>28.932130000000001</v>
          </cell>
        </row>
        <row r="534">
          <cell r="F534">
            <v>134.79391000000001</v>
          </cell>
          <cell r="G534">
            <v>139.58355</v>
          </cell>
        </row>
        <row r="536">
          <cell r="F536">
            <v>6.1482599999999996</v>
          </cell>
        </row>
        <row r="537">
          <cell r="F537">
            <v>-159.52585999999999</v>
          </cell>
          <cell r="G537">
            <v>-159.51598000000001</v>
          </cell>
        </row>
        <row r="538">
          <cell r="F538">
            <v>-17.22139</v>
          </cell>
          <cell r="G538">
            <v>-28.726610000000001</v>
          </cell>
        </row>
        <row r="539">
          <cell r="F539">
            <v>158.63297</v>
          </cell>
          <cell r="G539">
            <v>167.96202</v>
          </cell>
        </row>
        <row r="540">
          <cell r="F540">
            <v>16.92154</v>
          </cell>
          <cell r="G540">
            <v>25.969909999999999</v>
          </cell>
        </row>
        <row r="542">
          <cell r="F542">
            <v>20.209499999999998</v>
          </cell>
          <cell r="G542">
            <v>115.03883</v>
          </cell>
        </row>
        <row r="546">
          <cell r="F546">
            <v>5.3435699999999997</v>
          </cell>
          <cell r="G546">
            <v>21.856349999999999</v>
          </cell>
        </row>
        <row r="547">
          <cell r="F547">
            <v>25.68188</v>
          </cell>
          <cell r="G547">
            <v>105.44632</v>
          </cell>
        </row>
        <row r="548">
          <cell r="F548">
            <v>2.4601199999999999</v>
          </cell>
          <cell r="G548">
            <v>2.44082</v>
          </cell>
        </row>
        <row r="550">
          <cell r="F550">
            <v>31.731259999999999</v>
          </cell>
          <cell r="G550">
            <v>2.7461099999999998</v>
          </cell>
        </row>
        <row r="551">
          <cell r="F551">
            <v>0.25414999999999999</v>
          </cell>
        </row>
        <row r="552">
          <cell r="F552">
            <v>-15.20415</v>
          </cell>
          <cell r="G552">
            <v>-37.490380000000002</v>
          </cell>
        </row>
        <row r="554">
          <cell r="F554">
            <v>-38.359070000000003</v>
          </cell>
          <cell r="G554">
            <v>-201.06053</v>
          </cell>
        </row>
        <row r="556">
          <cell r="F556">
            <v>49.038800000000002</v>
          </cell>
          <cell r="G556">
            <v>34.947429999999997</v>
          </cell>
        </row>
        <row r="557">
          <cell r="G557">
            <v>21.595580000000002</v>
          </cell>
        </row>
        <row r="558">
          <cell r="G558">
            <v>3.3473099999999998</v>
          </cell>
        </row>
        <row r="559">
          <cell r="G559">
            <v>16.149159999999998</v>
          </cell>
        </row>
        <row r="561">
          <cell r="G561">
            <v>-41.092089999999999</v>
          </cell>
        </row>
        <row r="562">
          <cell r="G562">
            <v>-4.0000000000000003E-5</v>
          </cell>
        </row>
        <row r="563">
          <cell r="F563">
            <v>16.92154</v>
          </cell>
          <cell r="G563">
            <v>14.650679999999999</v>
          </cell>
        </row>
        <row r="565">
          <cell r="F565">
            <v>20.209499999999998</v>
          </cell>
          <cell r="G565">
            <v>18.28923</v>
          </cell>
        </row>
        <row r="569">
          <cell r="F569">
            <v>5.3435699999999997</v>
          </cell>
          <cell r="G569">
            <v>5.1056900000000001</v>
          </cell>
        </row>
        <row r="570">
          <cell r="F570">
            <v>25.68188</v>
          </cell>
          <cell r="G570">
            <v>24.632459999999998</v>
          </cell>
        </row>
        <row r="571">
          <cell r="F571">
            <v>2.4601199999999999</v>
          </cell>
          <cell r="G571">
            <v>2.44082</v>
          </cell>
        </row>
        <row r="573">
          <cell r="F573">
            <v>31.731259999999999</v>
          </cell>
          <cell r="G573">
            <v>2.7461099999999998</v>
          </cell>
        </row>
        <row r="574">
          <cell r="F574">
            <v>0.25414999999999999</v>
          </cell>
        </row>
        <row r="575">
          <cell r="F575">
            <v>-15.20415</v>
          </cell>
          <cell r="G575">
            <v>-15.95213</v>
          </cell>
        </row>
        <row r="577">
          <cell r="F577">
            <v>-38.359070000000003</v>
          </cell>
          <cell r="G577">
            <v>-16.96537</v>
          </cell>
        </row>
        <row r="579">
          <cell r="F579">
            <v>49.038800000000002</v>
          </cell>
          <cell r="G579">
            <v>34.947490000000002</v>
          </cell>
        </row>
        <row r="580">
          <cell r="G580">
            <v>11.319229999999999</v>
          </cell>
        </row>
        <row r="581">
          <cell r="G581">
            <v>75.154020000000003</v>
          </cell>
        </row>
        <row r="582">
          <cell r="G582">
            <v>13.40335</v>
          </cell>
        </row>
        <row r="583">
          <cell r="G583">
            <v>64.664699999999996</v>
          </cell>
        </row>
        <row r="586">
          <cell r="G586">
            <v>-21.538250000000001</v>
          </cell>
        </row>
        <row r="587">
          <cell r="G587">
            <v>-143.00307000000001</v>
          </cell>
        </row>
        <row r="588">
          <cell r="G588">
            <v>-2.0000000000000002E-5</v>
          </cell>
        </row>
        <row r="589">
          <cell r="G589">
            <v>0</v>
          </cell>
        </row>
        <row r="590">
          <cell r="G590">
            <v>0</v>
          </cell>
        </row>
        <row r="591">
          <cell r="F591">
            <v>127.09811000000001</v>
          </cell>
          <cell r="G591">
            <v>133.31390999999999</v>
          </cell>
        </row>
        <row r="592">
          <cell r="F592">
            <v>2.41235</v>
          </cell>
          <cell r="G592">
            <v>3.3032499999999998</v>
          </cell>
        </row>
        <row r="593">
          <cell r="G593">
            <v>0.35915000000000002</v>
          </cell>
        </row>
        <row r="595">
          <cell r="F595">
            <v>21.231729999999999</v>
          </cell>
          <cell r="G595">
            <v>21.175660000000001</v>
          </cell>
        </row>
        <row r="596">
          <cell r="F596">
            <v>102.04404</v>
          </cell>
          <cell r="G596">
            <v>102.16231000000001</v>
          </cell>
        </row>
        <row r="597">
          <cell r="F597">
            <v>-183.49046000000001</v>
          </cell>
          <cell r="G597">
            <v>-178.82239999999999</v>
          </cell>
        </row>
        <row r="598">
          <cell r="F598">
            <v>-1.40784</v>
          </cell>
          <cell r="G598">
            <v>-4.3997999999999999</v>
          </cell>
        </row>
        <row r="599">
          <cell r="F599">
            <v>67.887929999999997</v>
          </cell>
          <cell r="G599">
            <v>77.092079999999996</v>
          </cell>
        </row>
        <row r="600">
          <cell r="G600">
            <v>0</v>
          </cell>
        </row>
        <row r="601">
          <cell r="G601">
            <v>0</v>
          </cell>
        </row>
        <row r="602">
          <cell r="F602">
            <v>340.12306000000001</v>
          </cell>
          <cell r="G602">
            <v>328.11693000000002</v>
          </cell>
        </row>
        <row r="604">
          <cell r="F604">
            <v>60.586289999999998</v>
          </cell>
          <cell r="G604">
            <v>61.090850000000003</v>
          </cell>
        </row>
        <row r="605">
          <cell r="F605">
            <v>0.88736000000000004</v>
          </cell>
          <cell r="G605">
            <v>1.236</v>
          </cell>
        </row>
        <row r="606">
          <cell r="G606">
            <v>0</v>
          </cell>
        </row>
        <row r="608">
          <cell r="F608">
            <v>59.821359999999999</v>
          </cell>
          <cell r="G608">
            <v>60.327219999999997</v>
          </cell>
        </row>
        <row r="609">
          <cell r="F609">
            <v>287.65827000000002</v>
          </cell>
          <cell r="G609">
            <v>291.04957999999999</v>
          </cell>
        </row>
        <row r="610">
          <cell r="G610">
            <v>0</v>
          </cell>
        </row>
        <row r="611">
          <cell r="F611">
            <v>27.569030000000001</v>
          </cell>
          <cell r="G611">
            <v>1.7477199999999999</v>
          </cell>
        </row>
        <row r="612">
          <cell r="F612">
            <v>25.102779999999999</v>
          </cell>
          <cell r="G612">
            <v>1.7966500000000001</v>
          </cell>
        </row>
        <row r="613">
          <cell r="F613">
            <v>0.44278000000000001</v>
          </cell>
        </row>
        <row r="614">
          <cell r="F614">
            <v>-141.63345000000001</v>
          </cell>
          <cell r="G614">
            <v>-113.25521000000001</v>
          </cell>
        </row>
        <row r="616">
          <cell r="F616">
            <v>-87.054900000000004</v>
          </cell>
          <cell r="G616">
            <v>-70.481700000000004</v>
          </cell>
        </row>
        <row r="617">
          <cell r="F617">
            <v>-0.3589</v>
          </cell>
        </row>
        <row r="618">
          <cell r="F618">
            <v>573.14368000000002</v>
          </cell>
          <cell r="G618">
            <v>561.62804000000006</v>
          </cell>
        </row>
        <row r="619">
          <cell r="F619">
            <v>30.234929999999999</v>
          </cell>
          <cell r="G619">
            <v>26.58812</v>
          </cell>
        </row>
        <row r="620">
          <cell r="F620">
            <v>4.1870700000000003</v>
          </cell>
          <cell r="G620">
            <v>4.1211599999999997</v>
          </cell>
        </row>
        <row r="621">
          <cell r="F621">
            <v>20.123650000000001</v>
          </cell>
          <cell r="G621">
            <v>19.8826</v>
          </cell>
        </row>
        <row r="622">
          <cell r="F622">
            <v>3.9407999999999999</v>
          </cell>
        </row>
        <row r="623">
          <cell r="F623">
            <v>-9.3265600000000006</v>
          </cell>
          <cell r="G623">
            <v>0</v>
          </cell>
        </row>
        <row r="624">
          <cell r="F624">
            <v>49.159889999999997</v>
          </cell>
          <cell r="G624">
            <v>50.591880000000003</v>
          </cell>
        </row>
        <row r="625">
          <cell r="F625">
            <v>30.234929999999999</v>
          </cell>
          <cell r="G625">
            <v>26.58812</v>
          </cell>
        </row>
        <row r="626">
          <cell r="F626">
            <v>4.1870700000000003</v>
          </cell>
          <cell r="G626">
            <v>4.1211599999999997</v>
          </cell>
        </row>
        <row r="627">
          <cell r="F627">
            <v>20.123650000000001</v>
          </cell>
          <cell r="G627">
            <v>19.8826</v>
          </cell>
        </row>
        <row r="628">
          <cell r="F628">
            <v>3.9407999999999999</v>
          </cell>
        </row>
        <row r="629">
          <cell r="F629">
            <v>-9.3265600000000006</v>
          </cell>
          <cell r="G629">
            <v>0</v>
          </cell>
        </row>
        <row r="630">
          <cell r="F630">
            <v>49.159889999999997</v>
          </cell>
          <cell r="G630">
            <v>50.591880000000003</v>
          </cell>
        </row>
        <row r="633">
          <cell r="F633">
            <v>21.93329</v>
          </cell>
          <cell r="G633">
            <v>21.460930000000001</v>
          </cell>
        </row>
        <row r="634">
          <cell r="F634">
            <v>3.51111</v>
          </cell>
          <cell r="G634">
            <v>3.3264499999999999</v>
          </cell>
        </row>
        <row r="635">
          <cell r="F635">
            <v>16.87527</v>
          </cell>
          <cell r="G635">
            <v>16.048480000000001</v>
          </cell>
        </row>
        <row r="636">
          <cell r="G636">
            <v>-0.56893000000000005</v>
          </cell>
        </row>
        <row r="637">
          <cell r="F637">
            <v>42.319670000000002</v>
          </cell>
          <cell r="G637">
            <v>40.266930000000002</v>
          </cell>
        </row>
        <row r="638">
          <cell r="F638">
            <v>218.09962999999999</v>
          </cell>
          <cell r="G638">
            <v>210.93636000000001</v>
          </cell>
        </row>
        <row r="639">
          <cell r="F639">
            <v>19.146730000000002</v>
          </cell>
          <cell r="G639">
            <v>20.930910000000001</v>
          </cell>
        </row>
        <row r="640">
          <cell r="F640">
            <v>0.81788000000000005</v>
          </cell>
        </row>
        <row r="641">
          <cell r="G641">
            <v>0</v>
          </cell>
        </row>
        <row r="643">
          <cell r="F643">
            <v>34.760840000000002</v>
          </cell>
          <cell r="G643">
            <v>35.939430000000002</v>
          </cell>
        </row>
        <row r="644">
          <cell r="F644">
            <v>167.20144999999999</v>
          </cell>
          <cell r="G644">
            <v>173.39034000000001</v>
          </cell>
        </row>
        <row r="645">
          <cell r="F645">
            <v>14.797879999999999</v>
          </cell>
        </row>
        <row r="646">
          <cell r="F646">
            <v>0.27840999999999999</v>
          </cell>
        </row>
        <row r="647">
          <cell r="F647">
            <v>-52.97137</v>
          </cell>
          <cell r="G647">
            <v>-52.562150000000003</v>
          </cell>
        </row>
        <row r="648">
          <cell r="F648">
            <v>-15.24508</v>
          </cell>
          <cell r="G648">
            <v>-0.94281999999999999</v>
          </cell>
        </row>
        <row r="649">
          <cell r="F649">
            <v>-0.27840999999999999</v>
          </cell>
        </row>
        <row r="650">
          <cell r="F650">
            <v>386.60795999999999</v>
          </cell>
          <cell r="G650">
            <v>387.69207</v>
          </cell>
        </row>
        <row r="651">
          <cell r="F651">
            <v>160.10973000000001</v>
          </cell>
          <cell r="G651">
            <v>159.85437999999999</v>
          </cell>
        </row>
        <row r="652">
          <cell r="F652">
            <v>19.146730000000002</v>
          </cell>
          <cell r="G652">
            <v>20.930910000000001</v>
          </cell>
        </row>
        <row r="653">
          <cell r="F653">
            <v>0.81788000000000005</v>
          </cell>
        </row>
        <row r="654">
          <cell r="G654">
            <v>0</v>
          </cell>
        </row>
        <row r="656">
          <cell r="F656">
            <v>26.702439999999999</v>
          </cell>
          <cell r="G656">
            <v>28.021719999999998</v>
          </cell>
        </row>
        <row r="657">
          <cell r="F657">
            <v>128.47089</v>
          </cell>
          <cell r="G657">
            <v>135.19122999999999</v>
          </cell>
        </row>
        <row r="658">
          <cell r="F658">
            <v>14.797879999999999</v>
          </cell>
        </row>
        <row r="659">
          <cell r="F659">
            <v>0.27840999999999999</v>
          </cell>
        </row>
        <row r="660">
          <cell r="F660">
            <v>-33.13532</v>
          </cell>
          <cell r="G660">
            <v>-52.207799999999999</v>
          </cell>
        </row>
        <row r="661">
          <cell r="F661">
            <v>-15.24508</v>
          </cell>
          <cell r="G661">
            <v>-0.94281999999999999</v>
          </cell>
        </row>
        <row r="662">
          <cell r="F662">
            <v>-0.27840999999999999</v>
          </cell>
        </row>
        <row r="663">
          <cell r="F663">
            <v>301.66514999999998</v>
          </cell>
          <cell r="G663">
            <v>290.84762000000001</v>
          </cell>
        </row>
        <row r="664">
          <cell r="F664">
            <v>140.74306999999999</v>
          </cell>
          <cell r="G664">
            <v>143.08901</v>
          </cell>
        </row>
        <row r="665">
          <cell r="F665">
            <v>19.146730000000002</v>
          </cell>
          <cell r="G665">
            <v>20.930910000000001</v>
          </cell>
        </row>
        <row r="666">
          <cell r="F666">
            <v>0.81788000000000005</v>
          </cell>
        </row>
        <row r="667">
          <cell r="G667">
            <v>0</v>
          </cell>
        </row>
        <row r="669">
          <cell r="F669">
            <v>24.09374</v>
          </cell>
          <cell r="G669">
            <v>25.423089999999998</v>
          </cell>
        </row>
        <row r="670">
          <cell r="F670">
            <v>115.93291000000001</v>
          </cell>
          <cell r="G670">
            <v>122.65409</v>
          </cell>
        </row>
        <row r="671">
          <cell r="F671">
            <v>14.797879999999999</v>
          </cell>
        </row>
        <row r="672">
          <cell r="F672">
            <v>0.27840999999999999</v>
          </cell>
        </row>
        <row r="673">
          <cell r="F673">
            <v>-33.13532</v>
          </cell>
          <cell r="G673">
            <v>-51.474080000000001</v>
          </cell>
        </row>
        <row r="674">
          <cell r="F674">
            <v>-15.24508</v>
          </cell>
          <cell r="G674">
            <v>-0.94281999999999999</v>
          </cell>
        </row>
        <row r="675">
          <cell r="F675">
            <v>-0.27840999999999999</v>
          </cell>
        </row>
        <row r="676">
          <cell r="F676">
            <v>267.15181000000001</v>
          </cell>
          <cell r="G676">
            <v>259.68020000000001</v>
          </cell>
        </row>
        <row r="677">
          <cell r="F677">
            <v>29.586030000000001</v>
          </cell>
        </row>
        <row r="678">
          <cell r="F678">
            <v>4.4210799999999999</v>
          </cell>
        </row>
        <row r="679">
          <cell r="F679">
            <v>21.248809999999999</v>
          </cell>
        </row>
        <row r="680">
          <cell r="F680">
            <v>-11.6221</v>
          </cell>
        </row>
        <row r="681">
          <cell r="F681">
            <v>43.63382</v>
          </cell>
        </row>
        <row r="682">
          <cell r="F682">
            <v>32.251989999999999</v>
          </cell>
          <cell r="G682">
            <v>34.812510000000003</v>
          </cell>
        </row>
        <row r="683">
          <cell r="G683">
            <v>0</v>
          </cell>
        </row>
        <row r="685">
          <cell r="F685">
            <v>4.67178</v>
          </cell>
          <cell r="G685">
            <v>5.3959400000000004</v>
          </cell>
        </row>
        <row r="686">
          <cell r="F686">
            <v>22.453510000000001</v>
          </cell>
          <cell r="G686">
            <v>26.032789999999999</v>
          </cell>
        </row>
        <row r="687">
          <cell r="F687">
            <v>-8.8489999999999999E-2</v>
          </cell>
          <cell r="G687">
            <v>-6.64947</v>
          </cell>
        </row>
        <row r="688">
          <cell r="G688">
            <v>0</v>
          </cell>
        </row>
        <row r="689">
          <cell r="F689">
            <v>59.288789999999999</v>
          </cell>
          <cell r="G689">
            <v>59.591769999999997</v>
          </cell>
        </row>
        <row r="690">
          <cell r="F690">
            <v>41.192799999999998</v>
          </cell>
          <cell r="G690">
            <v>40.074950000000001</v>
          </cell>
        </row>
        <row r="691">
          <cell r="F691">
            <v>6.1134599999999999</v>
          </cell>
          <cell r="G691">
            <v>6.2116199999999999</v>
          </cell>
        </row>
        <row r="692">
          <cell r="F692">
            <v>29.382760000000001</v>
          </cell>
          <cell r="G692">
            <v>29.968050000000002</v>
          </cell>
        </row>
        <row r="693">
          <cell r="F693">
            <v>-20.686730000000001</v>
          </cell>
          <cell r="G693">
            <v>-22.187629999999999</v>
          </cell>
        </row>
        <row r="694">
          <cell r="F694">
            <v>56.002290000000002</v>
          </cell>
          <cell r="G694">
            <v>54.066989999999997</v>
          </cell>
        </row>
        <row r="695">
          <cell r="F695">
            <v>37.712249999999997</v>
          </cell>
          <cell r="G695">
            <v>68.201549999999997</v>
          </cell>
        </row>
        <row r="696">
          <cell r="F696">
            <v>19.146730000000002</v>
          </cell>
          <cell r="G696">
            <v>20.930910000000001</v>
          </cell>
        </row>
        <row r="697">
          <cell r="F697">
            <v>0.81788000000000005</v>
          </cell>
        </row>
        <row r="698">
          <cell r="G698">
            <v>0</v>
          </cell>
        </row>
        <row r="700">
          <cell r="F700">
            <v>8.8874200000000005</v>
          </cell>
          <cell r="G700">
            <v>13.815530000000001</v>
          </cell>
        </row>
        <row r="701">
          <cell r="F701">
            <v>42.847830000000002</v>
          </cell>
          <cell r="G701">
            <v>66.65325</v>
          </cell>
        </row>
        <row r="702">
          <cell r="F702">
            <v>14.797879999999999</v>
          </cell>
        </row>
        <row r="703">
          <cell r="F703">
            <v>0.27840999999999999</v>
          </cell>
        </row>
        <row r="704">
          <cell r="F704">
            <v>-0.73799999999999999</v>
          </cell>
          <cell r="G704">
            <v>-22.636980000000001</v>
          </cell>
        </row>
        <row r="705">
          <cell r="F705">
            <v>-15.24508</v>
          </cell>
          <cell r="G705">
            <v>-0.94281999999999999</v>
          </cell>
        </row>
        <row r="706">
          <cell r="F706">
            <v>-0.27840999999999999</v>
          </cell>
        </row>
        <row r="707">
          <cell r="F707">
            <v>108.22691</v>
          </cell>
          <cell r="G707">
            <v>146.02144000000001</v>
          </cell>
        </row>
        <row r="708">
          <cell r="F708">
            <v>20.25001</v>
          </cell>
          <cell r="G708">
            <v>36.104959999999998</v>
          </cell>
        </row>
        <row r="709">
          <cell r="G709">
            <v>4.3713600000000001</v>
          </cell>
        </row>
        <row r="711">
          <cell r="F711">
            <v>3.48421</v>
          </cell>
          <cell r="G711">
            <v>6.2738300000000002</v>
          </cell>
        </row>
        <row r="712">
          <cell r="F712">
            <v>16.745539999999998</v>
          </cell>
          <cell r="G712">
            <v>30.268190000000001</v>
          </cell>
        </row>
        <row r="713">
          <cell r="F713">
            <v>7.8738999999999999</v>
          </cell>
        </row>
        <row r="714">
          <cell r="F714">
            <v>0.27840999999999999</v>
          </cell>
        </row>
        <row r="715">
          <cell r="F715">
            <v>-7.3800000000000004E-2</v>
          </cell>
          <cell r="G715">
            <v>-2.5919599999999998</v>
          </cell>
        </row>
        <row r="717">
          <cell r="F717">
            <v>48.55827</v>
          </cell>
          <cell r="G717">
            <v>74.426379999999995</v>
          </cell>
        </row>
        <row r="718">
          <cell r="F718">
            <v>6.2113500000000004</v>
          </cell>
          <cell r="G718">
            <v>5.8666900000000002</v>
          </cell>
        </row>
        <row r="719">
          <cell r="F719">
            <v>19.146730000000002</v>
          </cell>
          <cell r="G719">
            <v>16.559550000000002</v>
          </cell>
        </row>
        <row r="720">
          <cell r="F720">
            <v>0.81788000000000005</v>
          </cell>
        </row>
        <row r="721">
          <cell r="G721">
            <v>0</v>
          </cell>
        </row>
        <row r="722">
          <cell r="F722">
            <v>3.8877100000000002</v>
          </cell>
          <cell r="G722">
            <v>3.47607</v>
          </cell>
        </row>
        <row r="723">
          <cell r="F723">
            <v>18.818470000000001</v>
          </cell>
          <cell r="G723">
            <v>16.770340000000001</v>
          </cell>
        </row>
        <row r="724">
          <cell r="F724">
            <v>6.9239800000000002</v>
          </cell>
        </row>
        <row r="725">
          <cell r="F725">
            <v>-0.66420000000000001</v>
          </cell>
          <cell r="G725">
            <v>-0.33488000000000001</v>
          </cell>
        </row>
        <row r="726">
          <cell r="F726">
            <v>-15.24508</v>
          </cell>
          <cell r="G726">
            <v>-0.94281999999999999</v>
          </cell>
        </row>
        <row r="727">
          <cell r="F727">
            <v>-0.27840999999999999</v>
          </cell>
        </row>
        <row r="728">
          <cell r="F728">
            <v>39.618429999999996</v>
          </cell>
          <cell r="G728">
            <v>41.394950000000001</v>
          </cell>
        </row>
        <row r="729">
          <cell r="F729">
            <v>11.25089</v>
          </cell>
          <cell r="G729">
            <v>26.229900000000001</v>
          </cell>
        </row>
        <row r="730">
          <cell r="F730">
            <v>1.5155000000000001</v>
          </cell>
          <cell r="G730">
            <v>4.0656299999999996</v>
          </cell>
        </row>
        <row r="731">
          <cell r="F731">
            <v>7.2838200000000004</v>
          </cell>
          <cell r="G731">
            <v>19.614719999999998</v>
          </cell>
        </row>
        <row r="732">
          <cell r="G732">
            <v>-19.710139999999999</v>
          </cell>
        </row>
        <row r="733">
          <cell r="F733">
            <v>20.05021</v>
          </cell>
          <cell r="G733">
            <v>30.200109999999999</v>
          </cell>
        </row>
        <row r="734">
          <cell r="F734">
            <v>19.36666</v>
          </cell>
          <cell r="G734">
            <v>16.765370000000001</v>
          </cell>
        </row>
        <row r="735">
          <cell r="F735">
            <v>2.6086999999999998</v>
          </cell>
          <cell r="G735">
            <v>2.59863</v>
          </cell>
        </row>
        <row r="736">
          <cell r="F736">
            <v>12.537979999999999</v>
          </cell>
          <cell r="G736">
            <v>12.537140000000001</v>
          </cell>
        </row>
        <row r="737">
          <cell r="G737">
            <v>-0.73372000000000004</v>
          </cell>
        </row>
        <row r="738">
          <cell r="F738">
            <v>34.513339999999999</v>
          </cell>
          <cell r="G738">
            <v>31.16742</v>
          </cell>
        </row>
        <row r="739">
          <cell r="F739">
            <v>48.204900000000002</v>
          </cell>
          <cell r="G739">
            <v>42.610120000000002</v>
          </cell>
        </row>
        <row r="740">
          <cell r="F740">
            <v>6.7403599999999999</v>
          </cell>
          <cell r="G740">
            <v>6.6045699999999998</v>
          </cell>
        </row>
        <row r="741">
          <cell r="F741">
            <v>32.395760000000003</v>
          </cell>
          <cell r="G741">
            <v>31.863849999999999</v>
          </cell>
        </row>
        <row r="742">
          <cell r="F742">
            <v>-10.34619</v>
          </cell>
          <cell r="G742">
            <v>-0.35435</v>
          </cell>
        </row>
        <row r="743">
          <cell r="F743">
            <v>76.994829999999993</v>
          </cell>
          <cell r="G743">
            <v>80.724189999999993</v>
          </cell>
        </row>
        <row r="744">
          <cell r="F744">
            <v>9.7850000000000001</v>
          </cell>
          <cell r="G744">
            <v>8.4718599999999995</v>
          </cell>
        </row>
        <row r="745">
          <cell r="F745">
            <v>1.3180400000000001</v>
          </cell>
          <cell r="G745">
            <v>1.31314</v>
          </cell>
        </row>
        <row r="746">
          <cell r="F746">
            <v>6.3348000000000004</v>
          </cell>
          <cell r="G746">
            <v>6.3352599999999999</v>
          </cell>
        </row>
        <row r="747">
          <cell r="F747">
            <v>-9.4898600000000002</v>
          </cell>
        </row>
        <row r="748">
          <cell r="F748">
            <v>7.9479800000000003</v>
          </cell>
          <cell r="G748">
            <v>16.120259999999998</v>
          </cell>
        </row>
        <row r="749">
          <cell r="F749">
            <v>17.82471</v>
          </cell>
          <cell r="G749">
            <v>17.71489</v>
          </cell>
        </row>
        <row r="750">
          <cell r="F750">
            <v>2.7502300000000002</v>
          </cell>
          <cell r="G750">
            <v>2.7458100000000001</v>
          </cell>
        </row>
        <row r="751">
          <cell r="F751">
            <v>13.21828</v>
          </cell>
          <cell r="G751">
            <v>13.24719</v>
          </cell>
        </row>
        <row r="752">
          <cell r="F752">
            <v>33.793219999999998</v>
          </cell>
          <cell r="G752">
            <v>33.707889999999999</v>
          </cell>
        </row>
        <row r="753">
          <cell r="F753">
            <v>44.926369999999999</v>
          </cell>
          <cell r="G753">
            <v>45.010860000000001</v>
          </cell>
        </row>
        <row r="754">
          <cell r="F754">
            <v>7.0005300000000004</v>
          </cell>
          <cell r="G754">
            <v>6.97668</v>
          </cell>
        </row>
        <row r="755">
          <cell r="F755">
            <v>33.645980000000002</v>
          </cell>
          <cell r="G755">
            <v>33.659129999999998</v>
          </cell>
        </row>
        <row r="756">
          <cell r="F756">
            <v>20.78331</v>
          </cell>
          <cell r="G756">
            <v>0</v>
          </cell>
        </row>
        <row r="757">
          <cell r="F757">
            <v>-64.996799999999993</v>
          </cell>
          <cell r="G757">
            <v>-49.032249999999998</v>
          </cell>
        </row>
        <row r="758">
          <cell r="F758">
            <v>41.359389999999998</v>
          </cell>
          <cell r="G758">
            <v>36.614420000000003</v>
          </cell>
        </row>
        <row r="759">
          <cell r="F759">
            <v>7.1041299999999996</v>
          </cell>
          <cell r="G759">
            <v>6.4057700000000004</v>
          </cell>
        </row>
        <row r="761">
          <cell r="F761">
            <v>41.43956</v>
          </cell>
          <cell r="G761">
            <v>40.159939999999999</v>
          </cell>
        </row>
        <row r="762">
          <cell r="F762">
            <v>6.948E-2</v>
          </cell>
          <cell r="G762">
            <v>1.236</v>
          </cell>
        </row>
        <row r="763">
          <cell r="F763">
            <v>7.61158</v>
          </cell>
          <cell r="G763">
            <v>7.2176900000000002</v>
          </cell>
        </row>
        <row r="764">
          <cell r="F764">
            <v>36.593640000000001</v>
          </cell>
          <cell r="G764">
            <v>34.821840000000002</v>
          </cell>
        </row>
        <row r="765">
          <cell r="F765">
            <v>2.8449200000000001</v>
          </cell>
          <cell r="G765">
            <v>1.7477199999999999</v>
          </cell>
        </row>
        <row r="766">
          <cell r="F766">
            <v>10.3049</v>
          </cell>
          <cell r="G766">
            <v>1.7966500000000001</v>
          </cell>
        </row>
        <row r="767">
          <cell r="F767">
            <v>0.16436999999999999</v>
          </cell>
        </row>
        <row r="768">
          <cell r="F768">
            <v>-14.33872</v>
          </cell>
          <cell r="G768">
            <v>-11.09188</v>
          </cell>
        </row>
        <row r="770">
          <cell r="F770">
            <v>-71.809820000000002</v>
          </cell>
          <cell r="G770">
            <v>-69.538880000000006</v>
          </cell>
        </row>
        <row r="771">
          <cell r="F771">
            <v>-8.0490000000000006E-2</v>
          </cell>
        </row>
        <row r="772">
          <cell r="F772">
            <v>19.903549999999999</v>
          </cell>
          <cell r="G772">
            <v>12.754849999999999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F775">
            <v>85.220349999999996</v>
          </cell>
          <cell r="G775">
            <v>86.445930000000004</v>
          </cell>
        </row>
        <row r="776">
          <cell r="F776">
            <v>1.92624</v>
          </cell>
          <cell r="G776">
            <v>1.7497</v>
          </cell>
        </row>
        <row r="777">
          <cell r="F777">
            <v>12.062110000000001</v>
          </cell>
          <cell r="G777">
            <v>13.39913</v>
          </cell>
        </row>
        <row r="778">
          <cell r="F778">
            <v>58.16648</v>
          </cell>
          <cell r="G778">
            <v>64.644270000000006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F781">
            <v>-1.9695400000000001</v>
          </cell>
          <cell r="G781">
            <v>0</v>
          </cell>
        </row>
        <row r="782">
          <cell r="F782">
            <v>155.40564000000001</v>
          </cell>
          <cell r="G782">
            <v>166.23903000000001</v>
          </cell>
        </row>
        <row r="783">
          <cell r="F783">
            <v>41.193620000000003</v>
          </cell>
          <cell r="G783">
            <v>40.943980000000003</v>
          </cell>
        </row>
        <row r="784">
          <cell r="F784">
            <v>1.92624</v>
          </cell>
          <cell r="G784">
            <v>1.7497</v>
          </cell>
        </row>
        <row r="785">
          <cell r="F785">
            <v>5.9923200000000003</v>
          </cell>
          <cell r="G785">
            <v>6.3463200000000004</v>
          </cell>
        </row>
        <row r="786">
          <cell r="F786">
            <v>28.993729999999999</v>
          </cell>
          <cell r="G786">
            <v>30.617909999999998</v>
          </cell>
        </row>
        <row r="787">
          <cell r="F787">
            <v>-1.9695400000000001</v>
          </cell>
          <cell r="G787">
            <v>0</v>
          </cell>
        </row>
        <row r="788">
          <cell r="F788">
            <v>76.136369999999999</v>
          </cell>
          <cell r="G788">
            <v>79.657910000000001</v>
          </cell>
        </row>
        <row r="789">
          <cell r="F789">
            <v>44.026730000000001</v>
          </cell>
          <cell r="G789">
            <v>45.501950000000001</v>
          </cell>
        </row>
        <row r="790">
          <cell r="F790">
            <v>6.0697900000000002</v>
          </cell>
          <cell r="G790">
            <v>7.05281</v>
          </cell>
        </row>
        <row r="791">
          <cell r="F791">
            <v>29.172750000000001</v>
          </cell>
          <cell r="G791">
            <v>34.026359999999997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F794">
            <v>79.269270000000006</v>
          </cell>
          <cell r="G794">
            <v>86.581119999999999</v>
          </cell>
        </row>
        <row r="795">
          <cell r="F795">
            <v>23.31831</v>
          </cell>
          <cell r="G795">
            <v>21.065069999999999</v>
          </cell>
        </row>
        <row r="796">
          <cell r="F796">
            <v>3.2803499999999999</v>
          </cell>
          <cell r="G796">
            <v>3.2650899999999998</v>
          </cell>
        </row>
        <row r="797">
          <cell r="F797">
            <v>15.76613</v>
          </cell>
          <cell r="G797">
            <v>15.752459999999999</v>
          </cell>
        </row>
        <row r="798">
          <cell r="G798">
            <v>0</v>
          </cell>
        </row>
        <row r="799">
          <cell r="F799">
            <v>42.364789999999999</v>
          </cell>
          <cell r="G799">
            <v>40.082619999999999</v>
          </cell>
        </row>
        <row r="800">
          <cell r="F800">
            <v>20.70842</v>
          </cell>
          <cell r="G800">
            <v>24.436879999999999</v>
          </cell>
        </row>
        <row r="801">
          <cell r="F801">
            <v>2.7894399999999999</v>
          </cell>
          <cell r="G801">
            <v>3.7877200000000002</v>
          </cell>
        </row>
        <row r="802">
          <cell r="F802">
            <v>13.40662</v>
          </cell>
          <cell r="G802">
            <v>18.273900000000001</v>
          </cell>
        </row>
        <row r="803">
          <cell r="G803">
            <v>0</v>
          </cell>
        </row>
        <row r="804">
          <cell r="F804">
            <v>36.90448</v>
          </cell>
          <cell r="G804">
            <v>46.4985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F807">
            <v>303.49085000000002</v>
          </cell>
          <cell r="G807">
            <v>331.06128000000001</v>
          </cell>
        </row>
        <row r="808">
          <cell r="F808">
            <v>0.37147999999999998</v>
          </cell>
        </row>
        <row r="809">
          <cell r="F809">
            <v>81.329390000000004</v>
          </cell>
          <cell r="G809">
            <v>81.131410000000002</v>
          </cell>
        </row>
        <row r="810">
          <cell r="F810">
            <v>4.4207200000000002</v>
          </cell>
          <cell r="G810">
            <v>2.7037499999999999</v>
          </cell>
        </row>
        <row r="811">
          <cell r="G811">
            <v>4.2942200000000001</v>
          </cell>
        </row>
        <row r="812">
          <cell r="F812">
            <v>10.66667</v>
          </cell>
        </row>
        <row r="813">
          <cell r="G813">
            <v>4.5985699999999996</v>
          </cell>
        </row>
        <row r="814">
          <cell r="F814">
            <v>59.340499999999999</v>
          </cell>
          <cell r="G814">
            <v>65.268270000000001</v>
          </cell>
        </row>
        <row r="815">
          <cell r="F815">
            <v>294.87477999999999</v>
          </cell>
          <cell r="G815">
            <v>306.50931000000003</v>
          </cell>
        </row>
        <row r="816">
          <cell r="G816">
            <v>0</v>
          </cell>
        </row>
        <row r="817">
          <cell r="F817">
            <v>145.17519999999999</v>
          </cell>
          <cell r="G817">
            <v>8.7158099999999994</v>
          </cell>
        </row>
        <row r="818">
          <cell r="F818">
            <v>0.44736999999999999</v>
          </cell>
        </row>
        <row r="819">
          <cell r="F819">
            <v>57.177379999999999</v>
          </cell>
        </row>
        <row r="820">
          <cell r="F820">
            <v>4.7544300000000002</v>
          </cell>
        </row>
        <row r="821">
          <cell r="F821">
            <v>-319.74988000000002</v>
          </cell>
          <cell r="G821">
            <v>-211.63265000000001</v>
          </cell>
        </row>
        <row r="822">
          <cell r="F822">
            <v>-0.44736999999999999</v>
          </cell>
        </row>
        <row r="823">
          <cell r="F823">
            <v>-97.932519999999997</v>
          </cell>
          <cell r="G823">
            <v>-55.790700000000001</v>
          </cell>
        </row>
        <row r="824">
          <cell r="F824">
            <v>-4.9461599999999999</v>
          </cell>
        </row>
        <row r="825">
          <cell r="G825">
            <v>-8.1710499999999993</v>
          </cell>
        </row>
        <row r="826">
          <cell r="G826">
            <v>-7.1613499999999997</v>
          </cell>
        </row>
        <row r="827">
          <cell r="F827">
            <v>538.97284000000002</v>
          </cell>
          <cell r="G827">
            <v>521.52687000000003</v>
          </cell>
        </row>
        <row r="828">
          <cell r="F828">
            <v>159.40179000000001</v>
          </cell>
          <cell r="G828">
            <v>180.0694</v>
          </cell>
        </row>
        <row r="829">
          <cell r="F829">
            <v>42.568199999999997</v>
          </cell>
          <cell r="G829">
            <v>42.634689999999999</v>
          </cell>
        </row>
        <row r="830">
          <cell r="F830">
            <v>0.61889000000000005</v>
          </cell>
        </row>
        <row r="831">
          <cell r="G831">
            <v>4.2942200000000001</v>
          </cell>
        </row>
        <row r="832">
          <cell r="F832">
            <v>0.66666999999999998</v>
          </cell>
        </row>
        <row r="833">
          <cell r="G833">
            <v>4.5985699999999996</v>
          </cell>
        </row>
        <row r="834">
          <cell r="F834">
            <v>31.210100000000001</v>
          </cell>
          <cell r="G834">
            <v>35.897530000000003</v>
          </cell>
        </row>
        <row r="835">
          <cell r="F835">
            <v>150.16167999999999</v>
          </cell>
          <cell r="G835">
            <v>164.80972</v>
          </cell>
        </row>
        <row r="836">
          <cell r="F836">
            <v>138.33171999999999</v>
          </cell>
          <cell r="G836">
            <v>2.7612199999999998</v>
          </cell>
        </row>
        <row r="837">
          <cell r="F837">
            <v>14.52028</v>
          </cell>
        </row>
        <row r="838">
          <cell r="F838">
            <v>0.52029999999999998</v>
          </cell>
        </row>
        <row r="839">
          <cell r="F839">
            <v>-288.45107000000002</v>
          </cell>
          <cell r="G839">
            <v>-167.99974</v>
          </cell>
        </row>
        <row r="840">
          <cell r="F840">
            <v>-58.726660000000003</v>
          </cell>
          <cell r="G840">
            <v>-54.95044</v>
          </cell>
        </row>
        <row r="841">
          <cell r="F841">
            <v>-0.52029999999999998</v>
          </cell>
        </row>
        <row r="842">
          <cell r="G842">
            <v>-8.1710499999999993</v>
          </cell>
        </row>
        <row r="843">
          <cell r="G843">
            <v>-7.1613499999999997</v>
          </cell>
        </row>
        <row r="844">
          <cell r="F844">
            <v>190.30160000000001</v>
          </cell>
          <cell r="G844">
            <v>196.78277</v>
          </cell>
        </row>
        <row r="845">
          <cell r="G845">
            <v>19.651599999999998</v>
          </cell>
        </row>
        <row r="846">
          <cell r="G846">
            <v>7.4303900000000001</v>
          </cell>
        </row>
        <row r="847">
          <cell r="G847">
            <v>4.2942200000000001</v>
          </cell>
        </row>
        <row r="848">
          <cell r="G848">
            <v>4.5985699999999996</v>
          </cell>
        </row>
        <row r="849">
          <cell r="G849">
            <v>5.5760899999999998</v>
          </cell>
        </row>
        <row r="850">
          <cell r="G850">
            <v>18.523510000000002</v>
          </cell>
        </row>
        <row r="851">
          <cell r="G851">
            <v>-30.603429999999999</v>
          </cell>
        </row>
        <row r="852">
          <cell r="G852">
            <v>-14.138540000000001</v>
          </cell>
        </row>
        <row r="853">
          <cell r="G853">
            <v>-8.1710499999999993</v>
          </cell>
        </row>
        <row r="854">
          <cell r="G854">
            <v>-7.1613499999999997</v>
          </cell>
        </row>
        <row r="855">
          <cell r="G855">
            <v>1.0000000000000001E-5</v>
          </cell>
        </row>
        <row r="856">
          <cell r="F856">
            <v>99.029809999999998</v>
          </cell>
          <cell r="G856">
            <v>69.293499999999995</v>
          </cell>
        </row>
        <row r="858">
          <cell r="F858">
            <v>15.15075</v>
          </cell>
          <cell r="G858">
            <v>10.740500000000001</v>
          </cell>
        </row>
        <row r="859">
          <cell r="F859">
            <v>72.817740000000001</v>
          </cell>
          <cell r="G859">
            <v>51.817680000000003</v>
          </cell>
        </row>
        <row r="860">
          <cell r="F860">
            <v>106.94436</v>
          </cell>
        </row>
        <row r="861">
          <cell r="F861">
            <v>-160.63779</v>
          </cell>
          <cell r="G861">
            <v>-8.6607199999999995</v>
          </cell>
        </row>
        <row r="862">
          <cell r="F862">
            <v>133.30486999999999</v>
          </cell>
          <cell r="G862">
            <v>123.19096</v>
          </cell>
        </row>
        <row r="863">
          <cell r="F863">
            <v>52.510689999999997</v>
          </cell>
          <cell r="G863">
            <v>27.659050000000001</v>
          </cell>
        </row>
        <row r="865">
          <cell r="F865">
            <v>7.8335699999999999</v>
          </cell>
          <cell r="G865">
            <v>4.2871499999999996</v>
          </cell>
        </row>
        <row r="866">
          <cell r="F866">
            <v>37.649700000000003</v>
          </cell>
          <cell r="G866">
            <v>20.683440000000001</v>
          </cell>
        </row>
        <row r="867">
          <cell r="F867">
            <v>24.2</v>
          </cell>
        </row>
        <row r="868">
          <cell r="F868">
            <v>-78.25112</v>
          </cell>
          <cell r="G868">
            <v>0</v>
          </cell>
        </row>
        <row r="869">
          <cell r="F869">
            <v>43.942839999999997</v>
          </cell>
          <cell r="G869">
            <v>52.629640000000002</v>
          </cell>
        </row>
        <row r="870">
          <cell r="F870">
            <v>46.519120000000001</v>
          </cell>
          <cell r="G870">
            <v>41.634450000000001</v>
          </cell>
        </row>
        <row r="872">
          <cell r="F872">
            <v>7.3171799999999996</v>
          </cell>
          <cell r="G872">
            <v>6.4533500000000004</v>
          </cell>
        </row>
        <row r="873">
          <cell r="F873">
            <v>35.168039999999998</v>
          </cell>
          <cell r="G873">
            <v>31.134239999999998</v>
          </cell>
        </row>
        <row r="874">
          <cell r="F874">
            <v>82.74436</v>
          </cell>
        </row>
        <row r="875">
          <cell r="F875">
            <v>-82.386669999999995</v>
          </cell>
          <cell r="G875">
            <v>-8.6607199999999995</v>
          </cell>
        </row>
        <row r="876">
          <cell r="F876">
            <v>89.362030000000004</v>
          </cell>
          <cell r="G876">
            <v>70.561319999999995</v>
          </cell>
        </row>
        <row r="877">
          <cell r="F877">
            <v>31.892669999999999</v>
          </cell>
          <cell r="G877">
            <v>59.005420000000001</v>
          </cell>
        </row>
        <row r="878">
          <cell r="F878">
            <v>35.088169999999998</v>
          </cell>
          <cell r="G878">
            <v>28.59779</v>
          </cell>
        </row>
        <row r="879">
          <cell r="F879">
            <v>0.51654999999999995</v>
          </cell>
        </row>
        <row r="880">
          <cell r="F880">
            <v>10.71621</v>
          </cell>
          <cell r="G880">
            <v>13.5785</v>
          </cell>
        </row>
        <row r="881">
          <cell r="F881">
            <v>51.581600000000002</v>
          </cell>
          <cell r="G881">
            <v>65.509680000000003</v>
          </cell>
        </row>
        <row r="882">
          <cell r="F882">
            <v>19.240359999999999</v>
          </cell>
          <cell r="G882">
            <v>2.7612199999999998</v>
          </cell>
        </row>
        <row r="883">
          <cell r="F883">
            <v>14.52028</v>
          </cell>
        </row>
        <row r="884">
          <cell r="F884">
            <v>0.52029999999999998</v>
          </cell>
        </row>
        <row r="885">
          <cell r="F885">
            <v>-72.944959999999995</v>
          </cell>
          <cell r="G885">
            <v>-78.791520000000006</v>
          </cell>
        </row>
        <row r="886">
          <cell r="F886">
            <v>-58.726660000000003</v>
          </cell>
          <cell r="G886">
            <v>-40.811900000000001</v>
          </cell>
        </row>
        <row r="887">
          <cell r="F887">
            <v>-0.52029999999999998</v>
          </cell>
        </row>
        <row r="888">
          <cell r="F888">
            <v>31.884219999999999</v>
          </cell>
          <cell r="G888">
            <v>49.84919</v>
          </cell>
        </row>
        <row r="889">
          <cell r="F889">
            <v>31.892669999999999</v>
          </cell>
          <cell r="G889">
            <v>59.005420000000001</v>
          </cell>
        </row>
        <row r="890">
          <cell r="F890">
            <v>5.3474199999999996</v>
          </cell>
          <cell r="G890">
            <v>9.1458399999999997</v>
          </cell>
        </row>
        <row r="891">
          <cell r="F891">
            <v>25.701419999999999</v>
          </cell>
          <cell r="G891">
            <v>44.124250000000004</v>
          </cell>
        </row>
        <row r="892">
          <cell r="F892">
            <v>13.808680000000001</v>
          </cell>
          <cell r="G892">
            <v>2.7612199999999998</v>
          </cell>
        </row>
        <row r="893">
          <cell r="F893">
            <v>-72.944959999999995</v>
          </cell>
          <cell r="G893">
            <v>-78.791520000000006</v>
          </cell>
        </row>
        <row r="894">
          <cell r="F894">
            <v>3.8052299999999999</v>
          </cell>
          <cell r="G894">
            <v>36.24521</v>
          </cell>
        </row>
        <row r="895">
          <cell r="F895">
            <v>35.088169999999998</v>
          </cell>
          <cell r="G895">
            <v>28.59779</v>
          </cell>
        </row>
        <row r="896">
          <cell r="F896">
            <v>0.51654999999999995</v>
          </cell>
        </row>
        <row r="897">
          <cell r="F897">
            <v>5.3687899999999997</v>
          </cell>
          <cell r="G897">
            <v>4.4326600000000003</v>
          </cell>
        </row>
        <row r="898">
          <cell r="F898">
            <v>25.880179999999999</v>
          </cell>
          <cell r="G898">
            <v>21.385429999999999</v>
          </cell>
        </row>
        <row r="899">
          <cell r="F899">
            <v>5.4316800000000001</v>
          </cell>
        </row>
        <row r="900">
          <cell r="F900">
            <v>14.52028</v>
          </cell>
        </row>
        <row r="901">
          <cell r="F901">
            <v>0.52029999999999998</v>
          </cell>
        </row>
        <row r="902">
          <cell r="F902">
            <v>-58.726660000000003</v>
          </cell>
          <cell r="G902">
            <v>-40.811900000000001</v>
          </cell>
        </row>
        <row r="903">
          <cell r="F903">
            <v>-0.52029999999999998</v>
          </cell>
        </row>
        <row r="904">
          <cell r="F904">
            <v>28.078990000000001</v>
          </cell>
          <cell r="G904">
            <v>13.60398</v>
          </cell>
        </row>
        <row r="905">
          <cell r="F905">
            <v>28.479310000000002</v>
          </cell>
          <cell r="G905">
            <v>27.651230000000002</v>
          </cell>
        </row>
        <row r="906">
          <cell r="F906">
            <v>7.4800300000000002</v>
          </cell>
          <cell r="G906">
            <v>6.6065100000000001</v>
          </cell>
        </row>
        <row r="907">
          <cell r="F907">
            <v>0.10234</v>
          </cell>
        </row>
        <row r="908">
          <cell r="F908">
            <v>0.66666999999999998</v>
          </cell>
        </row>
        <row r="909">
          <cell r="F909">
            <v>5.34314</v>
          </cell>
          <cell r="G909">
            <v>5.3099499999999997</v>
          </cell>
        </row>
        <row r="910">
          <cell r="F910">
            <v>25.762339999999998</v>
          </cell>
          <cell r="G910">
            <v>25.617940000000001</v>
          </cell>
        </row>
        <row r="911">
          <cell r="F911">
            <v>12.147</v>
          </cell>
        </row>
        <row r="912">
          <cell r="F912">
            <v>-54.868319999999997</v>
          </cell>
          <cell r="G912">
            <v>-41.443040000000003</v>
          </cell>
        </row>
        <row r="913">
          <cell r="F913">
            <v>25.11251</v>
          </cell>
          <cell r="G913">
            <v>23.74259</v>
          </cell>
        </row>
        <row r="914">
          <cell r="G914">
            <v>4.4676499999999999</v>
          </cell>
        </row>
        <row r="915">
          <cell r="G915">
            <v>0.69249000000000005</v>
          </cell>
        </row>
        <row r="916">
          <cell r="G916">
            <v>3.34091</v>
          </cell>
        </row>
        <row r="917">
          <cell r="G917">
            <v>-8.5010300000000001</v>
          </cell>
        </row>
        <row r="918">
          <cell r="G918">
            <v>2.0000000000000002E-5</v>
          </cell>
        </row>
        <row r="919">
          <cell r="F919">
            <v>44.119929999999997</v>
          </cell>
          <cell r="G919">
            <v>44.502920000000003</v>
          </cell>
        </row>
        <row r="920">
          <cell r="F920">
            <v>10</v>
          </cell>
        </row>
        <row r="921">
          <cell r="F921">
            <v>6.53444</v>
          </cell>
          <cell r="G921">
            <v>6.8979600000000003</v>
          </cell>
        </row>
        <row r="922">
          <cell r="F922">
            <v>40.257939999999998</v>
          </cell>
          <cell r="G922">
            <v>33.279290000000003</v>
          </cell>
        </row>
        <row r="923">
          <cell r="F923">
            <v>-31.29881</v>
          </cell>
          <cell r="G923">
            <v>-33.872039999999998</v>
          </cell>
        </row>
        <row r="924">
          <cell r="F924">
            <v>69.613500000000002</v>
          </cell>
          <cell r="G924">
            <v>50.808129999999998</v>
          </cell>
        </row>
        <row r="925">
          <cell r="F925">
            <v>35.361809999999998</v>
          </cell>
          <cell r="G925">
            <v>32.844279999999998</v>
          </cell>
        </row>
        <row r="927">
          <cell r="F927">
            <v>5.2114599999999998</v>
          </cell>
          <cell r="G927">
            <v>5.0908600000000002</v>
          </cell>
        </row>
        <row r="928">
          <cell r="F928">
            <v>25.047219999999999</v>
          </cell>
          <cell r="G928">
            <v>24.560960000000001</v>
          </cell>
        </row>
        <row r="929">
          <cell r="F929">
            <v>65.620490000000004</v>
          </cell>
          <cell r="G929">
            <v>62.496099999999998</v>
          </cell>
        </row>
        <row r="930">
          <cell r="F930">
            <v>20.462689999999998</v>
          </cell>
          <cell r="G930">
            <v>20.615379999999998</v>
          </cell>
        </row>
        <row r="931">
          <cell r="F931">
            <v>3.2188699999999999</v>
          </cell>
          <cell r="G931">
            <v>3.1953800000000001</v>
          </cell>
        </row>
        <row r="932">
          <cell r="F932">
            <v>15.470599999999999</v>
          </cell>
          <cell r="G932">
            <v>15.416180000000001</v>
          </cell>
        </row>
        <row r="933">
          <cell r="F933">
            <v>39.152160000000002</v>
          </cell>
          <cell r="G933">
            <v>39.226939999999999</v>
          </cell>
        </row>
        <row r="934">
          <cell r="F934">
            <v>1.4583299999999999</v>
          </cell>
          <cell r="G934">
            <v>10.25947</v>
          </cell>
        </row>
        <row r="935">
          <cell r="F935">
            <v>0.19644</v>
          </cell>
          <cell r="G935">
            <v>1.59022</v>
          </cell>
        </row>
        <row r="936">
          <cell r="F936">
            <v>0.94413000000000002</v>
          </cell>
          <cell r="G936">
            <v>7.6720300000000003</v>
          </cell>
        </row>
        <row r="937">
          <cell r="G937">
            <v>-9.7608700000000006</v>
          </cell>
        </row>
        <row r="938">
          <cell r="F938">
            <v>2.5989</v>
          </cell>
          <cell r="G938">
            <v>9.7608499999999996</v>
          </cell>
        </row>
        <row r="939">
          <cell r="F939">
            <v>42.686300000000003</v>
          </cell>
          <cell r="G939">
            <v>42.769829999999999</v>
          </cell>
        </row>
        <row r="940">
          <cell r="F940">
            <v>0.37147999999999998</v>
          </cell>
        </row>
        <row r="941">
          <cell r="F941">
            <v>38.761189999999999</v>
          </cell>
          <cell r="G941">
            <v>38.496720000000003</v>
          </cell>
        </row>
        <row r="942">
          <cell r="F942">
            <v>3.8018299999999998</v>
          </cell>
          <cell r="G942">
            <v>2.7037499999999999</v>
          </cell>
        </row>
        <row r="943">
          <cell r="F943">
            <v>12.969189999999999</v>
          </cell>
          <cell r="G943">
            <v>12.59632</v>
          </cell>
        </row>
        <row r="944">
          <cell r="F944">
            <v>62.993209999999998</v>
          </cell>
          <cell r="G944">
            <v>60.771129999999999</v>
          </cell>
        </row>
        <row r="945">
          <cell r="F945">
            <v>6.8434799999999996</v>
          </cell>
          <cell r="G945">
            <v>5.9545899999999996</v>
          </cell>
        </row>
        <row r="946">
          <cell r="F946">
            <v>0.44736999999999999</v>
          </cell>
        </row>
        <row r="947">
          <cell r="F947">
            <v>42.6571</v>
          </cell>
        </row>
        <row r="948">
          <cell r="F948">
            <v>4.2341300000000004</v>
          </cell>
        </row>
        <row r="949">
          <cell r="F949">
            <v>-0.44736999999999999</v>
          </cell>
        </row>
        <row r="950">
          <cell r="F950">
            <v>-39.205860000000001</v>
          </cell>
          <cell r="G950">
            <v>-0.84026000000000001</v>
          </cell>
        </row>
        <row r="951">
          <cell r="F951">
            <v>-4.4258600000000001</v>
          </cell>
        </row>
        <row r="952">
          <cell r="F952">
            <v>171.68619000000001</v>
          </cell>
          <cell r="G952">
            <v>162.45208</v>
          </cell>
        </row>
        <row r="953">
          <cell r="F953">
            <v>35.953029999999998</v>
          </cell>
          <cell r="G953">
            <v>35.510710000000003</v>
          </cell>
        </row>
        <row r="954">
          <cell r="F954">
            <v>5.4964899999999997</v>
          </cell>
          <cell r="G954">
            <v>5.5041599999999997</v>
          </cell>
        </row>
        <row r="955">
          <cell r="F955">
            <v>26.417449999999999</v>
          </cell>
          <cell r="G955">
            <v>26.55491</v>
          </cell>
        </row>
        <row r="956">
          <cell r="F956">
            <v>67.866969999999995</v>
          </cell>
          <cell r="G956">
            <v>67.569779999999994</v>
          </cell>
        </row>
        <row r="957">
          <cell r="F957">
            <v>6.7332700000000001</v>
          </cell>
          <cell r="G957">
            <v>7.2591200000000002</v>
          </cell>
        </row>
        <row r="958">
          <cell r="F958">
            <v>0.37147999999999998</v>
          </cell>
        </row>
        <row r="959">
          <cell r="F959">
            <v>20.120550000000001</v>
          </cell>
          <cell r="G959">
            <v>22.07939</v>
          </cell>
        </row>
        <row r="960">
          <cell r="F960">
            <v>3.6882199999999998</v>
          </cell>
          <cell r="G960">
            <v>2.3174999999999999</v>
          </cell>
        </row>
        <row r="961">
          <cell r="F961">
            <v>4.7611100000000004</v>
          </cell>
          <cell r="G961">
            <v>4.5474699999999997</v>
          </cell>
        </row>
        <row r="962">
          <cell r="F962">
            <v>23.525960000000001</v>
          </cell>
          <cell r="G962">
            <v>21.939340000000001</v>
          </cell>
        </row>
        <row r="963">
          <cell r="F963">
            <v>0.44736999999999999</v>
          </cell>
        </row>
        <row r="964">
          <cell r="F964">
            <v>42.6571</v>
          </cell>
        </row>
        <row r="965">
          <cell r="F965">
            <v>4.2341300000000004</v>
          </cell>
        </row>
        <row r="966">
          <cell r="F966">
            <v>-0.44736999999999999</v>
          </cell>
        </row>
        <row r="967">
          <cell r="F967">
            <v>-39.205860000000001</v>
          </cell>
          <cell r="G967">
            <v>-0.84026000000000001</v>
          </cell>
        </row>
        <row r="968">
          <cell r="F968">
            <v>-4.4258600000000001</v>
          </cell>
        </row>
        <row r="969">
          <cell r="F969">
            <v>62.460099999999997</v>
          </cell>
          <cell r="G969">
            <v>57.30256</v>
          </cell>
        </row>
        <row r="970">
          <cell r="F970">
            <v>18.640640000000001</v>
          </cell>
          <cell r="G970">
            <v>16.41733</v>
          </cell>
        </row>
        <row r="971">
          <cell r="F971">
            <v>0.11361</v>
          </cell>
          <cell r="G971">
            <v>0.38624999999999998</v>
          </cell>
        </row>
        <row r="972">
          <cell r="F972">
            <v>2.7115900000000002</v>
          </cell>
          <cell r="G972">
            <v>2.5446900000000001</v>
          </cell>
        </row>
        <row r="973">
          <cell r="F973">
            <v>13.049799999999999</v>
          </cell>
          <cell r="G973">
            <v>12.27688</v>
          </cell>
        </row>
        <row r="974">
          <cell r="F974">
            <v>6.8434799999999996</v>
          </cell>
          <cell r="G974">
            <v>5.9545899999999996</v>
          </cell>
        </row>
        <row r="975">
          <cell r="F975">
            <v>41.359119999999997</v>
          </cell>
          <cell r="G975">
            <v>37.579740000000001</v>
          </cell>
        </row>
        <row r="976">
          <cell r="G976">
            <v>0</v>
          </cell>
        </row>
        <row r="977">
          <cell r="G977">
            <v>0</v>
          </cell>
        </row>
        <row r="978">
          <cell r="F978">
            <v>821.97378000000003</v>
          </cell>
          <cell r="G978">
            <v>873.92836</v>
          </cell>
        </row>
        <row r="979">
          <cell r="F979">
            <v>0.80949000000000004</v>
          </cell>
        </row>
        <row r="980">
          <cell r="F980">
            <v>0.54140999999999995</v>
          </cell>
        </row>
        <row r="981">
          <cell r="F981">
            <v>98.143619999999999</v>
          </cell>
          <cell r="G981">
            <v>95.194590000000005</v>
          </cell>
        </row>
        <row r="982">
          <cell r="F982">
            <v>10.40216</v>
          </cell>
          <cell r="G982">
            <v>6.4889999999999999</v>
          </cell>
        </row>
        <row r="983">
          <cell r="F983">
            <v>2.0249999999999999</v>
          </cell>
          <cell r="G983">
            <v>1.2134100000000001</v>
          </cell>
        </row>
        <row r="984">
          <cell r="F984">
            <v>7.25</v>
          </cell>
          <cell r="G984">
            <v>2.875</v>
          </cell>
        </row>
        <row r="986">
          <cell r="F986">
            <v>5.6896800000000001</v>
          </cell>
          <cell r="G986">
            <v>6.0305600000000004</v>
          </cell>
        </row>
        <row r="987">
          <cell r="F987">
            <v>143.17325</v>
          </cell>
          <cell r="G987">
            <v>151.33684</v>
          </cell>
        </row>
        <row r="988">
          <cell r="F988">
            <v>690.58565999999996</v>
          </cell>
          <cell r="G988">
            <v>730.12719000000004</v>
          </cell>
        </row>
        <row r="989">
          <cell r="G989">
            <v>0</v>
          </cell>
        </row>
        <row r="990">
          <cell r="F990">
            <v>10.54022</v>
          </cell>
        </row>
        <row r="991">
          <cell r="F991">
            <v>0.63907999999999998</v>
          </cell>
        </row>
        <row r="992">
          <cell r="F992">
            <v>57.466659999999997</v>
          </cell>
          <cell r="G992">
            <v>1.16415</v>
          </cell>
        </row>
        <row r="993">
          <cell r="F993">
            <v>7.3816800000000002</v>
          </cell>
        </row>
        <row r="994">
          <cell r="F994">
            <v>-203.18386000000001</v>
          </cell>
          <cell r="G994">
            <v>-195.26578000000001</v>
          </cell>
        </row>
        <row r="995">
          <cell r="F995">
            <v>-0.63907999999999998</v>
          </cell>
        </row>
        <row r="996">
          <cell r="F996">
            <v>-68.372609999999995</v>
          </cell>
          <cell r="G996">
            <v>-17.914739999999998</v>
          </cell>
        </row>
        <row r="997">
          <cell r="F997">
            <v>-7.8929600000000004</v>
          </cell>
        </row>
        <row r="998">
          <cell r="F998">
            <v>1576.5331799999999</v>
          </cell>
          <cell r="G998">
            <v>1655.17858</v>
          </cell>
        </row>
        <row r="999">
          <cell r="F999">
            <v>7.8333399999999997</v>
          </cell>
          <cell r="G999">
            <v>6.95608</v>
          </cell>
        </row>
        <row r="1000">
          <cell r="F1000">
            <v>1.0551600000000001</v>
          </cell>
          <cell r="G1000">
            <v>1.07819</v>
          </cell>
        </row>
        <row r="1001">
          <cell r="F1001">
            <v>5.0712999999999999</v>
          </cell>
          <cell r="G1001">
            <v>5.2017600000000002</v>
          </cell>
        </row>
        <row r="1002">
          <cell r="F1002">
            <v>13.9598</v>
          </cell>
          <cell r="G1002">
            <v>13.23603</v>
          </cell>
        </row>
        <row r="1003">
          <cell r="F1003">
            <v>17.493179999999999</v>
          </cell>
          <cell r="G1003">
            <v>16.960599999999999</v>
          </cell>
        </row>
        <row r="1004">
          <cell r="F1004">
            <v>1.25</v>
          </cell>
          <cell r="G1004">
            <v>2.875</v>
          </cell>
        </row>
        <row r="1005">
          <cell r="F1005">
            <v>2.5744500000000001</v>
          </cell>
          <cell r="G1005">
            <v>2.6288900000000002</v>
          </cell>
        </row>
        <row r="1006">
          <cell r="F1006">
            <v>12.498419999999999</v>
          </cell>
          <cell r="G1006">
            <v>12.68314</v>
          </cell>
        </row>
        <row r="1007">
          <cell r="F1007">
            <v>33.816049999999997</v>
          </cell>
          <cell r="G1007">
            <v>35.147629999999999</v>
          </cell>
        </row>
        <row r="1008">
          <cell r="F1008">
            <v>16.434360000000002</v>
          </cell>
          <cell r="G1008">
            <v>16.967880000000001</v>
          </cell>
        </row>
        <row r="1009">
          <cell r="F1009">
            <v>15.99381</v>
          </cell>
          <cell r="G1009">
            <v>13.642720000000001</v>
          </cell>
        </row>
        <row r="1010">
          <cell r="F1010">
            <v>0.57445999999999997</v>
          </cell>
          <cell r="G1010">
            <v>1.133</v>
          </cell>
        </row>
        <row r="1012">
          <cell r="F1012">
            <v>4.9748200000000002</v>
          </cell>
          <cell r="G1012">
            <v>4.7446400000000004</v>
          </cell>
        </row>
        <row r="1013">
          <cell r="F1013">
            <v>24.001539999999999</v>
          </cell>
          <cell r="G1013">
            <v>22.890609999999999</v>
          </cell>
        </row>
        <row r="1014">
          <cell r="G1014">
            <v>-13.331440000000001</v>
          </cell>
        </row>
        <row r="1015">
          <cell r="F1015">
            <v>61.978990000000003</v>
          </cell>
          <cell r="G1015">
            <v>46.047409999999999</v>
          </cell>
        </row>
        <row r="1016">
          <cell r="F1016">
            <v>16.434360000000002</v>
          </cell>
          <cell r="G1016">
            <v>16.967880000000001</v>
          </cell>
        </row>
        <row r="1017">
          <cell r="F1017">
            <v>15.99381</v>
          </cell>
          <cell r="G1017">
            <v>13.642720000000001</v>
          </cell>
        </row>
        <row r="1018">
          <cell r="F1018">
            <v>0.57445999999999997</v>
          </cell>
          <cell r="G1018">
            <v>1.133</v>
          </cell>
        </row>
        <row r="1020">
          <cell r="F1020">
            <v>4.9748200000000002</v>
          </cell>
          <cell r="G1020">
            <v>4.7446400000000004</v>
          </cell>
        </row>
        <row r="1021">
          <cell r="F1021">
            <v>24.001539999999999</v>
          </cell>
          <cell r="G1021">
            <v>22.890609999999999</v>
          </cell>
        </row>
        <row r="1022">
          <cell r="G1022">
            <v>-13.331440000000001</v>
          </cell>
        </row>
        <row r="1023">
          <cell r="F1023">
            <v>61.978990000000003</v>
          </cell>
          <cell r="G1023">
            <v>46.047409999999999</v>
          </cell>
        </row>
        <row r="1024">
          <cell r="F1024">
            <v>154.12116</v>
          </cell>
          <cell r="G1024">
            <v>163.60433</v>
          </cell>
        </row>
        <row r="1025">
          <cell r="F1025">
            <v>0.72228999999999999</v>
          </cell>
        </row>
        <row r="1027">
          <cell r="F1027">
            <v>5.0569600000000001</v>
          </cell>
          <cell r="G1027">
            <v>4.3713600000000001</v>
          </cell>
        </row>
        <row r="1028">
          <cell r="F1028">
            <v>1.64076</v>
          </cell>
          <cell r="G1028">
            <v>0.20599999999999999</v>
          </cell>
        </row>
        <row r="1030">
          <cell r="F1030">
            <v>3.7820800000000001</v>
          </cell>
          <cell r="G1030">
            <v>4.4582499999999996</v>
          </cell>
        </row>
        <row r="1031">
          <cell r="F1031">
            <v>25.098579999999998</v>
          </cell>
          <cell r="G1031">
            <v>26.727260000000001</v>
          </cell>
        </row>
        <row r="1032">
          <cell r="F1032">
            <v>121.00351999999999</v>
          </cell>
          <cell r="G1032">
            <v>128.9461</v>
          </cell>
        </row>
        <row r="1034">
          <cell r="F1034">
            <v>-0.58460000000000001</v>
          </cell>
          <cell r="G1034">
            <v>-1.13392</v>
          </cell>
        </row>
        <row r="1036">
          <cell r="F1036">
            <v>-0.47133000000000003</v>
          </cell>
        </row>
        <row r="1037">
          <cell r="F1037">
            <v>310.36941999999999</v>
          </cell>
          <cell r="G1037">
            <v>327.17937999999998</v>
          </cell>
        </row>
        <row r="1038">
          <cell r="F1038">
            <v>54.361879999999999</v>
          </cell>
          <cell r="G1038">
            <v>57.421309999999998</v>
          </cell>
        </row>
        <row r="1040">
          <cell r="F1040">
            <v>3.7820800000000001</v>
          </cell>
          <cell r="G1040">
            <v>4.4582499999999996</v>
          </cell>
        </row>
        <row r="1041">
          <cell r="F1041">
            <v>9.3482000000000003</v>
          </cell>
          <cell r="G1041">
            <v>9.5913299999999992</v>
          </cell>
        </row>
        <row r="1042">
          <cell r="F1042">
            <v>44.929729999999999</v>
          </cell>
          <cell r="G1042">
            <v>46.273530000000001</v>
          </cell>
        </row>
        <row r="1044">
          <cell r="F1044">
            <v>112.42189</v>
          </cell>
          <cell r="G1044">
            <v>117.74442000000001</v>
          </cell>
        </row>
        <row r="1045">
          <cell r="F1045">
            <v>4.9496200000000004</v>
          </cell>
          <cell r="G1045">
            <v>4.0174399999999997</v>
          </cell>
        </row>
        <row r="1046">
          <cell r="F1046">
            <v>0.72228999999999999</v>
          </cell>
        </row>
        <row r="1047">
          <cell r="G1047">
            <v>0</v>
          </cell>
        </row>
        <row r="1048">
          <cell r="F1048">
            <v>0.66678000000000004</v>
          </cell>
          <cell r="G1048">
            <v>0.62270999999999999</v>
          </cell>
        </row>
        <row r="1049">
          <cell r="F1049">
            <v>3.3188</v>
          </cell>
          <cell r="G1049">
            <v>3.0042399999999998</v>
          </cell>
        </row>
        <row r="1050">
          <cell r="F1050">
            <v>9.6574899999999992</v>
          </cell>
          <cell r="G1050">
            <v>7.6443899999999996</v>
          </cell>
        </row>
        <row r="1051">
          <cell r="F1051">
            <v>47.42895</v>
          </cell>
          <cell r="G1051">
            <v>53.535240000000002</v>
          </cell>
        </row>
        <row r="1053">
          <cell r="F1053">
            <v>7.2159500000000003</v>
          </cell>
          <cell r="G1053">
            <v>8.2979599999999998</v>
          </cell>
        </row>
        <row r="1054">
          <cell r="F1054">
            <v>34.681429999999999</v>
          </cell>
          <cell r="G1054">
            <v>40.033650000000002</v>
          </cell>
        </row>
        <row r="1056">
          <cell r="F1056">
            <v>-8.8499999999999995E-2</v>
          </cell>
          <cell r="G1056">
            <v>-0.52402000000000004</v>
          </cell>
        </row>
        <row r="1057">
          <cell r="F1057">
            <v>89.237830000000002</v>
          </cell>
          <cell r="G1057">
            <v>101.34283000000001</v>
          </cell>
        </row>
        <row r="1058">
          <cell r="F1058">
            <v>22.98949</v>
          </cell>
          <cell r="G1058">
            <v>23.019079999999999</v>
          </cell>
        </row>
        <row r="1059">
          <cell r="F1059">
            <v>3.4532500000000002</v>
          </cell>
          <cell r="G1059">
            <v>3.5679599999999998</v>
          </cell>
        </row>
        <row r="1060">
          <cell r="F1060">
            <v>16.597010000000001</v>
          </cell>
          <cell r="G1060">
            <v>17.21367</v>
          </cell>
        </row>
        <row r="1061">
          <cell r="F1061">
            <v>-8.8499999999999995E-2</v>
          </cell>
          <cell r="G1061">
            <v>-0.20549999999999999</v>
          </cell>
        </row>
        <row r="1062">
          <cell r="F1062">
            <v>42.951250000000002</v>
          </cell>
          <cell r="G1062">
            <v>43.595210000000002</v>
          </cell>
        </row>
        <row r="1063">
          <cell r="F1063">
            <v>24.43946</v>
          </cell>
          <cell r="G1063">
            <v>30.516159999999999</v>
          </cell>
        </row>
        <row r="1065">
          <cell r="F1065">
            <v>3.7627000000000002</v>
          </cell>
          <cell r="G1065">
            <v>4.7300000000000004</v>
          </cell>
        </row>
        <row r="1066">
          <cell r="F1066">
            <v>18.084420000000001</v>
          </cell>
          <cell r="G1066">
            <v>22.819980000000001</v>
          </cell>
        </row>
        <row r="1068">
          <cell r="G1068">
            <v>-0.31852000000000003</v>
          </cell>
        </row>
        <row r="1069">
          <cell r="F1069">
            <v>46.286580000000001</v>
          </cell>
          <cell r="G1069">
            <v>57.747619999999998</v>
          </cell>
        </row>
        <row r="1070">
          <cell r="F1070">
            <v>28.284490000000002</v>
          </cell>
          <cell r="G1070">
            <v>27.52909</v>
          </cell>
        </row>
        <row r="1072">
          <cell r="F1072">
            <v>4.20763</v>
          </cell>
          <cell r="G1072">
            <v>4.26701</v>
          </cell>
        </row>
        <row r="1073">
          <cell r="F1073">
            <v>20.222729999999999</v>
          </cell>
          <cell r="G1073">
            <v>20.586259999999999</v>
          </cell>
        </row>
        <row r="1075">
          <cell r="F1075">
            <v>52.714849999999998</v>
          </cell>
          <cell r="G1075">
            <v>52.382359999999998</v>
          </cell>
        </row>
        <row r="1076">
          <cell r="F1076">
            <v>19.096219999999999</v>
          </cell>
          <cell r="G1076">
            <v>21.10125</v>
          </cell>
        </row>
        <row r="1078">
          <cell r="F1078">
            <v>5.0569600000000001</v>
          </cell>
          <cell r="G1078">
            <v>4.3713600000000001</v>
          </cell>
        </row>
        <row r="1079">
          <cell r="F1079">
            <v>1.64076</v>
          </cell>
          <cell r="G1079">
            <v>0.20599999999999999</v>
          </cell>
        </row>
        <row r="1080">
          <cell r="F1080">
            <v>3.6600199999999998</v>
          </cell>
          <cell r="G1080">
            <v>3.9482499999999998</v>
          </cell>
        </row>
        <row r="1081">
          <cell r="F1081">
            <v>17.850829999999998</v>
          </cell>
          <cell r="G1081">
            <v>19.04842</v>
          </cell>
        </row>
        <row r="1082">
          <cell r="F1082">
            <v>-0.49609999999999999</v>
          </cell>
          <cell r="G1082">
            <v>-0.6099</v>
          </cell>
        </row>
        <row r="1084">
          <cell r="F1084">
            <v>-0.47133000000000003</v>
          </cell>
        </row>
        <row r="1085">
          <cell r="F1085">
            <v>46.337359999999997</v>
          </cell>
          <cell r="G1085">
            <v>48.065379999999998</v>
          </cell>
        </row>
        <row r="1086">
          <cell r="F1086">
            <v>595.67985999999996</v>
          </cell>
          <cell r="G1086">
            <v>631.94336999999996</v>
          </cell>
        </row>
        <row r="1087">
          <cell r="F1087">
            <v>8.72E-2</v>
          </cell>
        </row>
        <row r="1088">
          <cell r="F1088">
            <v>0.54140999999999995</v>
          </cell>
        </row>
        <row r="1089">
          <cell r="F1089">
            <v>77.092849999999999</v>
          </cell>
          <cell r="G1089">
            <v>77.180509999999998</v>
          </cell>
        </row>
        <row r="1090">
          <cell r="F1090">
            <v>8.1869399999999999</v>
          </cell>
          <cell r="G1090">
            <v>5.15</v>
          </cell>
        </row>
        <row r="1091">
          <cell r="F1091">
            <v>2.0249999999999999</v>
          </cell>
          <cell r="G1091">
            <v>1.2134100000000001</v>
          </cell>
        </row>
        <row r="1092">
          <cell r="F1092">
            <v>6</v>
          </cell>
        </row>
        <row r="1094">
          <cell r="F1094">
            <v>1.9076</v>
          </cell>
          <cell r="G1094">
            <v>1.5723100000000001</v>
          </cell>
        </row>
        <row r="1095">
          <cell r="F1095">
            <v>104.54271</v>
          </cell>
          <cell r="G1095">
            <v>110.34596000000001</v>
          </cell>
        </row>
        <row r="1096">
          <cell r="F1096">
            <v>504.32799</v>
          </cell>
          <cell r="G1096">
            <v>532.36599999999999</v>
          </cell>
        </row>
        <row r="1097">
          <cell r="F1097">
            <v>10.54022</v>
          </cell>
        </row>
        <row r="1098">
          <cell r="F1098">
            <v>0.63907999999999998</v>
          </cell>
        </row>
        <row r="1099">
          <cell r="F1099">
            <v>56.872900000000001</v>
          </cell>
          <cell r="G1099">
            <v>1.16415</v>
          </cell>
        </row>
        <row r="1100">
          <cell r="F1100">
            <v>7.3816800000000002</v>
          </cell>
        </row>
        <row r="1101">
          <cell r="F1101">
            <v>-201.41846000000001</v>
          </cell>
          <cell r="G1101">
            <v>-180.29091</v>
          </cell>
        </row>
        <row r="1102">
          <cell r="F1102">
            <v>-0.63907999999999998</v>
          </cell>
        </row>
        <row r="1103">
          <cell r="F1103">
            <v>-67.90128</v>
          </cell>
          <cell r="G1103">
            <v>-17.914739999999998</v>
          </cell>
        </row>
        <row r="1104">
          <cell r="F1104">
            <v>-7.8929600000000004</v>
          </cell>
        </row>
        <row r="1105">
          <cell r="F1105">
            <v>1097.9736600000001</v>
          </cell>
          <cell r="G1105">
            <v>1162.7300600000001</v>
          </cell>
        </row>
        <row r="1106">
          <cell r="F1106">
            <v>550.34909000000005</v>
          </cell>
          <cell r="G1106">
            <v>573.69218000000001</v>
          </cell>
        </row>
        <row r="1107">
          <cell r="F1107">
            <v>8.72E-2</v>
          </cell>
        </row>
        <row r="1108">
          <cell r="F1108">
            <v>0.54140999999999995</v>
          </cell>
        </row>
        <row r="1109">
          <cell r="F1109">
            <v>77.092849999999999</v>
          </cell>
          <cell r="G1109">
            <v>77.180509999999998</v>
          </cell>
        </row>
        <row r="1110">
          <cell r="F1110">
            <v>8.1869399999999999</v>
          </cell>
          <cell r="G1110">
            <v>5.15</v>
          </cell>
        </row>
        <row r="1111">
          <cell r="F1111">
            <v>2.0249999999999999</v>
          </cell>
          <cell r="G1111">
            <v>1.2134100000000001</v>
          </cell>
        </row>
        <row r="1112">
          <cell r="F1112">
            <v>6</v>
          </cell>
        </row>
        <row r="1114">
          <cell r="F1114">
            <v>1.9076</v>
          </cell>
          <cell r="G1114">
            <v>1.5723100000000001</v>
          </cell>
        </row>
        <row r="1115">
          <cell r="F1115">
            <v>96.689369999999997</v>
          </cell>
          <cell r="G1115">
            <v>101.31703</v>
          </cell>
        </row>
        <row r="1116">
          <cell r="F1116">
            <v>466.58249000000001</v>
          </cell>
          <cell r="G1116">
            <v>488.80576000000002</v>
          </cell>
        </row>
        <row r="1117">
          <cell r="F1117">
            <v>10.54022</v>
          </cell>
        </row>
        <row r="1118">
          <cell r="F1118">
            <v>0.63907999999999998</v>
          </cell>
        </row>
        <row r="1119">
          <cell r="F1119">
            <v>56.872900000000001</v>
          </cell>
          <cell r="G1119">
            <v>1.16415</v>
          </cell>
        </row>
        <row r="1120">
          <cell r="F1120">
            <v>7.3816800000000002</v>
          </cell>
        </row>
        <row r="1121">
          <cell r="F1121">
            <v>-166.16051999999999</v>
          </cell>
          <cell r="G1121">
            <v>-156.05821</v>
          </cell>
        </row>
        <row r="1122">
          <cell r="F1122">
            <v>-0.63907999999999998</v>
          </cell>
        </row>
        <row r="1123">
          <cell r="F1123">
            <v>-67.90128</v>
          </cell>
          <cell r="G1123">
            <v>-17.914739999999998</v>
          </cell>
        </row>
        <row r="1124">
          <cell r="F1124">
            <v>-7.8929600000000004</v>
          </cell>
        </row>
        <row r="1125">
          <cell r="F1125">
            <v>1042.3019899999999</v>
          </cell>
          <cell r="G1125">
            <v>1076.1224</v>
          </cell>
        </row>
        <row r="1126">
          <cell r="F1126">
            <v>43.108350000000002</v>
          </cell>
          <cell r="G1126">
            <v>49.414670000000001</v>
          </cell>
        </row>
        <row r="1127">
          <cell r="F1127">
            <v>0.54140999999999995</v>
          </cell>
        </row>
        <row r="1128">
          <cell r="F1128">
            <v>40.853299999999997</v>
          </cell>
          <cell r="G1128">
            <v>44.158799999999999</v>
          </cell>
        </row>
        <row r="1129">
          <cell r="F1129">
            <v>7.8121999999999998</v>
          </cell>
          <cell r="G1129">
            <v>5.15</v>
          </cell>
        </row>
        <row r="1130">
          <cell r="F1130">
            <v>13.43397</v>
          </cell>
          <cell r="G1130">
            <v>14.503880000000001</v>
          </cell>
        </row>
        <row r="1131">
          <cell r="F1131">
            <v>65.891329999999996</v>
          </cell>
          <cell r="G1131">
            <v>69.974239999999995</v>
          </cell>
        </row>
        <row r="1133">
          <cell r="F1133">
            <v>0.63907999999999998</v>
          </cell>
        </row>
        <row r="1134">
          <cell r="F1134">
            <v>55.062899999999999</v>
          </cell>
        </row>
        <row r="1135">
          <cell r="F1135">
            <v>7.3816800000000002</v>
          </cell>
        </row>
        <row r="1136">
          <cell r="F1136">
            <v>-20.233350000000002</v>
          </cell>
          <cell r="G1136">
            <v>-16.947489999999998</v>
          </cell>
        </row>
        <row r="1137">
          <cell r="F1137">
            <v>-0.63907999999999998</v>
          </cell>
        </row>
        <row r="1138">
          <cell r="F1138">
            <v>-67.629720000000006</v>
          </cell>
          <cell r="G1138">
            <v>-17.645330000000001</v>
          </cell>
        </row>
        <row r="1139">
          <cell r="F1139">
            <v>-7.8929600000000004</v>
          </cell>
        </row>
        <row r="1140">
          <cell r="F1140">
            <v>138.32910999999999</v>
          </cell>
          <cell r="G1140">
            <v>148.60876999999999</v>
          </cell>
        </row>
        <row r="1141">
          <cell r="F1141">
            <v>31.907350000000001</v>
          </cell>
          <cell r="G1141">
            <v>23.542179999999998</v>
          </cell>
        </row>
        <row r="1142">
          <cell r="F1142">
            <v>4.56968</v>
          </cell>
          <cell r="G1142">
            <v>3.6490399999999998</v>
          </cell>
        </row>
        <row r="1143">
          <cell r="F1143">
            <v>21.962990000000001</v>
          </cell>
          <cell r="G1143">
            <v>17.604839999999999</v>
          </cell>
        </row>
        <row r="1144">
          <cell r="F1144">
            <v>-0.56447999999999998</v>
          </cell>
          <cell r="G1144">
            <v>-6.8697499999999998</v>
          </cell>
        </row>
        <row r="1145">
          <cell r="F1145">
            <v>57.875540000000001</v>
          </cell>
          <cell r="G1145">
            <v>37.926310000000001</v>
          </cell>
        </row>
        <row r="1146">
          <cell r="F1146">
            <v>245.30495999999999</v>
          </cell>
          <cell r="G1146">
            <v>253.69003000000001</v>
          </cell>
        </row>
        <row r="1147">
          <cell r="F1147">
            <v>6</v>
          </cell>
        </row>
        <row r="1148">
          <cell r="F1148">
            <v>36.75414</v>
          </cell>
          <cell r="G1148">
            <v>39.321950000000001</v>
          </cell>
        </row>
        <row r="1149">
          <cell r="F1149">
            <v>177.14949999999999</v>
          </cell>
          <cell r="G1149">
            <v>189.70939999999999</v>
          </cell>
        </row>
        <row r="1150">
          <cell r="F1150">
            <v>3.7218</v>
          </cell>
        </row>
        <row r="1151">
          <cell r="F1151">
            <v>-76.972800000000007</v>
          </cell>
          <cell r="G1151">
            <v>-81.211479999999995</v>
          </cell>
        </row>
        <row r="1152">
          <cell r="F1152">
            <v>391.95760000000001</v>
          </cell>
          <cell r="G1152">
            <v>401.50990000000002</v>
          </cell>
        </row>
        <row r="1153">
          <cell r="F1153">
            <v>39.77008</v>
          </cell>
          <cell r="G1153">
            <v>54.885579999999997</v>
          </cell>
        </row>
        <row r="1154">
          <cell r="F1154">
            <v>6.5285700000000002</v>
          </cell>
          <cell r="G1154">
            <v>8.5072600000000005</v>
          </cell>
        </row>
        <row r="1155">
          <cell r="F1155">
            <v>31.377500000000001</v>
          </cell>
          <cell r="G1155">
            <v>41.043439999999997</v>
          </cell>
        </row>
        <row r="1156">
          <cell r="F1156">
            <v>-7.3203699999999996</v>
          </cell>
          <cell r="G1156">
            <v>-15.362830000000001</v>
          </cell>
        </row>
        <row r="1157">
          <cell r="F1157">
            <v>70.355779999999996</v>
          </cell>
          <cell r="G1157">
            <v>89.073449999999994</v>
          </cell>
        </row>
        <row r="1158">
          <cell r="F1158">
            <v>51.036940000000001</v>
          </cell>
          <cell r="G1158">
            <v>48.147370000000002</v>
          </cell>
        </row>
        <row r="1159">
          <cell r="F1159">
            <v>7.5732999999999997</v>
          </cell>
          <cell r="G1159">
            <v>7.4628399999999999</v>
          </cell>
        </row>
        <row r="1160">
          <cell r="F1160">
            <v>36.398800000000001</v>
          </cell>
          <cell r="G1160">
            <v>36.004600000000003</v>
          </cell>
        </row>
        <row r="1161">
          <cell r="G1161">
            <v>-0.91734000000000004</v>
          </cell>
        </row>
        <row r="1162">
          <cell r="F1162">
            <v>95.009039999999999</v>
          </cell>
          <cell r="G1162">
            <v>90.697469999999996</v>
          </cell>
        </row>
        <row r="1163">
          <cell r="F1163">
            <v>5.81189</v>
          </cell>
          <cell r="G1163">
            <v>6.7777099999999999</v>
          </cell>
        </row>
        <row r="1165">
          <cell r="F1165">
            <v>36.239550000000001</v>
          </cell>
          <cell r="G1165">
            <v>33.021709999999999</v>
          </cell>
        </row>
        <row r="1166">
          <cell r="F1166">
            <v>0.37474000000000002</v>
          </cell>
        </row>
        <row r="1167">
          <cell r="F1167">
            <v>2.0249999999999999</v>
          </cell>
          <cell r="G1167">
            <v>1.2134100000000001</v>
          </cell>
        </row>
        <row r="1169">
          <cell r="F1169">
            <v>7.0305299999999997</v>
          </cell>
          <cell r="G1169">
            <v>6.3569899999999997</v>
          </cell>
        </row>
        <row r="1170">
          <cell r="F1170">
            <v>33.822569999999999</v>
          </cell>
          <cell r="G1170">
            <v>30.6694</v>
          </cell>
        </row>
        <row r="1171">
          <cell r="F1171">
            <v>1.81</v>
          </cell>
          <cell r="G1171">
            <v>1.16415</v>
          </cell>
        </row>
        <row r="1172">
          <cell r="F1172">
            <v>-0.27156000000000002</v>
          </cell>
          <cell r="G1172">
            <v>-0.26940999999999998</v>
          </cell>
        </row>
        <row r="1173">
          <cell r="F1173">
            <v>86.84272</v>
          </cell>
          <cell r="G1173">
            <v>78.933959999999999</v>
          </cell>
        </row>
        <row r="1174">
          <cell r="F1174">
            <v>133.40951999999999</v>
          </cell>
          <cell r="G1174">
            <v>137.23464000000001</v>
          </cell>
        </row>
        <row r="1175">
          <cell r="F1175">
            <v>8.72E-2</v>
          </cell>
        </row>
        <row r="1177">
          <cell r="F1177">
            <v>1.9076</v>
          </cell>
          <cell r="G1177">
            <v>1.5723100000000001</v>
          </cell>
        </row>
        <row r="1178">
          <cell r="F1178">
            <v>20.79918</v>
          </cell>
          <cell r="G1178">
            <v>21.515070000000001</v>
          </cell>
        </row>
        <row r="1179">
          <cell r="F1179">
            <v>99.979799999999997</v>
          </cell>
          <cell r="G1179">
            <v>103.79984</v>
          </cell>
        </row>
        <row r="1180">
          <cell r="F1180">
            <v>6.8184199999999997</v>
          </cell>
        </row>
        <row r="1181">
          <cell r="F1181">
            <v>-61.069519999999997</v>
          </cell>
          <cell r="G1181">
            <v>-34.749319999999997</v>
          </cell>
        </row>
        <row r="1182">
          <cell r="F1182">
            <v>201.93219999999999</v>
          </cell>
          <cell r="G1182">
            <v>229.37253999999999</v>
          </cell>
        </row>
        <row r="1183">
          <cell r="F1183">
            <v>45.330770000000001</v>
          </cell>
          <cell r="G1183">
            <v>58.251190000000001</v>
          </cell>
        </row>
        <row r="1185">
          <cell r="F1185">
            <v>7.8533400000000002</v>
          </cell>
          <cell r="G1185">
            <v>9.0289300000000008</v>
          </cell>
        </row>
        <row r="1186">
          <cell r="F1186">
            <v>37.7455</v>
          </cell>
          <cell r="G1186">
            <v>43.56024</v>
          </cell>
        </row>
        <row r="1188">
          <cell r="F1188">
            <v>-35.257939999999998</v>
          </cell>
          <cell r="G1188">
            <v>-24.232700000000001</v>
          </cell>
        </row>
        <row r="1189">
          <cell r="F1189">
            <v>55.671669999999999</v>
          </cell>
          <cell r="G1189">
            <v>86.607659999999996</v>
          </cell>
        </row>
        <row r="1190">
          <cell r="F1190">
            <v>30.41188</v>
          </cell>
          <cell r="G1190">
            <v>37.496099999999998</v>
          </cell>
        </row>
        <row r="1191">
          <cell r="F1191">
            <v>4.92753</v>
          </cell>
          <cell r="G1191">
            <v>5.8118999999999996</v>
          </cell>
        </row>
        <row r="1192">
          <cell r="F1192">
            <v>23.68289</v>
          </cell>
          <cell r="G1192">
            <v>28.039580000000001</v>
          </cell>
        </row>
        <row r="1193">
          <cell r="F1193">
            <v>0.59375999999999995</v>
          </cell>
        </row>
        <row r="1194">
          <cell r="F1194">
            <v>-1.1808000000000001</v>
          </cell>
          <cell r="G1194">
            <v>-0.50951000000000002</v>
          </cell>
        </row>
        <row r="1195">
          <cell r="F1195">
            <v>58.43526</v>
          </cell>
          <cell r="G1195">
            <v>70.838070000000002</v>
          </cell>
        </row>
        <row r="1196">
          <cell r="G1196">
            <v>0</v>
          </cell>
        </row>
        <row r="1197">
          <cell r="G1197">
            <v>0</v>
          </cell>
        </row>
        <row r="1198">
          <cell r="F1198">
            <v>181.77367000000001</v>
          </cell>
          <cell r="G1198">
            <v>171.16831999999999</v>
          </cell>
        </row>
        <row r="1200">
          <cell r="F1200">
            <v>1.6666700000000001</v>
          </cell>
        </row>
        <row r="1201">
          <cell r="F1201">
            <v>26.29298</v>
          </cell>
          <cell r="G1201">
            <v>26.531089999999999</v>
          </cell>
        </row>
        <row r="1202">
          <cell r="F1202">
            <v>126.53673000000001</v>
          </cell>
          <cell r="G1202">
            <v>127.99966999999999</v>
          </cell>
        </row>
        <row r="1203">
          <cell r="G1203">
            <v>0</v>
          </cell>
        </row>
        <row r="1204">
          <cell r="F1204">
            <v>0.97943999999999998</v>
          </cell>
          <cell r="G1204">
            <v>4.8118299999999996</v>
          </cell>
        </row>
        <row r="1205">
          <cell r="F1205">
            <v>-25.667359999999999</v>
          </cell>
          <cell r="G1205">
            <v>-1.8738300000000001</v>
          </cell>
        </row>
        <row r="1206">
          <cell r="F1206">
            <v>311.58213000000001</v>
          </cell>
          <cell r="G1206">
            <v>328.63708000000003</v>
          </cell>
        </row>
        <row r="1207">
          <cell r="F1207">
            <v>7.5689500000000001</v>
          </cell>
          <cell r="G1207">
            <v>7.2085100000000004</v>
          </cell>
        </row>
        <row r="1208">
          <cell r="F1208">
            <v>1.1214900000000001</v>
          </cell>
          <cell r="G1208">
            <v>1.1173200000000001</v>
          </cell>
        </row>
        <row r="1209">
          <cell r="F1209">
            <v>5.3901500000000002</v>
          </cell>
          <cell r="G1209">
            <v>5.3905200000000004</v>
          </cell>
        </row>
        <row r="1210">
          <cell r="F1210">
            <v>4.9202399999999997</v>
          </cell>
          <cell r="G1210">
            <v>4.8118299999999996</v>
          </cell>
        </row>
        <row r="1211">
          <cell r="G1211">
            <v>0</v>
          </cell>
        </row>
        <row r="1212">
          <cell r="F1212">
            <v>19.000830000000001</v>
          </cell>
          <cell r="G1212">
            <v>18.528179999999999</v>
          </cell>
        </row>
        <row r="1213">
          <cell r="F1213">
            <v>4.9202399999999997</v>
          </cell>
          <cell r="G1213">
            <v>4.8118299999999996</v>
          </cell>
        </row>
        <row r="1214">
          <cell r="F1214">
            <v>4.9202399999999997</v>
          </cell>
          <cell r="G1214">
            <v>4.8118299999999996</v>
          </cell>
        </row>
        <row r="1215">
          <cell r="F1215">
            <v>7.5689500000000001</v>
          </cell>
          <cell r="G1215">
            <v>7.2085100000000004</v>
          </cell>
        </row>
        <row r="1216">
          <cell r="F1216">
            <v>1.1214900000000001</v>
          </cell>
          <cell r="G1216">
            <v>1.1173200000000001</v>
          </cell>
        </row>
        <row r="1217">
          <cell r="F1217">
            <v>5.3901500000000002</v>
          </cell>
          <cell r="G1217">
            <v>5.3905200000000004</v>
          </cell>
        </row>
        <row r="1218">
          <cell r="G1218">
            <v>0</v>
          </cell>
        </row>
        <row r="1219">
          <cell r="F1219">
            <v>14.080590000000001</v>
          </cell>
          <cell r="G1219">
            <v>13.71635</v>
          </cell>
        </row>
        <row r="1220">
          <cell r="F1220">
            <v>70.711680000000001</v>
          </cell>
          <cell r="G1220">
            <v>66.304130000000001</v>
          </cell>
        </row>
        <row r="1221">
          <cell r="F1221">
            <v>1.6666700000000001</v>
          </cell>
        </row>
        <row r="1222">
          <cell r="F1222">
            <v>10.09347</v>
          </cell>
          <cell r="G1222">
            <v>10.277139999999999</v>
          </cell>
        </row>
        <row r="1223">
          <cell r="F1223">
            <v>48.678100000000001</v>
          </cell>
          <cell r="G1223">
            <v>49.582230000000003</v>
          </cell>
        </row>
        <row r="1224">
          <cell r="F1224">
            <v>-3.9407999999999999</v>
          </cell>
        </row>
        <row r="1225">
          <cell r="F1225">
            <v>-16.945440000000001</v>
          </cell>
          <cell r="G1225">
            <v>-1.8738300000000001</v>
          </cell>
        </row>
        <row r="1226">
          <cell r="F1226">
            <v>110.26367999999999</v>
          </cell>
          <cell r="G1226">
            <v>124.28967</v>
          </cell>
        </row>
        <row r="1227">
          <cell r="F1227">
            <v>70.711680000000001</v>
          </cell>
          <cell r="G1227">
            <v>66.304130000000001</v>
          </cell>
        </row>
        <row r="1228">
          <cell r="F1228">
            <v>1.6666700000000001</v>
          </cell>
        </row>
        <row r="1229">
          <cell r="F1229">
            <v>10.09347</v>
          </cell>
          <cell r="G1229">
            <v>10.277139999999999</v>
          </cell>
        </row>
        <row r="1230">
          <cell r="F1230">
            <v>48.678100000000001</v>
          </cell>
          <cell r="G1230">
            <v>49.582230000000003</v>
          </cell>
        </row>
        <row r="1231">
          <cell r="F1231">
            <v>-3.9407999999999999</v>
          </cell>
        </row>
        <row r="1232">
          <cell r="F1232">
            <v>-16.945440000000001</v>
          </cell>
          <cell r="G1232">
            <v>-1.8738300000000001</v>
          </cell>
        </row>
        <row r="1233">
          <cell r="F1233">
            <v>110.26367999999999</v>
          </cell>
          <cell r="G1233">
            <v>124.28967</v>
          </cell>
        </row>
        <row r="1234">
          <cell r="F1234">
            <v>69.093279999999993</v>
          </cell>
          <cell r="G1234">
            <v>65.387550000000005</v>
          </cell>
        </row>
        <row r="1235">
          <cell r="F1235">
            <v>10.010160000000001</v>
          </cell>
          <cell r="G1235">
            <v>10.135070000000001</v>
          </cell>
        </row>
        <row r="1236">
          <cell r="F1236">
            <v>48.111289999999997</v>
          </cell>
          <cell r="G1236">
            <v>48.896810000000002</v>
          </cell>
        </row>
        <row r="1237">
          <cell r="F1237">
            <v>-3.94448</v>
          </cell>
        </row>
        <row r="1238">
          <cell r="F1238">
            <v>123.27025</v>
          </cell>
          <cell r="G1238">
            <v>124.41943000000001</v>
          </cell>
        </row>
        <row r="1239">
          <cell r="F1239">
            <v>34.399760000000001</v>
          </cell>
          <cell r="G1239">
            <v>32.268129999999999</v>
          </cell>
        </row>
        <row r="1241">
          <cell r="F1241">
            <v>5.0678599999999996</v>
          </cell>
          <cell r="G1241">
            <v>5.0015599999999996</v>
          </cell>
        </row>
        <row r="1242">
          <cell r="F1242">
            <v>24.357189999999999</v>
          </cell>
          <cell r="G1242">
            <v>24.130109999999998</v>
          </cell>
        </row>
        <row r="1243">
          <cell r="F1243">
            <v>-4.7774400000000004</v>
          </cell>
          <cell r="G1243">
            <v>0</v>
          </cell>
        </row>
        <row r="1244">
          <cell r="F1244">
            <v>59.047370000000001</v>
          </cell>
          <cell r="G1244">
            <v>61.399799999999999</v>
          </cell>
        </row>
        <row r="1245">
          <cell r="F1245">
            <v>34.399760000000001</v>
          </cell>
          <cell r="G1245">
            <v>32.268129999999999</v>
          </cell>
        </row>
        <row r="1247">
          <cell r="F1247">
            <v>5.0678599999999996</v>
          </cell>
          <cell r="G1247">
            <v>5.0015599999999996</v>
          </cell>
        </row>
        <row r="1248">
          <cell r="F1248">
            <v>24.357189999999999</v>
          </cell>
          <cell r="G1248">
            <v>24.130109999999998</v>
          </cell>
        </row>
        <row r="1249">
          <cell r="F1249">
            <v>-4.7774400000000004</v>
          </cell>
          <cell r="G1249">
            <v>0</v>
          </cell>
        </row>
        <row r="1250">
          <cell r="F1250">
            <v>59.047370000000001</v>
          </cell>
          <cell r="G1250">
            <v>61.399799999999999</v>
          </cell>
        </row>
        <row r="1251">
          <cell r="G1251">
            <v>0</v>
          </cell>
        </row>
        <row r="1252">
          <cell r="G1252">
            <v>0</v>
          </cell>
        </row>
        <row r="1253">
          <cell r="G1253">
            <v>-56.83652</v>
          </cell>
        </row>
        <row r="1254">
          <cell r="G1254">
            <v>-56.83652</v>
          </cell>
        </row>
        <row r="1255">
          <cell r="G1255">
            <v>-56.83652</v>
          </cell>
        </row>
        <row r="1256">
          <cell r="G1256">
            <v>-56.83652</v>
          </cell>
        </row>
        <row r="1257">
          <cell r="F1257">
            <v>120.83831000000001</v>
          </cell>
          <cell r="G1257">
            <v>128.15592000000001</v>
          </cell>
        </row>
        <row r="1258">
          <cell r="F1258">
            <v>3.5</v>
          </cell>
          <cell r="G1258">
            <v>5.5</v>
          </cell>
        </row>
        <row r="1259">
          <cell r="F1259">
            <v>18.085139999999999</v>
          </cell>
          <cell r="G1259">
            <v>19.864149999999999</v>
          </cell>
        </row>
        <row r="1260">
          <cell r="F1260">
            <v>87.27158</v>
          </cell>
          <cell r="G1260">
            <v>95.834999999999994</v>
          </cell>
        </row>
        <row r="1261">
          <cell r="G1261">
            <v>0</v>
          </cell>
        </row>
        <row r="1262">
          <cell r="F1262">
            <v>41.02816</v>
          </cell>
          <cell r="G1262">
            <v>41.182340000000003</v>
          </cell>
        </row>
        <row r="1263">
          <cell r="F1263">
            <v>-18.930959999999999</v>
          </cell>
          <cell r="G1263">
            <v>-44.780619999999999</v>
          </cell>
        </row>
        <row r="1264">
          <cell r="F1264">
            <v>251.79222999999999</v>
          </cell>
          <cell r="G1264">
            <v>245.75679</v>
          </cell>
        </row>
        <row r="1265">
          <cell r="F1265">
            <v>2.04494</v>
          </cell>
          <cell r="G1265">
            <v>9.2740899999999993</v>
          </cell>
        </row>
        <row r="1266">
          <cell r="F1266">
            <v>0.28858</v>
          </cell>
          <cell r="G1266">
            <v>1.4374800000000001</v>
          </cell>
        </row>
        <row r="1267">
          <cell r="F1267">
            <v>1.3869400000000001</v>
          </cell>
          <cell r="G1267">
            <v>6.9351599999999998</v>
          </cell>
        </row>
        <row r="1268">
          <cell r="G1268">
            <v>0.48320999999999997</v>
          </cell>
        </row>
        <row r="1269">
          <cell r="G1269">
            <v>-14.117380000000001</v>
          </cell>
        </row>
        <row r="1270">
          <cell r="F1270">
            <v>3.7204600000000001</v>
          </cell>
          <cell r="G1270">
            <v>4.0125599999999997</v>
          </cell>
        </row>
        <row r="1271">
          <cell r="F1271">
            <v>20.989180000000001</v>
          </cell>
          <cell r="G1271">
            <v>21.580649999999999</v>
          </cell>
        </row>
        <row r="1272">
          <cell r="F1272">
            <v>3.3196599999999998</v>
          </cell>
          <cell r="G1272">
            <v>3.3449900000000001</v>
          </cell>
        </row>
        <row r="1273">
          <cell r="F1273">
            <v>15.955170000000001</v>
          </cell>
          <cell r="G1273">
            <v>16.138010000000001</v>
          </cell>
        </row>
        <row r="1274">
          <cell r="F1274">
            <v>40.264009999999999</v>
          </cell>
          <cell r="G1274">
            <v>41.063650000000003</v>
          </cell>
        </row>
        <row r="1275">
          <cell r="F1275">
            <v>73.610960000000006</v>
          </cell>
          <cell r="G1275">
            <v>67.950220000000002</v>
          </cell>
        </row>
        <row r="1276">
          <cell r="F1276">
            <v>3.5</v>
          </cell>
          <cell r="G1276">
            <v>5.5</v>
          </cell>
        </row>
        <row r="1277">
          <cell r="F1277">
            <v>10.93652</v>
          </cell>
          <cell r="G1277">
            <v>10.53228</v>
          </cell>
        </row>
        <row r="1278">
          <cell r="F1278">
            <v>52.913539999999998</v>
          </cell>
          <cell r="G1278">
            <v>50.813180000000003</v>
          </cell>
        </row>
        <row r="1279">
          <cell r="F1279">
            <v>8.2609600000000007</v>
          </cell>
          <cell r="G1279">
            <v>13.12679</v>
          </cell>
        </row>
        <row r="1280">
          <cell r="F1280">
            <v>-18.930959999999999</v>
          </cell>
          <cell r="G1280">
            <v>-16.141580000000001</v>
          </cell>
        </row>
        <row r="1281">
          <cell r="F1281">
            <v>130.29102</v>
          </cell>
          <cell r="G1281">
            <v>131.78089</v>
          </cell>
        </row>
        <row r="1282">
          <cell r="F1282">
            <v>26.479990000000001</v>
          </cell>
          <cell r="G1282">
            <v>24.146149999999999</v>
          </cell>
        </row>
        <row r="1284">
          <cell r="F1284">
            <v>3.82219</v>
          </cell>
          <cell r="G1284">
            <v>3.7426499999999998</v>
          </cell>
        </row>
        <row r="1285">
          <cell r="F1285">
            <v>18.37041</v>
          </cell>
          <cell r="G1285">
            <v>18.05649</v>
          </cell>
        </row>
        <row r="1286">
          <cell r="F1286">
            <v>-4.08073</v>
          </cell>
          <cell r="G1286">
            <v>-0.67634000000000005</v>
          </cell>
        </row>
        <row r="1287">
          <cell r="F1287">
            <v>44.591859999999997</v>
          </cell>
          <cell r="G1287">
            <v>45.268949999999997</v>
          </cell>
        </row>
        <row r="1288">
          <cell r="F1288">
            <v>30.156420000000001</v>
          </cell>
          <cell r="G1288">
            <v>29.58494</v>
          </cell>
        </row>
        <row r="1289">
          <cell r="F1289">
            <v>4.6692200000000001</v>
          </cell>
          <cell r="G1289">
            <v>4.5856599999999998</v>
          </cell>
        </row>
        <row r="1290">
          <cell r="F1290">
            <v>22.441320000000001</v>
          </cell>
          <cell r="G1290">
            <v>22.123619999999999</v>
          </cell>
        </row>
        <row r="1291">
          <cell r="F1291">
            <v>8.2609600000000007</v>
          </cell>
          <cell r="G1291">
            <v>13.12679</v>
          </cell>
        </row>
        <row r="1292">
          <cell r="F1292">
            <v>-14.85023</v>
          </cell>
          <cell r="G1292">
            <v>-15.46524</v>
          </cell>
        </row>
        <row r="1293">
          <cell r="F1293">
            <v>50.677689999999998</v>
          </cell>
          <cell r="G1293">
            <v>53.955770000000001</v>
          </cell>
        </row>
        <row r="1294">
          <cell r="F1294">
            <v>14.06118</v>
          </cell>
          <cell r="G1294">
            <v>13.641120000000001</v>
          </cell>
        </row>
        <row r="1295">
          <cell r="F1295">
            <v>2.1863000000000001</v>
          </cell>
          <cell r="G1295">
            <v>2.1143700000000001</v>
          </cell>
        </row>
        <row r="1296">
          <cell r="F1296">
            <v>10.50779</v>
          </cell>
          <cell r="G1296">
            <v>10.20083</v>
          </cell>
        </row>
        <row r="1297">
          <cell r="F1297">
            <v>0.97818000000000005</v>
          </cell>
          <cell r="G1297">
            <v>1.64584</v>
          </cell>
        </row>
        <row r="1298">
          <cell r="F1298">
            <v>-9.6454299999999993</v>
          </cell>
          <cell r="G1298">
            <v>-10.63311</v>
          </cell>
        </row>
        <row r="1299">
          <cell r="F1299">
            <v>18.08802</v>
          </cell>
          <cell r="G1299">
            <v>16.969049999999999</v>
          </cell>
        </row>
        <row r="1300">
          <cell r="F1300">
            <v>7.1217800000000002</v>
          </cell>
          <cell r="G1300">
            <v>7.4508599999999996</v>
          </cell>
        </row>
        <row r="1301">
          <cell r="F1301">
            <v>1.1580699999999999</v>
          </cell>
          <cell r="G1301">
            <v>1.1548799999999999</v>
          </cell>
        </row>
        <row r="1302">
          <cell r="F1302">
            <v>5.5659700000000001</v>
          </cell>
          <cell r="G1302">
            <v>5.5717499999999998</v>
          </cell>
        </row>
        <row r="1303">
          <cell r="F1303">
            <v>0.97818000000000005</v>
          </cell>
          <cell r="G1303">
            <v>1.64584</v>
          </cell>
        </row>
        <row r="1304">
          <cell r="F1304">
            <v>-9.6454299999999993</v>
          </cell>
          <cell r="G1304">
            <v>-10.63311</v>
          </cell>
        </row>
        <row r="1305">
          <cell r="F1305">
            <v>5.1785699999999997</v>
          </cell>
          <cell r="G1305">
            <v>5.1902200000000001</v>
          </cell>
        </row>
        <row r="1306">
          <cell r="F1306">
            <v>6.9394</v>
          </cell>
          <cell r="G1306">
            <v>6.1902600000000003</v>
          </cell>
        </row>
        <row r="1307">
          <cell r="F1307">
            <v>1.02823</v>
          </cell>
          <cell r="G1307">
            <v>0.95948999999999995</v>
          </cell>
        </row>
        <row r="1308">
          <cell r="F1308">
            <v>4.9418199999999999</v>
          </cell>
          <cell r="G1308">
            <v>4.6290800000000001</v>
          </cell>
        </row>
        <row r="1309">
          <cell r="F1309">
            <v>12.90945</v>
          </cell>
          <cell r="G1309">
            <v>11.778829999999999</v>
          </cell>
        </row>
        <row r="1310">
          <cell r="F1310">
            <v>16.09524</v>
          </cell>
          <cell r="G1310">
            <v>15.943820000000001</v>
          </cell>
        </row>
        <row r="1311">
          <cell r="F1311">
            <v>2.48292</v>
          </cell>
          <cell r="G1311">
            <v>2.4712900000000002</v>
          </cell>
        </row>
        <row r="1312">
          <cell r="F1312">
            <v>11.933529999999999</v>
          </cell>
          <cell r="G1312">
            <v>11.922790000000001</v>
          </cell>
        </row>
        <row r="1313">
          <cell r="F1313">
            <v>7.2827799999999998</v>
          </cell>
          <cell r="G1313">
            <v>11.48095</v>
          </cell>
        </row>
        <row r="1314">
          <cell r="F1314">
            <v>-5.2047999999999996</v>
          </cell>
          <cell r="G1314">
            <v>-4.8321300000000003</v>
          </cell>
        </row>
        <row r="1315">
          <cell r="F1315">
            <v>32.589669999999998</v>
          </cell>
          <cell r="G1315">
            <v>36.986719999999998</v>
          </cell>
        </row>
        <row r="1316">
          <cell r="F1316">
            <v>16.974550000000001</v>
          </cell>
          <cell r="G1316">
            <v>14.21913</v>
          </cell>
        </row>
        <row r="1317">
          <cell r="F1317">
            <v>3.5</v>
          </cell>
          <cell r="G1317">
            <v>5.5</v>
          </cell>
        </row>
        <row r="1318">
          <cell r="F1318">
            <v>2.4451100000000001</v>
          </cell>
          <cell r="G1318">
            <v>2.20397</v>
          </cell>
        </row>
        <row r="1319">
          <cell r="F1319">
            <v>12.10181</v>
          </cell>
          <cell r="G1319">
            <v>10.63307</v>
          </cell>
        </row>
        <row r="1320">
          <cell r="F1320">
            <v>35.021470000000001</v>
          </cell>
          <cell r="G1320">
            <v>32.556170000000002</v>
          </cell>
        </row>
        <row r="1321">
          <cell r="F1321">
            <v>24.19323</v>
          </cell>
          <cell r="G1321">
            <v>29.350960000000001</v>
          </cell>
        </row>
        <row r="1322">
          <cell r="F1322">
            <v>3.5403799999999999</v>
          </cell>
          <cell r="G1322">
            <v>4.5494000000000003</v>
          </cell>
        </row>
        <row r="1323">
          <cell r="F1323">
            <v>17.015930000000001</v>
          </cell>
          <cell r="G1323">
            <v>21.948650000000001</v>
          </cell>
        </row>
        <row r="1324">
          <cell r="F1324">
            <v>32.767200000000003</v>
          </cell>
          <cell r="G1324">
            <v>27.572340000000001</v>
          </cell>
        </row>
        <row r="1325">
          <cell r="G1325">
            <v>-14.521660000000001</v>
          </cell>
        </row>
        <row r="1326">
          <cell r="F1326">
            <v>77.516739999999999</v>
          </cell>
          <cell r="G1326">
            <v>68.899690000000007</v>
          </cell>
        </row>
        <row r="1327">
          <cell r="G1327">
            <v>0</v>
          </cell>
        </row>
        <row r="1328">
          <cell r="G1328">
            <v>0</v>
          </cell>
        </row>
      </sheetData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EXEC SUMMARY"/>
      <sheetName val="EXEC SUMMARY CONT."/>
      <sheetName val="MARGIN NET"/>
      <sheetName val="MARGIN Detail"/>
      <sheetName val="REV"/>
      <sheetName val="Delivered Volumes"/>
      <sheetName val="SOURCE VOL"/>
      <sheetName val="COG"/>
      <sheetName val="CUSTOMER COUNTS report"/>
      <sheetName val="UNACCOUNTED FOR GAS"/>
      <sheetName val="Exec Summ Data"/>
      <sheetName val="General Inputs"/>
      <sheetName val="Rev&amp;Vol Inputs"/>
      <sheetName val="CUSTOMER Data"/>
      <sheetName val="Allocations"/>
      <sheetName val="Margin Calc"/>
      <sheetName val="Output for BOD report"/>
      <sheetName val="Output for EPS vis"/>
      <sheetName val="2008 Budget"/>
      <sheetName val="07 MARGIN NET"/>
      <sheetName val="07 MARGIN Detail"/>
      <sheetName val="07 REV"/>
      <sheetName val="07 Delivered Volumes"/>
      <sheetName val="07 SOURCE VOL"/>
      <sheetName val="07 COG"/>
      <sheetName val="QTR TITLE"/>
      <sheetName val="QTR MARGIN NET"/>
      <sheetName val="QTR MARGIN"/>
      <sheetName val="QTR Delivered Volumes"/>
      <sheetName val="QTR REV"/>
      <sheetName val="QTR SOURCE VOL"/>
      <sheetName val="QTR C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2">
          <cell r="A52">
            <v>1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Allocation by CC"/>
      <sheetName val="PR GL Data"/>
      <sheetName val="Unloaded All Costs"/>
      <sheetName val="Loaded All Costs"/>
    </sheetNames>
    <sheetDataSet>
      <sheetData sheetId="0"/>
      <sheetData sheetId="1"/>
      <sheetData sheetId="2">
        <row r="5">
          <cell r="F5">
            <v>3068.1134999999999</v>
          </cell>
          <cell r="G5">
            <v>3245.4130100000002</v>
          </cell>
        </row>
        <row r="6">
          <cell r="F6">
            <v>0.73573</v>
          </cell>
        </row>
        <row r="7">
          <cell r="F7">
            <v>-25.713000000000001</v>
          </cell>
        </row>
        <row r="8">
          <cell r="F8">
            <v>76.832080000000005</v>
          </cell>
        </row>
        <row r="9">
          <cell r="F9">
            <v>2658.5572200000001</v>
          </cell>
          <cell r="G9">
            <v>2930.2766299999998</v>
          </cell>
        </row>
        <row r="10">
          <cell r="F10">
            <v>268.94123000000002</v>
          </cell>
          <cell r="G10">
            <v>155.85974999999999</v>
          </cell>
        </row>
        <row r="11">
          <cell r="F11">
            <v>8.0876199999999994</v>
          </cell>
          <cell r="G11">
            <v>10.37635</v>
          </cell>
        </row>
        <row r="12">
          <cell r="F12">
            <v>-1293.1649299999999</v>
          </cell>
          <cell r="G12">
            <v>428.72953000000001</v>
          </cell>
        </row>
        <row r="13">
          <cell r="F13">
            <v>-22.332000000000001</v>
          </cell>
        </row>
        <row r="14">
          <cell r="F14">
            <v>8.3412000000000006</v>
          </cell>
          <cell r="G14">
            <v>13.837809999999999</v>
          </cell>
        </row>
        <row r="15">
          <cell r="F15">
            <v>919.10731999999996</v>
          </cell>
          <cell r="G15">
            <v>931.45303999999999</v>
          </cell>
        </row>
        <row r="16">
          <cell r="F16">
            <v>4317.3724400000001</v>
          </cell>
          <cell r="G16">
            <v>4466.65283</v>
          </cell>
        </row>
        <row r="17">
          <cell r="F17">
            <v>157.77239</v>
          </cell>
          <cell r="G17">
            <v>204.60434000000001</v>
          </cell>
        </row>
        <row r="18">
          <cell r="F18">
            <v>0.35270000000000001</v>
          </cell>
          <cell r="G18">
            <v>-95.443820000000002</v>
          </cell>
        </row>
        <row r="19">
          <cell r="F19">
            <v>240.42889</v>
          </cell>
          <cell r="G19">
            <v>52.246270000000003</v>
          </cell>
        </row>
        <row r="20">
          <cell r="F20">
            <v>67.055070000000001</v>
          </cell>
        </row>
        <row r="21">
          <cell r="F21">
            <v>2175.52421</v>
          </cell>
          <cell r="G21">
            <v>54.597580000000001</v>
          </cell>
        </row>
        <row r="22">
          <cell r="F22">
            <v>138.07945000000001</v>
          </cell>
        </row>
        <row r="23">
          <cell r="F23">
            <v>-1988.2343499999999</v>
          </cell>
          <cell r="G23">
            <v>-1749.2941000000001</v>
          </cell>
        </row>
        <row r="24">
          <cell r="F24">
            <v>-89.367739999999998</v>
          </cell>
        </row>
        <row r="25">
          <cell r="F25">
            <v>-3954.10113</v>
          </cell>
          <cell r="G25">
            <v>-1997.5313699999999</v>
          </cell>
        </row>
        <row r="26">
          <cell r="F26">
            <v>-275.43632000000002</v>
          </cell>
        </row>
        <row r="27">
          <cell r="G27">
            <v>-6.9453899999999997</v>
          </cell>
        </row>
        <row r="28">
          <cell r="F28">
            <v>-5.7540000000000001E-2</v>
          </cell>
          <cell r="G28">
            <v>-6.0871500000000003</v>
          </cell>
        </row>
        <row r="29">
          <cell r="F29">
            <v>6456.8940400000001</v>
          </cell>
          <cell r="G29">
            <v>8638.7453100000002</v>
          </cell>
        </row>
        <row r="30">
          <cell r="F30">
            <v>3068.1134999999999</v>
          </cell>
          <cell r="G30">
            <v>3245.4130100000002</v>
          </cell>
        </row>
        <row r="31">
          <cell r="F31">
            <v>0.73573</v>
          </cell>
        </row>
        <row r="32">
          <cell r="F32">
            <v>-25.713000000000001</v>
          </cell>
        </row>
        <row r="33">
          <cell r="F33">
            <v>76.832080000000005</v>
          </cell>
        </row>
        <row r="34">
          <cell r="F34">
            <v>2658.5572200000001</v>
          </cell>
          <cell r="G34">
            <v>2930.2766299999998</v>
          </cell>
        </row>
        <row r="35">
          <cell r="F35">
            <v>268.94123000000002</v>
          </cell>
          <cell r="G35">
            <v>155.85974999999999</v>
          </cell>
        </row>
        <row r="36">
          <cell r="F36">
            <v>8.0876199999999994</v>
          </cell>
          <cell r="G36">
            <v>10.37635</v>
          </cell>
        </row>
        <row r="37">
          <cell r="F37">
            <v>-1293.1649299999999</v>
          </cell>
          <cell r="G37">
            <v>428.72953000000001</v>
          </cell>
        </row>
        <row r="38">
          <cell r="F38">
            <v>-22.332000000000001</v>
          </cell>
        </row>
        <row r="39">
          <cell r="F39">
            <v>8.3412000000000006</v>
          </cell>
          <cell r="G39">
            <v>13.837809999999999</v>
          </cell>
        </row>
        <row r="40">
          <cell r="F40">
            <v>919.10731999999996</v>
          </cell>
          <cell r="G40">
            <v>931.45303999999999</v>
          </cell>
        </row>
        <row r="41">
          <cell r="F41">
            <v>4317.3724400000001</v>
          </cell>
          <cell r="G41">
            <v>4466.65283</v>
          </cell>
        </row>
        <row r="42">
          <cell r="F42">
            <v>157.77239</v>
          </cell>
          <cell r="G42">
            <v>204.60434000000001</v>
          </cell>
        </row>
        <row r="43">
          <cell r="F43">
            <v>0.35270000000000001</v>
          </cell>
          <cell r="G43">
            <v>-95.443820000000002</v>
          </cell>
        </row>
        <row r="44">
          <cell r="F44">
            <v>240.42889</v>
          </cell>
          <cell r="G44">
            <v>52.246270000000003</v>
          </cell>
        </row>
        <row r="45">
          <cell r="F45">
            <v>67.055070000000001</v>
          </cell>
        </row>
        <row r="46">
          <cell r="F46">
            <v>2175.52421</v>
          </cell>
          <cell r="G46">
            <v>54.597580000000001</v>
          </cell>
        </row>
        <row r="47">
          <cell r="F47">
            <v>138.07945000000001</v>
          </cell>
        </row>
        <row r="48">
          <cell r="F48">
            <v>-1988.2343499999999</v>
          </cell>
          <cell r="G48">
            <v>-1749.2941000000001</v>
          </cell>
        </row>
        <row r="49">
          <cell r="F49">
            <v>-89.367739999999998</v>
          </cell>
        </row>
        <row r="50">
          <cell r="F50">
            <v>-3954.10113</v>
          </cell>
          <cell r="G50">
            <v>-1997.5313699999999</v>
          </cell>
        </row>
        <row r="51">
          <cell r="F51">
            <v>-275.43632000000002</v>
          </cell>
        </row>
        <row r="52">
          <cell r="G52">
            <v>-6.9453899999999997</v>
          </cell>
        </row>
        <row r="53">
          <cell r="F53">
            <v>-5.7540000000000001E-2</v>
          </cell>
          <cell r="G53">
            <v>-6.0871500000000003</v>
          </cell>
        </row>
        <row r="54">
          <cell r="F54">
            <v>6456.8940400000001</v>
          </cell>
          <cell r="G54">
            <v>8638.7453100000002</v>
          </cell>
        </row>
        <row r="55">
          <cell r="F55">
            <v>3249.5135</v>
          </cell>
          <cell r="G55">
            <v>3545.0395100000001</v>
          </cell>
        </row>
        <row r="56">
          <cell r="F56">
            <v>0.73573</v>
          </cell>
        </row>
        <row r="57">
          <cell r="F57">
            <v>76.832080000000005</v>
          </cell>
        </row>
        <row r="58">
          <cell r="F58">
            <v>2658.5572200000001</v>
          </cell>
          <cell r="G58">
            <v>3007.1066999999998</v>
          </cell>
        </row>
        <row r="59">
          <cell r="F59">
            <v>268.94123000000002</v>
          </cell>
          <cell r="G59">
            <v>158.08969999999999</v>
          </cell>
        </row>
        <row r="60">
          <cell r="F60">
            <v>8.3596199999999996</v>
          </cell>
          <cell r="G60">
            <v>11.202920000000001</v>
          </cell>
        </row>
        <row r="61">
          <cell r="F61">
            <v>-157.33693</v>
          </cell>
          <cell r="G61">
            <v>14.35547</v>
          </cell>
        </row>
        <row r="63">
          <cell r="F63">
            <v>9.4792000000000005</v>
          </cell>
          <cell r="G63">
            <v>15.493029999999999</v>
          </cell>
        </row>
        <row r="64">
          <cell r="F64">
            <v>968.25232000000005</v>
          </cell>
          <cell r="G64">
            <v>1019.72045</v>
          </cell>
        </row>
        <row r="65">
          <cell r="F65">
            <v>4555.4314400000003</v>
          </cell>
          <cell r="G65">
            <v>4718.7213099999999</v>
          </cell>
        </row>
        <row r="66">
          <cell r="F66">
            <v>157.77239</v>
          </cell>
          <cell r="G66">
            <v>240.71099000000001</v>
          </cell>
        </row>
        <row r="67">
          <cell r="F67">
            <v>0.35270000000000001</v>
          </cell>
          <cell r="G67">
            <v>-166.13751999999999</v>
          </cell>
        </row>
        <row r="68">
          <cell r="F68">
            <v>240.42889</v>
          </cell>
          <cell r="G68">
            <v>58.898519999999998</v>
          </cell>
        </row>
        <row r="69">
          <cell r="F69">
            <v>67.055070000000001</v>
          </cell>
        </row>
        <row r="70">
          <cell r="F70">
            <v>2175.52421</v>
          </cell>
          <cell r="G70">
            <v>54.772199999999998</v>
          </cell>
        </row>
        <row r="71">
          <cell r="F71">
            <v>138.07945000000001</v>
          </cell>
        </row>
        <row r="72">
          <cell r="F72">
            <v>-1988.2343499999999</v>
          </cell>
          <cell r="G72">
            <v>-1816.8543099999999</v>
          </cell>
        </row>
        <row r="73">
          <cell r="F73">
            <v>-89.367739999999998</v>
          </cell>
        </row>
        <row r="74">
          <cell r="F74">
            <v>-3954.10113</v>
          </cell>
          <cell r="G74">
            <v>-2111.1306</v>
          </cell>
        </row>
        <row r="75">
          <cell r="F75">
            <v>-275.43632000000002</v>
          </cell>
        </row>
        <row r="76">
          <cell r="G76">
            <v>-8.1710499999999993</v>
          </cell>
        </row>
        <row r="77">
          <cell r="F77">
            <v>-5.7540000000000001E-2</v>
          </cell>
          <cell r="G77">
            <v>-7.1613499999999997</v>
          </cell>
        </row>
        <row r="78">
          <cell r="F78">
            <v>8110.7810399999998</v>
          </cell>
          <cell r="G78">
            <v>8734.6559699999998</v>
          </cell>
        </row>
        <row r="79">
          <cell r="F79">
            <v>311.21539000000001</v>
          </cell>
          <cell r="G79">
            <v>328.11694</v>
          </cell>
        </row>
        <row r="81">
          <cell r="F81">
            <v>50.118600000000001</v>
          </cell>
          <cell r="G81">
            <v>61.090850000000003</v>
          </cell>
        </row>
        <row r="82">
          <cell r="F82">
            <v>1.09236</v>
          </cell>
          <cell r="G82">
            <v>1.236</v>
          </cell>
        </row>
        <row r="83">
          <cell r="G83">
            <v>0</v>
          </cell>
        </row>
        <row r="85">
          <cell r="F85">
            <v>58.112209999999997</v>
          </cell>
          <cell r="G85">
            <v>60.327219999999997</v>
          </cell>
        </row>
        <row r="86">
          <cell r="F86">
            <v>279.47188</v>
          </cell>
          <cell r="G86">
            <v>291.04957999999999</v>
          </cell>
        </row>
        <row r="87">
          <cell r="G87">
            <v>0</v>
          </cell>
        </row>
        <row r="88">
          <cell r="F88">
            <v>26.52319</v>
          </cell>
          <cell r="G88">
            <v>1.7477199999999999</v>
          </cell>
        </row>
        <row r="89">
          <cell r="F89">
            <v>22.652920000000002</v>
          </cell>
          <cell r="G89">
            <v>1.7966500000000001</v>
          </cell>
        </row>
        <row r="90">
          <cell r="F90">
            <v>0.17757000000000001</v>
          </cell>
        </row>
        <row r="91">
          <cell r="F91">
            <v>-129.15789000000001</v>
          </cell>
          <cell r="G91">
            <v>-113.25521000000001</v>
          </cell>
        </row>
        <row r="93">
          <cell r="F93">
            <v>-75.891210000000001</v>
          </cell>
          <cell r="G93">
            <v>-70.481700000000004</v>
          </cell>
        </row>
        <row r="94">
          <cell r="F94">
            <v>-1.20262</v>
          </cell>
        </row>
        <row r="95">
          <cell r="F95">
            <v>543.11239999999998</v>
          </cell>
          <cell r="G95">
            <v>561.62805000000003</v>
          </cell>
        </row>
        <row r="96">
          <cell r="G96">
            <v>0</v>
          </cell>
        </row>
        <row r="97">
          <cell r="G97">
            <v>0</v>
          </cell>
        </row>
        <row r="98">
          <cell r="F98">
            <v>14.7042</v>
          </cell>
          <cell r="G98">
            <v>17.71489</v>
          </cell>
        </row>
        <row r="99">
          <cell r="F99">
            <v>2.7502200000000001</v>
          </cell>
          <cell r="G99">
            <v>2.7458100000000001</v>
          </cell>
        </row>
        <row r="100">
          <cell r="F100">
            <v>13.21827</v>
          </cell>
          <cell r="G100">
            <v>13.24719</v>
          </cell>
        </row>
        <row r="101">
          <cell r="F101">
            <v>30.672689999999999</v>
          </cell>
          <cell r="G101">
            <v>33.707889999999999</v>
          </cell>
        </row>
        <row r="102">
          <cell r="F102">
            <v>22.524740000000001</v>
          </cell>
          <cell r="G102">
            <v>21.460930000000001</v>
          </cell>
        </row>
        <row r="103">
          <cell r="F103">
            <v>3.51111</v>
          </cell>
          <cell r="G103">
            <v>3.3264499999999999</v>
          </cell>
        </row>
        <row r="104">
          <cell r="F104">
            <v>16.87528</v>
          </cell>
          <cell r="G104">
            <v>16.048480000000001</v>
          </cell>
        </row>
        <row r="105">
          <cell r="G105">
            <v>-0.56893000000000005</v>
          </cell>
        </row>
        <row r="106">
          <cell r="F106">
            <v>42.91113</v>
          </cell>
          <cell r="G106">
            <v>40.266930000000002</v>
          </cell>
        </row>
        <row r="107">
          <cell r="F107">
            <v>43.641179999999999</v>
          </cell>
          <cell r="G107">
            <v>45.010869999999997</v>
          </cell>
        </row>
        <row r="108">
          <cell r="F108">
            <v>7.0005600000000001</v>
          </cell>
          <cell r="G108">
            <v>6.97668</v>
          </cell>
        </row>
        <row r="109">
          <cell r="F109">
            <v>33.645989999999998</v>
          </cell>
          <cell r="G109">
            <v>33.659129999999998</v>
          </cell>
        </row>
        <row r="110">
          <cell r="F110">
            <v>23.47833</v>
          </cell>
          <cell r="G110">
            <v>0</v>
          </cell>
        </row>
        <row r="111">
          <cell r="F111">
            <v>-88.22927</v>
          </cell>
          <cell r="G111">
            <v>-49.032249999999998</v>
          </cell>
        </row>
        <row r="112">
          <cell r="F112">
            <v>19.53679</v>
          </cell>
          <cell r="G112">
            <v>36.614429999999999</v>
          </cell>
        </row>
        <row r="113">
          <cell r="F113">
            <v>6.4021400000000002</v>
          </cell>
          <cell r="G113">
            <v>6.4057700000000004</v>
          </cell>
        </row>
        <row r="115">
          <cell r="F115">
            <v>30.845400000000001</v>
          </cell>
          <cell r="G115">
            <v>40.159939999999999</v>
          </cell>
        </row>
        <row r="116">
          <cell r="F116">
            <v>0.54613999999999996</v>
          </cell>
          <cell r="G116">
            <v>1.236</v>
          </cell>
        </row>
        <row r="117">
          <cell r="F117">
            <v>7.3146500000000003</v>
          </cell>
          <cell r="G117">
            <v>7.2176900000000002</v>
          </cell>
        </row>
        <row r="118">
          <cell r="F118">
            <v>35.241300000000003</v>
          </cell>
          <cell r="G118">
            <v>34.821840000000002</v>
          </cell>
        </row>
        <row r="119">
          <cell r="F119">
            <v>3.0448599999999999</v>
          </cell>
          <cell r="G119">
            <v>1.7477199999999999</v>
          </cell>
        </row>
        <row r="120">
          <cell r="F120">
            <v>8.3535199999999996</v>
          </cell>
          <cell r="G120">
            <v>1.7966500000000001</v>
          </cell>
        </row>
        <row r="121">
          <cell r="F121">
            <v>7.6329999999999995E-2</v>
          </cell>
        </row>
        <row r="122">
          <cell r="F122">
            <v>-12.38344</v>
          </cell>
          <cell r="G122">
            <v>-11.09188</v>
          </cell>
        </row>
        <row r="124">
          <cell r="F124">
            <v>-61.005360000000003</v>
          </cell>
          <cell r="G124">
            <v>-69.538880000000006</v>
          </cell>
        </row>
        <row r="125">
          <cell r="F125">
            <v>-1.10138</v>
          </cell>
        </row>
        <row r="126">
          <cell r="F126">
            <v>17.334160000000001</v>
          </cell>
          <cell r="G126">
            <v>12.754849999999999</v>
          </cell>
        </row>
        <row r="127">
          <cell r="F127">
            <v>27.79111</v>
          </cell>
          <cell r="G127">
            <v>26.58812</v>
          </cell>
        </row>
        <row r="128">
          <cell r="F128">
            <v>4.1549699999999996</v>
          </cell>
          <cell r="G128">
            <v>4.1211599999999997</v>
          </cell>
        </row>
        <row r="129">
          <cell r="F129">
            <v>19.969660000000001</v>
          </cell>
          <cell r="G129">
            <v>19.8826</v>
          </cell>
        </row>
        <row r="131">
          <cell r="G131">
            <v>0</v>
          </cell>
        </row>
        <row r="132">
          <cell r="F132">
            <v>51.91574</v>
          </cell>
          <cell r="G132">
            <v>50.591880000000003</v>
          </cell>
        </row>
        <row r="135">
          <cell r="F135">
            <v>27.79111</v>
          </cell>
          <cell r="G135">
            <v>26.58812</v>
          </cell>
        </row>
        <row r="136">
          <cell r="F136">
            <v>4.1549699999999996</v>
          </cell>
          <cell r="G136">
            <v>4.1211599999999997</v>
          </cell>
        </row>
        <row r="137">
          <cell r="F137">
            <v>19.969660000000001</v>
          </cell>
          <cell r="G137">
            <v>19.8826</v>
          </cell>
        </row>
        <row r="139">
          <cell r="G139">
            <v>0</v>
          </cell>
        </row>
        <row r="140">
          <cell r="F140">
            <v>51.91574</v>
          </cell>
          <cell r="G140">
            <v>50.591880000000003</v>
          </cell>
        </row>
        <row r="141">
          <cell r="F141">
            <v>196.15201999999999</v>
          </cell>
          <cell r="G141">
            <v>210.93636000000001</v>
          </cell>
        </row>
        <row r="142">
          <cell r="F142">
            <v>19.273199999999999</v>
          </cell>
          <cell r="G142">
            <v>20.930910000000001</v>
          </cell>
        </row>
        <row r="143">
          <cell r="F143">
            <v>0.54622000000000004</v>
          </cell>
        </row>
        <row r="144">
          <cell r="G144">
            <v>0</v>
          </cell>
        </row>
        <row r="146">
          <cell r="F146">
            <v>33.380699999999997</v>
          </cell>
          <cell r="G146">
            <v>35.939430000000002</v>
          </cell>
        </row>
        <row r="147">
          <cell r="F147">
            <v>160.52137999999999</v>
          </cell>
          <cell r="G147">
            <v>173.39034000000001</v>
          </cell>
        </row>
        <row r="148">
          <cell r="F148">
            <v>14.2994</v>
          </cell>
        </row>
        <row r="149">
          <cell r="F149">
            <v>0.10124</v>
          </cell>
        </row>
        <row r="150">
          <cell r="F150">
            <v>-28.545179999999998</v>
          </cell>
          <cell r="G150">
            <v>-52.562150000000003</v>
          </cell>
        </row>
        <row r="151">
          <cell r="F151">
            <v>-14.88585</v>
          </cell>
          <cell r="G151">
            <v>-0.94281999999999999</v>
          </cell>
        </row>
        <row r="152">
          <cell r="F152">
            <v>-0.10124</v>
          </cell>
        </row>
        <row r="153">
          <cell r="F153">
            <v>380.74189000000001</v>
          </cell>
          <cell r="G153">
            <v>387.69207</v>
          </cell>
        </row>
        <row r="154">
          <cell r="F154">
            <v>47.181809999999999</v>
          </cell>
          <cell r="G154">
            <v>42.610120000000002</v>
          </cell>
        </row>
        <row r="155">
          <cell r="F155">
            <v>6.7403500000000003</v>
          </cell>
          <cell r="G155">
            <v>6.6045699999999998</v>
          </cell>
        </row>
        <row r="156">
          <cell r="F156">
            <v>32.39575</v>
          </cell>
          <cell r="G156">
            <v>31.863849999999999</v>
          </cell>
        </row>
        <row r="157">
          <cell r="F157">
            <v>-4.9723199999999999</v>
          </cell>
          <cell r="G157">
            <v>-0.35435</v>
          </cell>
        </row>
        <row r="158">
          <cell r="F158">
            <v>81.345590000000001</v>
          </cell>
          <cell r="G158">
            <v>80.724189999999993</v>
          </cell>
        </row>
        <row r="159">
          <cell r="F159">
            <v>9.1178399999999993</v>
          </cell>
          <cell r="G159">
            <v>8.4718599999999995</v>
          </cell>
        </row>
        <row r="160">
          <cell r="F160">
            <v>1.3180400000000001</v>
          </cell>
          <cell r="G160">
            <v>1.31314</v>
          </cell>
        </row>
        <row r="161">
          <cell r="F161">
            <v>6.3348000000000004</v>
          </cell>
          <cell r="G161">
            <v>6.3352599999999999</v>
          </cell>
        </row>
        <row r="163">
          <cell r="F163">
            <v>16.770679999999999</v>
          </cell>
          <cell r="G163">
            <v>16.120259999999998</v>
          </cell>
        </row>
        <row r="164">
          <cell r="F164">
            <v>139.85237000000001</v>
          </cell>
          <cell r="G164">
            <v>159.85437999999999</v>
          </cell>
        </row>
        <row r="165">
          <cell r="F165">
            <v>19.273199999999999</v>
          </cell>
          <cell r="G165">
            <v>20.930910000000001</v>
          </cell>
        </row>
        <row r="166">
          <cell r="F166">
            <v>0.54622000000000004</v>
          </cell>
        </row>
        <row r="167">
          <cell r="G167">
            <v>0</v>
          </cell>
        </row>
        <row r="169">
          <cell r="F169">
            <v>25.322310000000002</v>
          </cell>
          <cell r="G169">
            <v>28.021719999999998</v>
          </cell>
        </row>
        <row r="170">
          <cell r="F170">
            <v>121.79083</v>
          </cell>
          <cell r="G170">
            <v>135.19122999999999</v>
          </cell>
        </row>
        <row r="171">
          <cell r="F171">
            <v>14.2994</v>
          </cell>
        </row>
        <row r="172">
          <cell r="F172">
            <v>0.10124</v>
          </cell>
        </row>
        <row r="173">
          <cell r="F173">
            <v>-23.572859999999999</v>
          </cell>
          <cell r="G173">
            <v>-52.207799999999999</v>
          </cell>
        </row>
        <row r="174">
          <cell r="F174">
            <v>-14.88585</v>
          </cell>
          <cell r="G174">
            <v>-0.94281999999999999</v>
          </cell>
        </row>
        <row r="175">
          <cell r="F175">
            <v>-0.10124</v>
          </cell>
        </row>
        <row r="176">
          <cell r="F176">
            <v>282.62562000000003</v>
          </cell>
          <cell r="G176">
            <v>290.84762000000001</v>
          </cell>
        </row>
        <row r="177">
          <cell r="F177">
            <v>16.725750000000001</v>
          </cell>
          <cell r="G177">
            <v>16.765370000000001</v>
          </cell>
        </row>
        <row r="178">
          <cell r="F178">
            <v>2.6087099999999999</v>
          </cell>
          <cell r="G178">
            <v>2.59863</v>
          </cell>
        </row>
        <row r="179">
          <cell r="F179">
            <v>12.537979999999999</v>
          </cell>
          <cell r="G179">
            <v>12.537140000000001</v>
          </cell>
        </row>
        <row r="180">
          <cell r="F180">
            <v>-0.93864999999999998</v>
          </cell>
          <cell r="G180">
            <v>-0.73372000000000004</v>
          </cell>
        </row>
        <row r="181">
          <cell r="F181">
            <v>30.933789999999998</v>
          </cell>
          <cell r="G181">
            <v>31.16742</v>
          </cell>
        </row>
        <row r="182">
          <cell r="F182">
            <v>123.12662</v>
          </cell>
          <cell r="G182">
            <v>143.08901</v>
          </cell>
        </row>
        <row r="183">
          <cell r="F183">
            <v>19.273199999999999</v>
          </cell>
          <cell r="G183">
            <v>20.930910000000001</v>
          </cell>
        </row>
        <row r="184">
          <cell r="F184">
            <v>0.54622000000000004</v>
          </cell>
        </row>
        <row r="185">
          <cell r="G185">
            <v>0</v>
          </cell>
        </row>
        <row r="187">
          <cell r="F187">
            <v>22.7136</v>
          </cell>
          <cell r="G187">
            <v>25.423089999999998</v>
          </cell>
        </row>
        <row r="188">
          <cell r="F188">
            <v>109.25285</v>
          </cell>
          <cell r="G188">
            <v>122.65409</v>
          </cell>
        </row>
        <row r="189">
          <cell r="F189">
            <v>14.2994</v>
          </cell>
        </row>
        <row r="190">
          <cell r="F190">
            <v>0.10124</v>
          </cell>
        </row>
        <row r="191">
          <cell r="F191">
            <v>-22.634209999999999</v>
          </cell>
          <cell r="G191">
            <v>-51.474080000000001</v>
          </cell>
        </row>
        <row r="192">
          <cell r="F192">
            <v>-14.88585</v>
          </cell>
          <cell r="G192">
            <v>-0.94281999999999999</v>
          </cell>
        </row>
        <row r="193">
          <cell r="F193">
            <v>-0.10124</v>
          </cell>
        </row>
        <row r="194">
          <cell r="F194">
            <v>251.69183000000001</v>
          </cell>
          <cell r="G194">
            <v>259.68020000000001</v>
          </cell>
        </row>
        <row r="195">
          <cell r="F195">
            <v>32.406149999999997</v>
          </cell>
          <cell r="G195">
            <v>40.074950000000001</v>
          </cell>
        </row>
        <row r="196">
          <cell r="F196">
            <v>5.0274099999999997</v>
          </cell>
          <cell r="G196">
            <v>6.2116199999999999</v>
          </cell>
        </row>
        <row r="197">
          <cell r="F197">
            <v>24.16273</v>
          </cell>
          <cell r="G197">
            <v>29.968050000000002</v>
          </cell>
        </row>
        <row r="198">
          <cell r="F198">
            <v>-12.2508</v>
          </cell>
          <cell r="G198">
            <v>-22.187629999999999</v>
          </cell>
        </row>
        <row r="199">
          <cell r="F199">
            <v>49.345489999999998</v>
          </cell>
          <cell r="G199">
            <v>54.066989999999997</v>
          </cell>
        </row>
        <row r="200">
          <cell r="F200">
            <v>30.236440000000002</v>
          </cell>
          <cell r="G200">
            <v>34.812510000000003</v>
          </cell>
        </row>
        <row r="201">
          <cell r="G201">
            <v>0</v>
          </cell>
        </row>
        <row r="203">
          <cell r="F203">
            <v>4.6717599999999999</v>
          </cell>
          <cell r="G203">
            <v>5.3959400000000004</v>
          </cell>
        </row>
        <row r="204">
          <cell r="F204">
            <v>22.453469999999999</v>
          </cell>
          <cell r="G204">
            <v>26.032789999999999</v>
          </cell>
        </row>
        <row r="205">
          <cell r="F205">
            <v>-8.8489999999999999E-2</v>
          </cell>
          <cell r="G205">
            <v>-6.64947</v>
          </cell>
        </row>
        <row r="206">
          <cell r="G206">
            <v>0</v>
          </cell>
        </row>
        <row r="207">
          <cell r="F207">
            <v>57.273180000000004</v>
          </cell>
          <cell r="G207">
            <v>59.591769999999997</v>
          </cell>
        </row>
        <row r="208">
          <cell r="F208">
            <v>25.939520000000002</v>
          </cell>
        </row>
        <row r="209">
          <cell r="F209">
            <v>4.4210799999999999</v>
          </cell>
        </row>
        <row r="210">
          <cell r="F210">
            <v>21.24878</v>
          </cell>
        </row>
        <row r="211">
          <cell r="F211">
            <v>-10.294919999999999</v>
          </cell>
        </row>
        <row r="212">
          <cell r="F212">
            <v>41.314459999999997</v>
          </cell>
        </row>
        <row r="213">
          <cell r="F213">
            <v>34.544510000000002</v>
          </cell>
          <cell r="G213">
            <v>68.201549999999997</v>
          </cell>
        </row>
        <row r="214">
          <cell r="F214">
            <v>19.273199999999999</v>
          </cell>
          <cell r="G214">
            <v>20.930910000000001</v>
          </cell>
        </row>
        <row r="215">
          <cell r="F215">
            <v>0.54622000000000004</v>
          </cell>
        </row>
        <row r="216">
          <cell r="G216">
            <v>0</v>
          </cell>
        </row>
        <row r="218">
          <cell r="F218">
            <v>8.5933499999999992</v>
          </cell>
          <cell r="G218">
            <v>13.815530000000001</v>
          </cell>
        </row>
        <row r="219">
          <cell r="F219">
            <v>41.387869999999999</v>
          </cell>
          <cell r="G219">
            <v>66.65325</v>
          </cell>
        </row>
        <row r="220">
          <cell r="F220">
            <v>14.2994</v>
          </cell>
        </row>
        <row r="221">
          <cell r="F221">
            <v>0.10124</v>
          </cell>
        </row>
        <row r="222">
          <cell r="G222">
            <v>-22.636980000000001</v>
          </cell>
        </row>
        <row r="223">
          <cell r="F223">
            <v>-14.88585</v>
          </cell>
          <cell r="G223">
            <v>-0.94281999999999999</v>
          </cell>
        </row>
        <row r="224">
          <cell r="F224">
            <v>-0.10124</v>
          </cell>
        </row>
        <row r="225">
          <cell r="F225">
            <v>103.7587</v>
          </cell>
          <cell r="G225">
            <v>146.02144000000001</v>
          </cell>
        </row>
        <row r="226">
          <cell r="F226">
            <v>21.392050000000001</v>
          </cell>
          <cell r="G226">
            <v>36.104959999999998</v>
          </cell>
        </row>
        <row r="227">
          <cell r="F227">
            <v>1.32864</v>
          </cell>
          <cell r="G227">
            <v>4.3713600000000001</v>
          </cell>
        </row>
        <row r="229">
          <cell r="F229">
            <v>3.8000500000000001</v>
          </cell>
          <cell r="G229">
            <v>6.2738300000000002</v>
          </cell>
        </row>
        <row r="230">
          <cell r="F230">
            <v>18.263590000000001</v>
          </cell>
          <cell r="G230">
            <v>30.268190000000001</v>
          </cell>
        </row>
        <row r="231">
          <cell r="F231">
            <v>7.7629999999999999</v>
          </cell>
        </row>
        <row r="232">
          <cell r="F232">
            <v>0.10124</v>
          </cell>
        </row>
        <row r="233">
          <cell r="G233">
            <v>-2.5919599999999998</v>
          </cell>
        </row>
        <row r="234">
          <cell r="F234">
            <v>-5.5449999999999999E-2</v>
          </cell>
        </row>
        <row r="235">
          <cell r="F235">
            <v>52.593119999999999</v>
          </cell>
          <cell r="G235">
            <v>74.426379999999995</v>
          </cell>
        </row>
        <row r="236">
          <cell r="F236">
            <v>8.2244399999999995</v>
          </cell>
          <cell r="G236">
            <v>26.229900000000001</v>
          </cell>
        </row>
        <row r="237">
          <cell r="F237">
            <v>1.14347</v>
          </cell>
          <cell r="G237">
            <v>4.0656299999999996</v>
          </cell>
        </row>
        <row r="238">
          <cell r="F238">
            <v>5.4957200000000004</v>
          </cell>
          <cell r="G238">
            <v>19.614719999999998</v>
          </cell>
        </row>
        <row r="239">
          <cell r="G239">
            <v>-19.710139999999999</v>
          </cell>
        </row>
        <row r="240">
          <cell r="F240">
            <v>14.863630000000001</v>
          </cell>
          <cell r="G240">
            <v>30.200109999999999</v>
          </cell>
        </row>
        <row r="241">
          <cell r="F241">
            <v>4.9280200000000001</v>
          </cell>
          <cell r="G241">
            <v>5.8666900000000002</v>
          </cell>
        </row>
        <row r="242">
          <cell r="F242">
            <v>17.944559999999999</v>
          </cell>
          <cell r="G242">
            <v>16.559550000000002</v>
          </cell>
        </row>
        <row r="243">
          <cell r="F243">
            <v>0.54622000000000004</v>
          </cell>
        </row>
        <row r="244">
          <cell r="G244">
            <v>0</v>
          </cell>
        </row>
        <row r="245">
          <cell r="F245">
            <v>3.6498300000000001</v>
          </cell>
          <cell r="G245">
            <v>3.47607</v>
          </cell>
        </row>
        <row r="246">
          <cell r="F246">
            <v>17.62856</v>
          </cell>
          <cell r="G246">
            <v>16.770340000000001</v>
          </cell>
        </row>
        <row r="247">
          <cell r="F247">
            <v>6.5364000000000004</v>
          </cell>
        </row>
        <row r="248">
          <cell r="G248">
            <v>-0.33488000000000001</v>
          </cell>
        </row>
        <row r="249">
          <cell r="F249">
            <v>-14.830399999999999</v>
          </cell>
          <cell r="G249">
            <v>-0.94281999999999999</v>
          </cell>
        </row>
        <row r="250">
          <cell r="F250">
            <v>-0.10124</v>
          </cell>
        </row>
        <row r="251">
          <cell r="F251">
            <v>36.301949999999998</v>
          </cell>
          <cell r="G251">
            <v>41.394950000000001</v>
          </cell>
        </row>
        <row r="252">
          <cell r="F252">
            <v>819.75858000000005</v>
          </cell>
          <cell r="G252">
            <v>873.92836999999997</v>
          </cell>
        </row>
        <row r="253">
          <cell r="F253">
            <v>0.73573</v>
          </cell>
        </row>
        <row r="254">
          <cell r="F254">
            <v>0.57965999999999995</v>
          </cell>
        </row>
        <row r="255">
          <cell r="F255">
            <v>97.577290000000005</v>
          </cell>
          <cell r="G255">
            <v>95.194590000000005</v>
          </cell>
        </row>
        <row r="256">
          <cell r="F256">
            <v>11.28847</v>
          </cell>
          <cell r="G256">
            <v>6.4889999999999999</v>
          </cell>
        </row>
        <row r="257">
          <cell r="F257">
            <v>1.8079000000000001</v>
          </cell>
          <cell r="G257">
            <v>1.2134100000000001</v>
          </cell>
        </row>
        <row r="258">
          <cell r="F258">
            <v>9.7021300000000004</v>
          </cell>
          <cell r="G258">
            <v>2.875</v>
          </cell>
        </row>
        <row r="260">
          <cell r="F260">
            <v>4.1198899999999998</v>
          </cell>
          <cell r="G260">
            <v>6.0305600000000004</v>
          </cell>
        </row>
        <row r="261">
          <cell r="F261">
            <v>144.88353000000001</v>
          </cell>
          <cell r="G261">
            <v>151.33685</v>
          </cell>
        </row>
        <row r="262">
          <cell r="F262">
            <v>698.77376000000004</v>
          </cell>
          <cell r="G262">
            <v>730.12720999999999</v>
          </cell>
        </row>
        <row r="263">
          <cell r="G263">
            <v>0</v>
          </cell>
        </row>
        <row r="264">
          <cell r="F264">
            <v>4.8378399999999999</v>
          </cell>
        </row>
        <row r="265">
          <cell r="F265">
            <v>0.25563000000000002</v>
          </cell>
        </row>
        <row r="266">
          <cell r="F266">
            <v>45.73142</v>
          </cell>
          <cell r="G266">
            <v>1.16415</v>
          </cell>
        </row>
        <row r="267">
          <cell r="F267">
            <v>5.0649199999999999</v>
          </cell>
        </row>
        <row r="268">
          <cell r="F268">
            <v>-316.81790999999998</v>
          </cell>
          <cell r="G268">
            <v>-195.26578000000001</v>
          </cell>
        </row>
        <row r="269">
          <cell r="F269">
            <v>-0.51126000000000005</v>
          </cell>
        </row>
        <row r="270">
          <cell r="F270">
            <v>-81.484080000000006</v>
          </cell>
          <cell r="G270">
            <v>-17.914739999999998</v>
          </cell>
        </row>
        <row r="271">
          <cell r="F271">
            <v>-9.7144100000000009</v>
          </cell>
        </row>
        <row r="272">
          <cell r="F272">
            <v>-5.7540000000000001E-2</v>
          </cell>
        </row>
        <row r="273">
          <cell r="F273">
            <v>1436.5315499999999</v>
          </cell>
          <cell r="G273">
            <v>1655.1786199999999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F276">
            <v>39.581980000000001</v>
          </cell>
          <cell r="G276">
            <v>37.496099999999998</v>
          </cell>
        </row>
        <row r="277">
          <cell r="F277">
            <v>5.8753599999999997</v>
          </cell>
          <cell r="G277">
            <v>5.8118999999999996</v>
          </cell>
        </row>
        <row r="278">
          <cell r="F278">
            <v>28.23828</v>
          </cell>
          <cell r="G278">
            <v>28.039580000000001</v>
          </cell>
        </row>
        <row r="280">
          <cell r="G280">
            <v>-0.50951000000000002</v>
          </cell>
        </row>
        <row r="281">
          <cell r="F281">
            <v>73.695620000000005</v>
          </cell>
          <cell r="G281">
            <v>70.838070000000002</v>
          </cell>
        </row>
        <row r="282">
          <cell r="F282">
            <v>6.4090999999999996</v>
          </cell>
          <cell r="G282">
            <v>6.95608</v>
          </cell>
        </row>
        <row r="283">
          <cell r="F283">
            <v>1.05515</v>
          </cell>
          <cell r="G283">
            <v>1.07819</v>
          </cell>
        </row>
        <row r="284">
          <cell r="F284">
            <v>5.0712900000000003</v>
          </cell>
          <cell r="G284">
            <v>5.2017600000000002</v>
          </cell>
        </row>
        <row r="285">
          <cell r="F285">
            <v>12.535539999999999</v>
          </cell>
          <cell r="G285">
            <v>13.23603</v>
          </cell>
        </row>
        <row r="286">
          <cell r="F286">
            <v>16.660229999999999</v>
          </cell>
          <cell r="G286">
            <v>16.960599999999999</v>
          </cell>
        </row>
        <row r="287">
          <cell r="F287">
            <v>2.5</v>
          </cell>
          <cell r="G287">
            <v>2.875</v>
          </cell>
        </row>
        <row r="288">
          <cell r="F288">
            <v>2.5744600000000002</v>
          </cell>
          <cell r="G288">
            <v>2.6288900000000002</v>
          </cell>
        </row>
        <row r="289">
          <cell r="F289">
            <v>12.623419999999999</v>
          </cell>
          <cell r="G289">
            <v>12.68314</v>
          </cell>
        </row>
        <row r="290">
          <cell r="F290">
            <v>34.358110000000003</v>
          </cell>
          <cell r="G290">
            <v>35.147629999999999</v>
          </cell>
        </row>
        <row r="291">
          <cell r="F291">
            <v>17.365590000000001</v>
          </cell>
          <cell r="G291">
            <v>16.967880000000001</v>
          </cell>
        </row>
        <row r="292">
          <cell r="F292">
            <v>12.477550000000001</v>
          </cell>
          <cell r="G292">
            <v>13.642720000000001</v>
          </cell>
        </row>
        <row r="293">
          <cell r="F293">
            <v>0.67750999999999995</v>
          </cell>
          <cell r="G293">
            <v>1.133</v>
          </cell>
        </row>
        <row r="294">
          <cell r="F294">
            <v>0</v>
          </cell>
        </row>
        <row r="295">
          <cell r="F295">
            <v>4.8233800000000002</v>
          </cell>
          <cell r="G295">
            <v>4.7446400000000004</v>
          </cell>
        </row>
        <row r="296">
          <cell r="F296">
            <v>23.289300000000001</v>
          </cell>
          <cell r="G296">
            <v>22.890609999999999</v>
          </cell>
        </row>
        <row r="297">
          <cell r="F297">
            <v>0.1246</v>
          </cell>
        </row>
        <row r="298">
          <cell r="F298">
            <v>-111.36744</v>
          </cell>
          <cell r="G298">
            <v>-13.331440000000001</v>
          </cell>
        </row>
        <row r="299">
          <cell r="F299">
            <v>-52.60951</v>
          </cell>
          <cell r="G299">
            <v>46.047409999999999</v>
          </cell>
        </row>
        <row r="300">
          <cell r="F300">
            <v>17.365590000000001</v>
          </cell>
          <cell r="G300">
            <v>16.967880000000001</v>
          </cell>
        </row>
        <row r="301">
          <cell r="F301">
            <v>12.477550000000001</v>
          </cell>
          <cell r="G301">
            <v>13.642720000000001</v>
          </cell>
        </row>
        <row r="302">
          <cell r="F302">
            <v>0.67750999999999995</v>
          </cell>
          <cell r="G302">
            <v>1.133</v>
          </cell>
        </row>
        <row r="303">
          <cell r="F303">
            <v>0</v>
          </cell>
        </row>
        <row r="304">
          <cell r="F304">
            <v>4.8233800000000002</v>
          </cell>
          <cell r="G304">
            <v>4.7446400000000004</v>
          </cell>
        </row>
        <row r="305">
          <cell r="F305">
            <v>23.289300000000001</v>
          </cell>
          <cell r="G305">
            <v>22.890609999999999</v>
          </cell>
        </row>
        <row r="306">
          <cell r="F306">
            <v>0.1246</v>
          </cell>
        </row>
        <row r="307">
          <cell r="F307">
            <v>-111.36744</v>
          </cell>
          <cell r="G307">
            <v>-13.331440000000001</v>
          </cell>
        </row>
        <row r="308">
          <cell r="F308">
            <v>-52.60951</v>
          </cell>
          <cell r="G308">
            <v>46.047409999999999</v>
          </cell>
        </row>
        <row r="309">
          <cell r="F309">
            <v>581.31159000000002</v>
          </cell>
          <cell r="G309">
            <v>631.94338000000005</v>
          </cell>
        </row>
        <row r="310">
          <cell r="F310">
            <v>0.15873999999999999</v>
          </cell>
        </row>
        <row r="311">
          <cell r="F311">
            <v>0.57965999999999995</v>
          </cell>
        </row>
        <row r="312">
          <cell r="F312">
            <v>80.201480000000004</v>
          </cell>
          <cell r="G312">
            <v>77.180509999999998</v>
          </cell>
        </row>
        <row r="313">
          <cell r="F313">
            <v>9.9085099999999997</v>
          </cell>
          <cell r="G313">
            <v>5.15</v>
          </cell>
        </row>
        <row r="314">
          <cell r="F314">
            <v>1.8079000000000001</v>
          </cell>
          <cell r="G314">
            <v>1.2134100000000001</v>
          </cell>
        </row>
        <row r="315">
          <cell r="F315">
            <v>7.2021300000000004</v>
          </cell>
        </row>
        <row r="317">
          <cell r="F317">
            <v>0.95382999999999996</v>
          </cell>
          <cell r="G317">
            <v>1.5723100000000001</v>
          </cell>
        </row>
        <row r="318">
          <cell r="F318">
            <v>104.94689</v>
          </cell>
          <cell r="G318">
            <v>110.34596999999999</v>
          </cell>
        </row>
        <row r="319">
          <cell r="F319">
            <v>506.26891000000001</v>
          </cell>
          <cell r="G319">
            <v>532.36602000000005</v>
          </cell>
        </row>
        <row r="320">
          <cell r="F320">
            <v>4.8378399999999999</v>
          </cell>
        </row>
        <row r="321">
          <cell r="F321">
            <v>0.25563000000000002</v>
          </cell>
        </row>
        <row r="322">
          <cell r="F322">
            <v>45.606819999999999</v>
          </cell>
          <cell r="G322">
            <v>1.16415</v>
          </cell>
        </row>
        <row r="323">
          <cell r="F323">
            <v>5.0649199999999999</v>
          </cell>
        </row>
        <row r="324">
          <cell r="F324">
            <v>-205.10411999999999</v>
          </cell>
          <cell r="G324">
            <v>-180.29091</v>
          </cell>
        </row>
        <row r="325">
          <cell r="F325">
            <v>-0.51126000000000005</v>
          </cell>
        </row>
        <row r="326">
          <cell r="F326">
            <v>-81.040480000000002</v>
          </cell>
          <cell r="G326">
            <v>-17.914739999999998</v>
          </cell>
        </row>
        <row r="327">
          <cell r="F327">
            <v>-9.7144100000000009</v>
          </cell>
        </row>
        <row r="328">
          <cell r="F328">
            <v>1052.7345800000001</v>
          </cell>
          <cell r="G328">
            <v>1162.7301</v>
          </cell>
        </row>
        <row r="329">
          <cell r="F329">
            <v>58.045160000000003</v>
          </cell>
          <cell r="G329">
            <v>58.251190000000001</v>
          </cell>
        </row>
        <row r="331">
          <cell r="F331">
            <v>7.8534899999999999</v>
          </cell>
          <cell r="G331">
            <v>9.0289300000000008</v>
          </cell>
        </row>
        <row r="332">
          <cell r="F332">
            <v>37.7455</v>
          </cell>
          <cell r="G332">
            <v>43.56024</v>
          </cell>
        </row>
        <row r="334">
          <cell r="F334">
            <v>-46.468919999999997</v>
          </cell>
          <cell r="G334">
            <v>-24.232700000000001</v>
          </cell>
        </row>
        <row r="335">
          <cell r="F335">
            <v>57.175229999999999</v>
          </cell>
          <cell r="G335">
            <v>86.607659999999996</v>
          </cell>
        </row>
        <row r="336">
          <cell r="F336">
            <v>523.26643000000001</v>
          </cell>
          <cell r="G336">
            <v>573.69218999999998</v>
          </cell>
        </row>
        <row r="337">
          <cell r="F337">
            <v>0.15873999999999999</v>
          </cell>
        </row>
        <row r="338">
          <cell r="F338">
            <v>0.57965999999999995</v>
          </cell>
        </row>
        <row r="339">
          <cell r="F339">
            <v>80.201480000000004</v>
          </cell>
          <cell r="G339">
            <v>77.180509999999998</v>
          </cell>
        </row>
        <row r="340">
          <cell r="F340">
            <v>9.9085099999999997</v>
          </cell>
          <cell r="G340">
            <v>5.15</v>
          </cell>
        </row>
        <row r="341">
          <cell r="F341">
            <v>1.8079000000000001</v>
          </cell>
          <cell r="G341">
            <v>1.2134100000000001</v>
          </cell>
        </row>
        <row r="342">
          <cell r="F342">
            <v>7.2021300000000004</v>
          </cell>
        </row>
        <row r="344">
          <cell r="F344">
            <v>0.95382999999999996</v>
          </cell>
          <cell r="G344">
            <v>1.5723100000000001</v>
          </cell>
        </row>
        <row r="345">
          <cell r="F345">
            <v>97.093400000000003</v>
          </cell>
          <cell r="G345">
            <v>101.31704000000001</v>
          </cell>
        </row>
        <row r="346">
          <cell r="F346">
            <v>468.52341000000001</v>
          </cell>
          <cell r="G346">
            <v>488.80578000000003</v>
          </cell>
        </row>
        <row r="347">
          <cell r="F347">
            <v>4.8378399999999999</v>
          </cell>
        </row>
        <row r="348">
          <cell r="F348">
            <v>0.25563000000000002</v>
          </cell>
        </row>
        <row r="349">
          <cell r="F349">
            <v>45.606819999999999</v>
          </cell>
          <cell r="G349">
            <v>1.16415</v>
          </cell>
        </row>
        <row r="350">
          <cell r="F350">
            <v>5.0649199999999999</v>
          </cell>
        </row>
        <row r="351">
          <cell r="F351">
            <v>-158.6352</v>
          </cell>
          <cell r="G351">
            <v>-156.05821</v>
          </cell>
        </row>
        <row r="352">
          <cell r="F352">
            <v>-0.51126000000000005</v>
          </cell>
        </row>
        <row r="353">
          <cell r="F353">
            <v>-81.040480000000002</v>
          </cell>
          <cell r="G353">
            <v>-17.914739999999998</v>
          </cell>
        </row>
        <row r="354">
          <cell r="F354">
            <v>-9.7144100000000009</v>
          </cell>
        </row>
        <row r="355">
          <cell r="F355">
            <v>995.55934999999999</v>
          </cell>
          <cell r="G355">
            <v>1076.1224400000001</v>
          </cell>
        </row>
        <row r="356">
          <cell r="F356">
            <v>45.888420000000004</v>
          </cell>
          <cell r="G356">
            <v>49.414670000000001</v>
          </cell>
        </row>
        <row r="357">
          <cell r="F357">
            <v>0.57965999999999995</v>
          </cell>
        </row>
        <row r="358">
          <cell r="F358">
            <v>47.879660000000001</v>
          </cell>
          <cell r="G358">
            <v>44.158799999999999</v>
          </cell>
        </row>
        <row r="359">
          <cell r="F359">
            <v>9.3235600000000005</v>
          </cell>
          <cell r="G359">
            <v>5.15</v>
          </cell>
        </row>
        <row r="360">
          <cell r="F360">
            <v>14.17952</v>
          </cell>
          <cell r="G360">
            <v>14.503880000000001</v>
          </cell>
        </row>
        <row r="361">
          <cell r="F361">
            <v>69.710040000000006</v>
          </cell>
          <cell r="G361">
            <v>69.974239999999995</v>
          </cell>
        </row>
        <row r="363">
          <cell r="F363">
            <v>0.25563000000000002</v>
          </cell>
        </row>
        <row r="364">
          <cell r="F364">
            <v>44.158819999999999</v>
          </cell>
        </row>
        <row r="365">
          <cell r="F365">
            <v>5.0649199999999999</v>
          </cell>
        </row>
        <row r="366">
          <cell r="F366">
            <v>-19.82769</v>
          </cell>
          <cell r="G366">
            <v>-16.947489999999998</v>
          </cell>
        </row>
        <row r="367">
          <cell r="F367">
            <v>-0.51126000000000005</v>
          </cell>
        </row>
        <row r="368">
          <cell r="F368">
            <v>-80.791550000000001</v>
          </cell>
          <cell r="G368">
            <v>-17.645330000000001</v>
          </cell>
        </row>
        <row r="369">
          <cell r="F369">
            <v>-9.7144100000000009</v>
          </cell>
        </row>
        <row r="370">
          <cell r="F370">
            <v>126.19532</v>
          </cell>
          <cell r="G370">
            <v>148.60876999999999</v>
          </cell>
        </row>
        <row r="371">
          <cell r="F371">
            <v>6.7607699999999999</v>
          </cell>
          <cell r="G371">
            <v>6.7777099999999999</v>
          </cell>
        </row>
        <row r="373">
          <cell r="F373">
            <v>32.321820000000002</v>
          </cell>
          <cell r="G373">
            <v>33.021709999999999</v>
          </cell>
        </row>
        <row r="374">
          <cell r="F374">
            <v>0.58494999999999997</v>
          </cell>
        </row>
        <row r="375">
          <cell r="F375">
            <v>1.8079000000000001</v>
          </cell>
          <cell r="G375">
            <v>1.2134100000000001</v>
          </cell>
        </row>
        <row r="377">
          <cell r="F377">
            <v>6.7854299999999999</v>
          </cell>
          <cell r="G377">
            <v>6.3569899999999997</v>
          </cell>
        </row>
        <row r="378">
          <cell r="F378">
            <v>32.676830000000002</v>
          </cell>
          <cell r="G378">
            <v>30.6694</v>
          </cell>
        </row>
        <row r="379">
          <cell r="F379">
            <v>1.448</v>
          </cell>
          <cell r="G379">
            <v>1.16415</v>
          </cell>
        </row>
        <row r="380">
          <cell r="F380">
            <v>-0.24893000000000001</v>
          </cell>
          <cell r="G380">
            <v>-0.26940999999999998</v>
          </cell>
        </row>
        <row r="381">
          <cell r="F381">
            <v>82.136769999999999</v>
          </cell>
          <cell r="G381">
            <v>78.933959999999999</v>
          </cell>
        </row>
        <row r="382">
          <cell r="F382">
            <v>35.611699999999999</v>
          </cell>
          <cell r="G382">
            <v>23.542179999999998</v>
          </cell>
        </row>
        <row r="383">
          <cell r="F383">
            <v>5.4098300000000004</v>
          </cell>
          <cell r="G383">
            <v>3.6490399999999998</v>
          </cell>
        </row>
        <row r="384">
          <cell r="F384">
            <v>26.000489999999999</v>
          </cell>
          <cell r="G384">
            <v>17.604839999999999</v>
          </cell>
        </row>
        <row r="385">
          <cell r="F385">
            <v>-1.4384999999999999</v>
          </cell>
          <cell r="G385">
            <v>-6.8697499999999998</v>
          </cell>
        </row>
        <row r="386">
          <cell r="F386">
            <v>65.583519999999993</v>
          </cell>
          <cell r="G386">
            <v>37.926310000000001</v>
          </cell>
        </row>
        <row r="387">
          <cell r="F387">
            <v>130.65161000000001</v>
          </cell>
          <cell r="G387">
            <v>137.23464999999999</v>
          </cell>
        </row>
        <row r="388">
          <cell r="F388">
            <v>0.15873999999999999</v>
          </cell>
        </row>
        <row r="390">
          <cell r="F390">
            <v>0.95382999999999996</v>
          </cell>
          <cell r="G390">
            <v>1.5723100000000001</v>
          </cell>
        </row>
        <row r="391">
          <cell r="F391">
            <v>20.302379999999999</v>
          </cell>
          <cell r="G391">
            <v>21.515080000000001</v>
          </cell>
        </row>
        <row r="392">
          <cell r="F392">
            <v>97.603499999999997</v>
          </cell>
          <cell r="G392">
            <v>103.79986</v>
          </cell>
        </row>
        <row r="393">
          <cell r="F393">
            <v>4.4838800000000001</v>
          </cell>
        </row>
        <row r="394">
          <cell r="F394">
            <v>-40.071350000000002</v>
          </cell>
          <cell r="G394">
            <v>-34.749319999999997</v>
          </cell>
        </row>
        <row r="395">
          <cell r="F395">
            <v>214.08259000000001</v>
          </cell>
          <cell r="G395">
            <v>229.37258</v>
          </cell>
        </row>
        <row r="396">
          <cell r="F396">
            <v>224.70536000000001</v>
          </cell>
          <cell r="G396">
            <v>253.69003000000001</v>
          </cell>
        </row>
        <row r="397">
          <cell r="F397">
            <v>5</v>
          </cell>
        </row>
        <row r="398">
          <cell r="F398">
            <v>37.105499999999999</v>
          </cell>
          <cell r="G398">
            <v>39.321950000000001</v>
          </cell>
        </row>
        <row r="399">
          <cell r="F399">
            <v>178.33774</v>
          </cell>
          <cell r="G399">
            <v>189.70939999999999</v>
          </cell>
        </row>
        <row r="400">
          <cell r="F400">
            <v>0.35396</v>
          </cell>
        </row>
        <row r="401">
          <cell r="F401">
            <v>-94.937809999999999</v>
          </cell>
          <cell r="G401">
            <v>-81.211479999999995</v>
          </cell>
        </row>
        <row r="402">
          <cell r="F402">
            <v>350.56475</v>
          </cell>
          <cell r="G402">
            <v>401.50990000000002</v>
          </cell>
        </row>
        <row r="403">
          <cell r="F403">
            <v>44.35042</v>
          </cell>
          <cell r="G403">
            <v>48.147370000000002</v>
          </cell>
        </row>
        <row r="404">
          <cell r="F404">
            <v>2.2021299999999999</v>
          </cell>
        </row>
        <row r="405">
          <cell r="F405">
            <v>7.6558099999999998</v>
          </cell>
          <cell r="G405">
            <v>7.4628399999999999</v>
          </cell>
        </row>
        <row r="406">
          <cell r="F406">
            <v>37.015709999999999</v>
          </cell>
          <cell r="G406">
            <v>36.004600000000003</v>
          </cell>
        </row>
        <row r="407">
          <cell r="G407">
            <v>-0.91734000000000004</v>
          </cell>
        </row>
        <row r="408">
          <cell r="F408">
            <v>91.224069999999998</v>
          </cell>
          <cell r="G408">
            <v>90.697469999999996</v>
          </cell>
        </row>
        <row r="409">
          <cell r="F409">
            <v>35.29815</v>
          </cell>
          <cell r="G409">
            <v>54.885579999999997</v>
          </cell>
        </row>
        <row r="410">
          <cell r="F410">
            <v>5.6549300000000002</v>
          </cell>
          <cell r="G410">
            <v>8.5072600000000005</v>
          </cell>
        </row>
        <row r="411">
          <cell r="F411">
            <v>27.179099999999998</v>
          </cell>
          <cell r="G411">
            <v>41.043439999999997</v>
          </cell>
        </row>
        <row r="412">
          <cell r="F412">
            <v>-2.3598499999999998</v>
          </cell>
          <cell r="G412">
            <v>-15.362830000000001</v>
          </cell>
        </row>
        <row r="413">
          <cell r="F413">
            <v>65.772329999999997</v>
          </cell>
          <cell r="G413">
            <v>89.073449999999994</v>
          </cell>
        </row>
        <row r="414">
          <cell r="F414">
            <v>158.43009000000001</v>
          </cell>
          <cell r="G414">
            <v>163.60433</v>
          </cell>
        </row>
        <row r="415">
          <cell r="F415">
            <v>0.57699</v>
          </cell>
        </row>
        <row r="417">
          <cell r="F417">
            <v>4.8982599999999996</v>
          </cell>
          <cell r="G417">
            <v>4.3713600000000001</v>
          </cell>
        </row>
        <row r="418">
          <cell r="F418">
            <v>0.70245000000000002</v>
          </cell>
          <cell r="G418">
            <v>0.20599999999999999</v>
          </cell>
        </row>
        <row r="420">
          <cell r="F420">
            <v>3.1660599999999999</v>
          </cell>
          <cell r="G420">
            <v>4.4582499999999996</v>
          </cell>
        </row>
        <row r="421">
          <cell r="F421">
            <v>25.60829</v>
          </cell>
          <cell r="G421">
            <v>26.727260000000001</v>
          </cell>
        </row>
        <row r="422">
          <cell r="F422">
            <v>123.28256</v>
          </cell>
          <cell r="G422">
            <v>128.9461</v>
          </cell>
        </row>
        <row r="424">
          <cell r="F424">
            <v>-0.34634999999999999</v>
          </cell>
          <cell r="G424">
            <v>-1.13392</v>
          </cell>
        </row>
        <row r="426">
          <cell r="F426">
            <v>-0.44359999999999999</v>
          </cell>
        </row>
        <row r="427">
          <cell r="F427">
            <v>-5.7540000000000001E-2</v>
          </cell>
        </row>
        <row r="428">
          <cell r="F428">
            <v>315.81720999999999</v>
          </cell>
          <cell r="G428">
            <v>327.17937999999998</v>
          </cell>
        </row>
        <row r="429">
          <cell r="F429">
            <v>54.08135</v>
          </cell>
          <cell r="G429">
            <v>57.421309999999998</v>
          </cell>
        </row>
        <row r="431">
          <cell r="F431">
            <v>3.1660599999999999</v>
          </cell>
          <cell r="G431">
            <v>4.4582499999999996</v>
          </cell>
        </row>
        <row r="432">
          <cell r="F432">
            <v>9.3481900000000007</v>
          </cell>
          <cell r="G432">
            <v>9.5913299999999992</v>
          </cell>
        </row>
        <row r="433">
          <cell r="F433">
            <v>44.929749999999999</v>
          </cell>
          <cell r="G433">
            <v>46.273530000000001</v>
          </cell>
        </row>
        <row r="434">
          <cell r="F434">
            <v>-0.1845</v>
          </cell>
        </row>
        <row r="435">
          <cell r="F435">
            <v>-5.7540000000000001E-2</v>
          </cell>
        </row>
        <row r="436">
          <cell r="F436">
            <v>111.28331</v>
          </cell>
          <cell r="G436">
            <v>117.74442000000001</v>
          </cell>
        </row>
        <row r="437">
          <cell r="F437">
            <v>19.815660000000001</v>
          </cell>
          <cell r="G437">
            <v>21.10125</v>
          </cell>
        </row>
        <row r="439">
          <cell r="F439">
            <v>4.8982599999999996</v>
          </cell>
          <cell r="G439">
            <v>4.3713600000000001</v>
          </cell>
        </row>
        <row r="440">
          <cell r="F440">
            <v>0.70245000000000002</v>
          </cell>
          <cell r="G440">
            <v>0.20599999999999999</v>
          </cell>
        </row>
        <row r="441">
          <cell r="F441">
            <v>4.0006599999999999</v>
          </cell>
          <cell r="G441">
            <v>3.9482499999999998</v>
          </cell>
        </row>
        <row r="442">
          <cell r="F442">
            <v>19.33952</v>
          </cell>
          <cell r="G442">
            <v>19.04842</v>
          </cell>
        </row>
        <row r="443">
          <cell r="F443">
            <v>-0.16184999999999999</v>
          </cell>
          <cell r="G443">
            <v>-0.6099</v>
          </cell>
        </row>
        <row r="445">
          <cell r="F445">
            <v>-0.44359999999999999</v>
          </cell>
        </row>
        <row r="446">
          <cell r="F446">
            <v>48.1511</v>
          </cell>
          <cell r="G446">
            <v>48.065379999999998</v>
          </cell>
        </row>
        <row r="447">
          <cell r="F447">
            <v>28.411339999999999</v>
          </cell>
          <cell r="G447">
            <v>27.52909</v>
          </cell>
        </row>
        <row r="449">
          <cell r="F449">
            <v>4.1775799999999998</v>
          </cell>
          <cell r="G449">
            <v>4.26701</v>
          </cell>
        </row>
        <row r="450">
          <cell r="F450">
            <v>20.078499999999998</v>
          </cell>
          <cell r="G450">
            <v>20.586259999999999</v>
          </cell>
        </row>
        <row r="452">
          <cell r="F452">
            <v>52.66742</v>
          </cell>
          <cell r="G452">
            <v>52.382359999999998</v>
          </cell>
        </row>
        <row r="453">
          <cell r="F453">
            <v>4.5662700000000003</v>
          </cell>
          <cell r="G453">
            <v>4.0174399999999997</v>
          </cell>
        </row>
        <row r="454">
          <cell r="F454">
            <v>0.45799000000000001</v>
          </cell>
        </row>
        <row r="455">
          <cell r="G455">
            <v>0</v>
          </cell>
        </row>
        <row r="456">
          <cell r="F456">
            <v>0.64412999999999998</v>
          </cell>
          <cell r="G456">
            <v>0.62270999999999999</v>
          </cell>
        </row>
        <row r="457">
          <cell r="F457">
            <v>3.1680600000000001</v>
          </cell>
          <cell r="G457">
            <v>3.0042399999999998</v>
          </cell>
        </row>
        <row r="458">
          <cell r="F458">
            <v>8.8364499999999992</v>
          </cell>
          <cell r="G458">
            <v>7.6443899999999996</v>
          </cell>
        </row>
        <row r="459">
          <cell r="F459">
            <v>51.55547</v>
          </cell>
          <cell r="G459">
            <v>53.535240000000002</v>
          </cell>
        </row>
        <row r="460">
          <cell r="F460">
            <v>0.11899999999999999</v>
          </cell>
        </row>
        <row r="461">
          <cell r="F461">
            <v>7.4377300000000002</v>
          </cell>
          <cell r="G461">
            <v>8.2979599999999998</v>
          </cell>
        </row>
        <row r="462">
          <cell r="F462">
            <v>35.766730000000003</v>
          </cell>
          <cell r="G462">
            <v>40.033650000000002</v>
          </cell>
        </row>
        <row r="464">
          <cell r="G464">
            <v>-0.52402000000000004</v>
          </cell>
        </row>
        <row r="465">
          <cell r="F465">
            <v>94.878929999999997</v>
          </cell>
          <cell r="G465">
            <v>101.34283000000001</v>
          </cell>
        </row>
        <row r="466">
          <cell r="F466">
            <v>27.70176</v>
          </cell>
          <cell r="G466">
            <v>30.516159999999999</v>
          </cell>
        </row>
        <row r="467">
          <cell r="F467">
            <v>0.11899999999999999</v>
          </cell>
        </row>
        <row r="468">
          <cell r="F468">
            <v>3.9845199999999998</v>
          </cell>
          <cell r="G468">
            <v>4.7300000000000004</v>
          </cell>
        </row>
        <row r="469">
          <cell r="F469">
            <v>19.169730000000001</v>
          </cell>
          <cell r="G469">
            <v>22.819980000000001</v>
          </cell>
        </row>
        <row r="471">
          <cell r="G471">
            <v>-0.31852000000000003</v>
          </cell>
        </row>
        <row r="472">
          <cell r="F472">
            <v>50.975009999999997</v>
          </cell>
          <cell r="G472">
            <v>57.747619999999998</v>
          </cell>
        </row>
        <row r="473">
          <cell r="F473">
            <v>23.85371</v>
          </cell>
          <cell r="G473">
            <v>23.019079999999999</v>
          </cell>
        </row>
        <row r="474">
          <cell r="F474">
            <v>3.4532099999999999</v>
          </cell>
          <cell r="G474">
            <v>3.5679599999999998</v>
          </cell>
        </row>
        <row r="475">
          <cell r="F475">
            <v>16.597000000000001</v>
          </cell>
          <cell r="G475">
            <v>17.21367</v>
          </cell>
        </row>
        <row r="476">
          <cell r="G476">
            <v>-0.20549999999999999</v>
          </cell>
        </row>
        <row r="477">
          <cell r="F477">
            <v>43.903919999999999</v>
          </cell>
          <cell r="G477">
            <v>43.595210000000002</v>
          </cell>
        </row>
        <row r="478">
          <cell r="F478">
            <v>116.26755</v>
          </cell>
          <cell r="G478">
            <v>128.15592000000001</v>
          </cell>
        </row>
        <row r="479">
          <cell r="F479">
            <v>2.75</v>
          </cell>
          <cell r="G479">
            <v>5.5</v>
          </cell>
        </row>
        <row r="480">
          <cell r="F480">
            <v>18.053460000000001</v>
          </cell>
          <cell r="G480">
            <v>19.864149999999999</v>
          </cell>
        </row>
        <row r="481">
          <cell r="F481">
            <v>87.144210000000001</v>
          </cell>
          <cell r="G481">
            <v>95.834999999999994</v>
          </cell>
        </row>
        <row r="482">
          <cell r="G482">
            <v>0</v>
          </cell>
        </row>
        <row r="483">
          <cell r="F483">
            <v>38.473660000000002</v>
          </cell>
          <cell r="G483">
            <v>41.182340000000003</v>
          </cell>
        </row>
        <row r="484">
          <cell r="F484">
            <v>-21.726690000000001</v>
          </cell>
          <cell r="G484">
            <v>-44.780619999999999</v>
          </cell>
        </row>
        <row r="485">
          <cell r="F485">
            <v>240.96218999999999</v>
          </cell>
          <cell r="G485">
            <v>245.75679</v>
          </cell>
        </row>
        <row r="486">
          <cell r="G486">
            <v>0</v>
          </cell>
        </row>
        <row r="487">
          <cell r="G487">
            <v>0</v>
          </cell>
        </row>
        <row r="488">
          <cell r="F488">
            <v>20.697030000000002</v>
          </cell>
          <cell r="G488">
            <v>21.580649999999999</v>
          </cell>
        </row>
        <row r="489">
          <cell r="F489">
            <v>3.3196500000000002</v>
          </cell>
          <cell r="G489">
            <v>3.3449900000000001</v>
          </cell>
        </row>
        <row r="490">
          <cell r="F490">
            <v>15.955159999999999</v>
          </cell>
          <cell r="G490">
            <v>16.138010000000001</v>
          </cell>
        </row>
        <row r="491">
          <cell r="F491">
            <v>39.97184</v>
          </cell>
          <cell r="G491">
            <v>41.063650000000003</v>
          </cell>
        </row>
        <row r="492">
          <cell r="F492">
            <v>25.088760000000001</v>
          </cell>
          <cell r="G492">
            <v>29.350960000000001</v>
          </cell>
        </row>
        <row r="493">
          <cell r="F493">
            <v>3.5404</v>
          </cell>
          <cell r="G493">
            <v>4.5494000000000003</v>
          </cell>
        </row>
        <row r="494">
          <cell r="F494">
            <v>17.015930000000001</v>
          </cell>
          <cell r="G494">
            <v>21.948650000000001</v>
          </cell>
        </row>
        <row r="495">
          <cell r="F495">
            <v>28.929600000000001</v>
          </cell>
          <cell r="G495">
            <v>27.572340000000001</v>
          </cell>
        </row>
        <row r="496">
          <cell r="G496">
            <v>-14.521660000000001</v>
          </cell>
        </row>
        <row r="497">
          <cell r="F497">
            <v>74.574690000000004</v>
          </cell>
          <cell r="G497">
            <v>68.899690000000007</v>
          </cell>
        </row>
        <row r="498">
          <cell r="F498">
            <v>2.04494</v>
          </cell>
          <cell r="G498">
            <v>9.2740899999999993</v>
          </cell>
        </row>
        <row r="499">
          <cell r="F499">
            <v>0.28858</v>
          </cell>
          <cell r="G499">
            <v>1.4374800000000001</v>
          </cell>
        </row>
        <row r="500">
          <cell r="F500">
            <v>1.3869400000000001</v>
          </cell>
          <cell r="G500">
            <v>6.9351599999999998</v>
          </cell>
        </row>
        <row r="501">
          <cell r="G501">
            <v>0.48320999999999997</v>
          </cell>
        </row>
        <row r="502">
          <cell r="G502">
            <v>-14.117380000000001</v>
          </cell>
        </row>
        <row r="503">
          <cell r="F503">
            <v>3.7204600000000001</v>
          </cell>
          <cell r="G503">
            <v>4.0125599999999997</v>
          </cell>
        </row>
        <row r="504">
          <cell r="F504">
            <v>68.436819999999997</v>
          </cell>
          <cell r="G504">
            <v>67.950220000000002</v>
          </cell>
        </row>
        <row r="505">
          <cell r="F505">
            <v>2.75</v>
          </cell>
          <cell r="G505">
            <v>5.5</v>
          </cell>
        </row>
        <row r="506">
          <cell r="F506">
            <v>10.90483</v>
          </cell>
          <cell r="G506">
            <v>10.53228</v>
          </cell>
        </row>
        <row r="507">
          <cell r="F507">
            <v>52.786180000000002</v>
          </cell>
          <cell r="G507">
            <v>50.813180000000003</v>
          </cell>
        </row>
        <row r="508">
          <cell r="F508">
            <v>9.54406</v>
          </cell>
          <cell r="G508">
            <v>13.12679</v>
          </cell>
        </row>
        <row r="509">
          <cell r="F509">
            <v>-21.726690000000001</v>
          </cell>
          <cell r="G509">
            <v>-16.141580000000001</v>
          </cell>
        </row>
        <row r="510">
          <cell r="F510">
            <v>122.6952</v>
          </cell>
          <cell r="G510">
            <v>131.78089</v>
          </cell>
        </row>
        <row r="511">
          <cell r="F511">
            <v>16.523720000000001</v>
          </cell>
          <cell r="G511">
            <v>14.21913</v>
          </cell>
        </row>
        <row r="512">
          <cell r="F512">
            <v>2.75</v>
          </cell>
          <cell r="G512">
            <v>5.5</v>
          </cell>
        </row>
        <row r="513">
          <cell r="F513">
            <v>2.4134099999999998</v>
          </cell>
          <cell r="G513">
            <v>2.20397</v>
          </cell>
        </row>
        <row r="514">
          <cell r="F514">
            <v>11.974410000000001</v>
          </cell>
          <cell r="G514">
            <v>10.63307</v>
          </cell>
        </row>
        <row r="515">
          <cell r="F515">
            <v>33.661540000000002</v>
          </cell>
          <cell r="G515">
            <v>32.556170000000002</v>
          </cell>
        </row>
        <row r="516">
          <cell r="F516">
            <v>23.871320000000001</v>
          </cell>
          <cell r="G516">
            <v>24.146149999999999</v>
          </cell>
        </row>
        <row r="518">
          <cell r="F518">
            <v>3.8221799999999999</v>
          </cell>
          <cell r="G518">
            <v>3.7426499999999998</v>
          </cell>
        </row>
        <row r="519">
          <cell r="F519">
            <v>18.370429999999999</v>
          </cell>
          <cell r="G519">
            <v>18.05649</v>
          </cell>
        </row>
        <row r="520">
          <cell r="F520">
            <v>-3.7821400000000001</v>
          </cell>
          <cell r="G520">
            <v>-0.67634000000000005</v>
          </cell>
        </row>
        <row r="521">
          <cell r="F521">
            <v>42.281790000000001</v>
          </cell>
          <cell r="G521">
            <v>45.268949999999997</v>
          </cell>
        </row>
        <row r="522">
          <cell r="F522">
            <v>28.041779999999999</v>
          </cell>
          <cell r="G522">
            <v>29.58494</v>
          </cell>
        </row>
        <row r="523">
          <cell r="F523">
            <v>4.6692400000000003</v>
          </cell>
          <cell r="G523">
            <v>4.5856599999999998</v>
          </cell>
        </row>
        <row r="524">
          <cell r="F524">
            <v>22.44134</v>
          </cell>
          <cell r="G524">
            <v>22.123619999999999</v>
          </cell>
        </row>
        <row r="525">
          <cell r="F525">
            <v>9.54406</v>
          </cell>
          <cell r="G525">
            <v>13.12679</v>
          </cell>
        </row>
        <row r="526">
          <cell r="F526">
            <v>-17.94455</v>
          </cell>
          <cell r="G526">
            <v>-15.46524</v>
          </cell>
        </row>
        <row r="527">
          <cell r="F527">
            <v>46.751869999999997</v>
          </cell>
          <cell r="G527">
            <v>53.955770000000001</v>
          </cell>
        </row>
        <row r="528">
          <cell r="F528">
            <v>14.740349999999999</v>
          </cell>
          <cell r="G528">
            <v>15.943820000000001</v>
          </cell>
        </row>
        <row r="529">
          <cell r="F529">
            <v>2.4829300000000001</v>
          </cell>
          <cell r="G529">
            <v>2.4712900000000002</v>
          </cell>
        </row>
        <row r="530">
          <cell r="F530">
            <v>11.933540000000001</v>
          </cell>
          <cell r="G530">
            <v>11.922790000000001</v>
          </cell>
        </row>
        <row r="531">
          <cell r="F531">
            <v>8.6809600000000007</v>
          </cell>
          <cell r="G531">
            <v>11.48095</v>
          </cell>
        </row>
        <row r="532">
          <cell r="F532">
            <v>-7.5469600000000003</v>
          </cell>
          <cell r="G532">
            <v>-4.8321300000000003</v>
          </cell>
        </row>
        <row r="533">
          <cell r="F533">
            <v>30.29082</v>
          </cell>
          <cell r="G533">
            <v>36.986719999999998</v>
          </cell>
        </row>
        <row r="534">
          <cell r="F534">
            <v>13.30143</v>
          </cell>
          <cell r="G534">
            <v>13.641120000000001</v>
          </cell>
        </row>
        <row r="535">
          <cell r="F535">
            <v>2.1863100000000002</v>
          </cell>
          <cell r="G535">
            <v>2.1143700000000001</v>
          </cell>
        </row>
        <row r="536">
          <cell r="F536">
            <v>10.5078</v>
          </cell>
          <cell r="G536">
            <v>10.20083</v>
          </cell>
        </row>
        <row r="537">
          <cell r="F537">
            <v>0.86309999999999998</v>
          </cell>
          <cell r="G537">
            <v>1.64584</v>
          </cell>
        </row>
        <row r="538">
          <cell r="F538">
            <v>-10.397589999999999</v>
          </cell>
          <cell r="G538">
            <v>-10.63311</v>
          </cell>
        </row>
        <row r="539">
          <cell r="F539">
            <v>16.46105</v>
          </cell>
          <cell r="G539">
            <v>16.969049999999999</v>
          </cell>
        </row>
        <row r="540">
          <cell r="F540">
            <v>7.66317</v>
          </cell>
          <cell r="G540">
            <v>7.4508599999999996</v>
          </cell>
        </row>
        <row r="541">
          <cell r="F541">
            <v>1.1580900000000001</v>
          </cell>
          <cell r="G541">
            <v>1.1548799999999999</v>
          </cell>
        </row>
        <row r="542">
          <cell r="F542">
            <v>5.5659700000000001</v>
          </cell>
          <cell r="G542">
            <v>5.5717499999999998</v>
          </cell>
        </row>
        <row r="543">
          <cell r="F543">
            <v>0.86309999999999998</v>
          </cell>
          <cell r="G543">
            <v>1.64584</v>
          </cell>
        </row>
        <row r="544">
          <cell r="F544">
            <v>-10.397589999999999</v>
          </cell>
          <cell r="G544">
            <v>-10.63311</v>
          </cell>
        </row>
        <row r="545">
          <cell r="F545">
            <v>4.8527399999999998</v>
          </cell>
          <cell r="G545">
            <v>5.1902200000000001</v>
          </cell>
        </row>
        <row r="546">
          <cell r="F546">
            <v>5.6382599999999998</v>
          </cell>
          <cell r="G546">
            <v>6.1902600000000003</v>
          </cell>
        </row>
        <row r="547">
          <cell r="F547">
            <v>1.0282199999999999</v>
          </cell>
          <cell r="G547">
            <v>0.95948999999999995</v>
          </cell>
        </row>
        <row r="548">
          <cell r="F548">
            <v>4.9418300000000004</v>
          </cell>
          <cell r="G548">
            <v>4.6290800000000001</v>
          </cell>
        </row>
        <row r="549">
          <cell r="F549">
            <v>11.608309999999999</v>
          </cell>
          <cell r="G549">
            <v>11.778829999999999</v>
          </cell>
        </row>
        <row r="550">
          <cell r="F550">
            <v>76.697649999999996</v>
          </cell>
          <cell r="G550">
            <v>86.445930000000004</v>
          </cell>
        </row>
        <row r="551">
          <cell r="F551">
            <v>2.2023899999999998</v>
          </cell>
          <cell r="G551">
            <v>1.7497</v>
          </cell>
        </row>
        <row r="552">
          <cell r="F552">
            <v>12.03181</v>
          </cell>
          <cell r="G552">
            <v>13.39913</v>
          </cell>
        </row>
        <row r="553">
          <cell r="F553">
            <v>58.011360000000003</v>
          </cell>
          <cell r="G553">
            <v>64.644270000000006</v>
          </cell>
        </row>
        <row r="554">
          <cell r="G554">
            <v>0</v>
          </cell>
        </row>
        <row r="555">
          <cell r="G555">
            <v>0</v>
          </cell>
        </row>
        <row r="556">
          <cell r="F556">
            <v>-2.3841800000000002</v>
          </cell>
          <cell r="G556">
            <v>0</v>
          </cell>
        </row>
        <row r="557">
          <cell r="F557">
            <v>146.55903000000001</v>
          </cell>
          <cell r="G557">
            <v>166.23903000000001</v>
          </cell>
        </row>
        <row r="558">
          <cell r="G558">
            <v>0</v>
          </cell>
        </row>
        <row r="559">
          <cell r="G559">
            <v>0</v>
          </cell>
        </row>
        <row r="560">
          <cell r="F560">
            <v>37.837769999999999</v>
          </cell>
          <cell r="G560">
            <v>40.943980000000003</v>
          </cell>
        </row>
        <row r="561">
          <cell r="F561">
            <v>2.2023899999999998</v>
          </cell>
          <cell r="G561">
            <v>1.7497</v>
          </cell>
        </row>
        <row r="562">
          <cell r="F562">
            <v>5.9620199999999999</v>
          </cell>
          <cell r="G562">
            <v>6.3463200000000004</v>
          </cell>
        </row>
        <row r="563">
          <cell r="F563">
            <v>28.83859</v>
          </cell>
          <cell r="G563">
            <v>30.617909999999998</v>
          </cell>
        </row>
        <row r="564">
          <cell r="F564">
            <v>-2.3841800000000002</v>
          </cell>
          <cell r="G564">
            <v>0</v>
          </cell>
        </row>
        <row r="565">
          <cell r="F565">
            <v>72.456590000000006</v>
          </cell>
          <cell r="G565">
            <v>79.657910000000001</v>
          </cell>
        </row>
        <row r="566">
          <cell r="F566">
            <v>38.859879999999997</v>
          </cell>
          <cell r="G566">
            <v>45.501950000000001</v>
          </cell>
        </row>
        <row r="567">
          <cell r="F567">
            <v>6.0697900000000002</v>
          </cell>
          <cell r="G567">
            <v>7.05281</v>
          </cell>
        </row>
        <row r="568">
          <cell r="F568">
            <v>29.17277</v>
          </cell>
          <cell r="G568">
            <v>34.026359999999997</v>
          </cell>
        </row>
        <row r="569">
          <cell r="G569">
            <v>0</v>
          </cell>
        </row>
        <row r="570">
          <cell r="G570">
            <v>0</v>
          </cell>
        </row>
        <row r="571">
          <cell r="F571">
            <v>74.102440000000001</v>
          </cell>
          <cell r="G571">
            <v>86.581119999999999</v>
          </cell>
        </row>
        <row r="572">
          <cell r="F572">
            <v>20.034030000000001</v>
          </cell>
          <cell r="G572">
            <v>21.065069999999999</v>
          </cell>
        </row>
        <row r="573">
          <cell r="F573">
            <v>3.2803499999999999</v>
          </cell>
          <cell r="G573">
            <v>3.2650899999999998</v>
          </cell>
        </row>
        <row r="574">
          <cell r="F574">
            <v>15.76615</v>
          </cell>
          <cell r="G574">
            <v>15.752459999999999</v>
          </cell>
        </row>
        <row r="575">
          <cell r="G575">
            <v>0</v>
          </cell>
        </row>
        <row r="576">
          <cell r="F576">
            <v>39.080530000000003</v>
          </cell>
          <cell r="G576">
            <v>40.082619999999999</v>
          </cell>
        </row>
        <row r="577">
          <cell r="F577">
            <v>18.825849999999999</v>
          </cell>
          <cell r="G577">
            <v>24.436879999999999</v>
          </cell>
        </row>
        <row r="578">
          <cell r="F578">
            <v>2.7894399999999999</v>
          </cell>
          <cell r="G578">
            <v>3.7877200000000002</v>
          </cell>
        </row>
        <row r="579">
          <cell r="F579">
            <v>13.40662</v>
          </cell>
          <cell r="G579">
            <v>18.273900000000001</v>
          </cell>
        </row>
        <row r="580">
          <cell r="G580">
            <v>0</v>
          </cell>
        </row>
        <row r="581">
          <cell r="F581">
            <v>35.021909999999998</v>
          </cell>
          <cell r="G581">
            <v>46.4985</v>
          </cell>
        </row>
        <row r="582">
          <cell r="F582">
            <v>310.59494999999998</v>
          </cell>
          <cell r="G582">
            <v>331.06126999999998</v>
          </cell>
        </row>
        <row r="583">
          <cell r="F583">
            <v>0.77790000000000004</v>
          </cell>
        </row>
        <row r="584">
          <cell r="F584">
            <v>79.695790000000002</v>
          </cell>
          <cell r="G584">
            <v>85.216809999999995</v>
          </cell>
        </row>
        <row r="585">
          <cell r="F585">
            <v>4.3239400000000003</v>
          </cell>
          <cell r="G585">
            <v>3.21875</v>
          </cell>
        </row>
        <row r="586">
          <cell r="G586">
            <v>4.2942200000000001</v>
          </cell>
        </row>
        <row r="587">
          <cell r="F587">
            <v>7.8046300000000004</v>
          </cell>
        </row>
        <row r="588">
          <cell r="G588">
            <v>4.5985699999999996</v>
          </cell>
        </row>
        <row r="589">
          <cell r="F589">
            <v>60.674520000000001</v>
          </cell>
          <cell r="G589">
            <v>65.901489999999995</v>
          </cell>
        </row>
        <row r="590">
          <cell r="F590">
            <v>286.33494999999999</v>
          </cell>
          <cell r="G590">
            <v>309.56436000000002</v>
          </cell>
        </row>
        <row r="591">
          <cell r="G591">
            <v>0</v>
          </cell>
        </row>
        <row r="592">
          <cell r="F592">
            <v>126.26291000000001</v>
          </cell>
          <cell r="G592">
            <v>8.7158099999999994</v>
          </cell>
        </row>
        <row r="593">
          <cell r="F593">
            <v>1.3846700000000001</v>
          </cell>
        </row>
        <row r="594">
          <cell r="F594">
            <v>57.902250000000002</v>
          </cell>
        </row>
        <row r="595">
          <cell r="F595">
            <v>4.1439000000000004</v>
          </cell>
        </row>
        <row r="596">
          <cell r="F596">
            <v>-290.06549000000001</v>
          </cell>
          <cell r="G596">
            <v>-211.63265000000001</v>
          </cell>
        </row>
        <row r="597">
          <cell r="F597">
            <v>-1.3846700000000001</v>
          </cell>
        </row>
        <row r="598">
          <cell r="F598">
            <v>-105.86254</v>
          </cell>
          <cell r="G598">
            <v>-61.620959999999997</v>
          </cell>
        </row>
        <row r="599">
          <cell r="F599">
            <v>-4.1758600000000001</v>
          </cell>
        </row>
        <row r="600">
          <cell r="G600">
            <v>-8.1710499999999993</v>
          </cell>
        </row>
        <row r="601">
          <cell r="G601">
            <v>-7.1613499999999997</v>
          </cell>
        </row>
        <row r="602">
          <cell r="F602">
            <v>538.41184999999996</v>
          </cell>
          <cell r="G602">
            <v>523.98527000000001</v>
          </cell>
        </row>
        <row r="603">
          <cell r="F603">
            <v>44.696570000000001</v>
          </cell>
          <cell r="G603">
            <v>44.502920000000003</v>
          </cell>
        </row>
        <row r="604">
          <cell r="F604">
            <v>7.1379599999999996</v>
          </cell>
        </row>
        <row r="605">
          <cell r="F605">
            <v>7.0191800000000004</v>
          </cell>
          <cell r="G605">
            <v>6.8979499999999998</v>
          </cell>
        </row>
        <row r="606">
          <cell r="F606">
            <v>26.597860000000001</v>
          </cell>
          <cell r="G606">
            <v>33.27928</v>
          </cell>
        </row>
        <row r="607">
          <cell r="F607">
            <v>-34.321330000000003</v>
          </cell>
          <cell r="G607">
            <v>-33.872039999999998</v>
          </cell>
        </row>
        <row r="608">
          <cell r="F608">
            <v>51.130240000000001</v>
          </cell>
          <cell r="G608">
            <v>50.808109999999999</v>
          </cell>
        </row>
        <row r="609">
          <cell r="G609">
            <v>0</v>
          </cell>
        </row>
        <row r="610">
          <cell r="G610">
            <v>0</v>
          </cell>
        </row>
        <row r="611">
          <cell r="F611">
            <v>33.420630000000003</v>
          </cell>
          <cell r="G611">
            <v>32.844279999999998</v>
          </cell>
        </row>
        <row r="613">
          <cell r="F613">
            <v>5.2114500000000001</v>
          </cell>
          <cell r="G613">
            <v>5.0908600000000002</v>
          </cell>
        </row>
        <row r="614">
          <cell r="F614">
            <v>25.047229999999999</v>
          </cell>
          <cell r="G614">
            <v>24.560960000000001</v>
          </cell>
        </row>
        <row r="615">
          <cell r="F615">
            <v>63.679310000000001</v>
          </cell>
          <cell r="G615">
            <v>62.496099999999998</v>
          </cell>
        </row>
        <row r="616">
          <cell r="F616">
            <v>21.745170000000002</v>
          </cell>
          <cell r="G616">
            <v>20.615379999999998</v>
          </cell>
        </row>
        <row r="617">
          <cell r="F617">
            <v>3.2188400000000001</v>
          </cell>
          <cell r="G617">
            <v>3.1953800000000001</v>
          </cell>
        </row>
        <row r="618">
          <cell r="F618">
            <v>15.470599999999999</v>
          </cell>
          <cell r="G618">
            <v>15.416180000000001</v>
          </cell>
        </row>
        <row r="619">
          <cell r="F619">
            <v>40.434609999999999</v>
          </cell>
          <cell r="G619">
            <v>39.226939999999999</v>
          </cell>
        </row>
        <row r="620">
          <cell r="F620">
            <v>11.13636</v>
          </cell>
          <cell r="G620">
            <v>10.25947</v>
          </cell>
        </row>
        <row r="621">
          <cell r="F621">
            <v>1.5714999999999999</v>
          </cell>
          <cell r="G621">
            <v>1.59022</v>
          </cell>
        </row>
        <row r="622">
          <cell r="F622">
            <v>8.5530000000000008</v>
          </cell>
          <cell r="G622">
            <v>7.6720300000000003</v>
          </cell>
        </row>
        <row r="623">
          <cell r="F623">
            <v>2.6272000000000002</v>
          </cell>
        </row>
        <row r="624">
          <cell r="F624">
            <v>-5.2544000000000004</v>
          </cell>
          <cell r="G624">
            <v>-9.7608700000000006</v>
          </cell>
        </row>
        <row r="625">
          <cell r="F625">
            <v>18.633659999999999</v>
          </cell>
          <cell r="G625">
            <v>9.7608499999999996</v>
          </cell>
        </row>
        <row r="626">
          <cell r="F626">
            <v>41.24053</v>
          </cell>
          <cell r="G626">
            <v>42.769829999999999</v>
          </cell>
        </row>
        <row r="627">
          <cell r="F627">
            <v>0.77790000000000004</v>
          </cell>
        </row>
        <row r="628">
          <cell r="F628">
            <v>39.35904</v>
          </cell>
          <cell r="G628">
            <v>38.496720000000003</v>
          </cell>
        </row>
        <row r="629">
          <cell r="F629">
            <v>2.8480799999999999</v>
          </cell>
          <cell r="G629">
            <v>3.21875</v>
          </cell>
        </row>
        <row r="630">
          <cell r="F630">
            <v>12.69449</v>
          </cell>
          <cell r="G630">
            <v>12.59632</v>
          </cell>
        </row>
        <row r="631">
          <cell r="F631">
            <v>61.584389999999999</v>
          </cell>
          <cell r="G631">
            <v>60.771129999999999</v>
          </cell>
        </row>
        <row r="632">
          <cell r="F632">
            <v>6.2324599999999997</v>
          </cell>
          <cell r="G632">
            <v>5.9545899999999996</v>
          </cell>
        </row>
        <row r="633">
          <cell r="F633">
            <v>1.3846700000000001</v>
          </cell>
        </row>
        <row r="634">
          <cell r="F634">
            <v>42.216250000000002</v>
          </cell>
        </row>
        <row r="635">
          <cell r="F635">
            <v>2.4765600000000001</v>
          </cell>
        </row>
        <row r="636">
          <cell r="F636">
            <v>-1.3846700000000001</v>
          </cell>
        </row>
        <row r="637">
          <cell r="F637">
            <v>-43.056370000000001</v>
          </cell>
          <cell r="G637">
            <v>-0.84026000000000001</v>
          </cell>
        </row>
        <row r="638">
          <cell r="F638">
            <v>-2.5085199999999999</v>
          </cell>
        </row>
        <row r="639">
          <cell r="F639">
            <v>163.86481000000001</v>
          </cell>
          <cell r="G639">
            <v>162.96708000000001</v>
          </cell>
        </row>
        <row r="640">
          <cell r="F640">
            <v>6.9922500000000003</v>
          </cell>
          <cell r="G640">
            <v>7.2591200000000002</v>
          </cell>
        </row>
        <row r="641">
          <cell r="F641">
            <v>0.77790000000000004</v>
          </cell>
        </row>
        <row r="642">
          <cell r="F642">
            <v>22.90429</v>
          </cell>
          <cell r="G642">
            <v>22.07939</v>
          </cell>
        </row>
        <row r="643">
          <cell r="F643">
            <v>2.77841</v>
          </cell>
          <cell r="G643">
            <v>2.8325</v>
          </cell>
        </row>
        <row r="644">
          <cell r="F644">
            <v>4.6043500000000002</v>
          </cell>
          <cell r="G644">
            <v>4.5474699999999997</v>
          </cell>
        </row>
        <row r="645">
          <cell r="F645">
            <v>22.690470000000001</v>
          </cell>
          <cell r="G645">
            <v>21.939340000000001</v>
          </cell>
        </row>
        <row r="646">
          <cell r="F646">
            <v>1.3846700000000001</v>
          </cell>
        </row>
        <row r="647">
          <cell r="F647">
            <v>42.216250000000002</v>
          </cell>
        </row>
        <row r="648">
          <cell r="F648">
            <v>2.4765600000000001</v>
          </cell>
        </row>
        <row r="649">
          <cell r="F649">
            <v>-1.3846700000000001</v>
          </cell>
        </row>
        <row r="650">
          <cell r="F650">
            <v>-43.056370000000001</v>
          </cell>
          <cell r="G650">
            <v>-0.84026000000000001</v>
          </cell>
        </row>
        <row r="651">
          <cell r="F651">
            <v>-2.5085199999999999</v>
          </cell>
        </row>
        <row r="652">
          <cell r="F652">
            <v>59.875590000000003</v>
          </cell>
          <cell r="G652">
            <v>57.81756</v>
          </cell>
        </row>
        <row r="653">
          <cell r="F653">
            <v>34.248280000000001</v>
          </cell>
          <cell r="G653">
            <v>35.510710000000003</v>
          </cell>
        </row>
        <row r="654">
          <cell r="F654">
            <v>5.4965200000000003</v>
          </cell>
          <cell r="G654">
            <v>5.5041599999999997</v>
          </cell>
        </row>
        <row r="655">
          <cell r="F655">
            <v>26.417470000000002</v>
          </cell>
          <cell r="G655">
            <v>26.55491</v>
          </cell>
        </row>
        <row r="656">
          <cell r="F656">
            <v>66.162270000000007</v>
          </cell>
          <cell r="G656">
            <v>67.569779999999994</v>
          </cell>
        </row>
        <row r="657">
          <cell r="F657">
            <v>16.454750000000001</v>
          </cell>
          <cell r="G657">
            <v>16.41733</v>
          </cell>
        </row>
        <row r="658">
          <cell r="F658">
            <v>6.9669999999999996E-2</v>
          </cell>
          <cell r="G658">
            <v>0.38624999999999998</v>
          </cell>
        </row>
        <row r="659">
          <cell r="F659">
            <v>2.59362</v>
          </cell>
          <cell r="G659">
            <v>2.5446900000000001</v>
          </cell>
        </row>
        <row r="660">
          <cell r="F660">
            <v>12.47645</v>
          </cell>
          <cell r="G660">
            <v>12.27688</v>
          </cell>
        </row>
        <row r="661">
          <cell r="F661">
            <v>6.2324599999999997</v>
          </cell>
          <cell r="G661">
            <v>5.9545899999999996</v>
          </cell>
        </row>
        <row r="662">
          <cell r="F662">
            <v>37.826949999999997</v>
          </cell>
          <cell r="G662">
            <v>37.579740000000001</v>
          </cell>
        </row>
        <row r="663">
          <cell r="F663">
            <v>158.35569000000001</v>
          </cell>
          <cell r="G663">
            <v>180.06939</v>
          </cell>
        </row>
        <row r="664">
          <cell r="F664">
            <v>40.336750000000002</v>
          </cell>
          <cell r="G664">
            <v>46.720089999999999</v>
          </cell>
        </row>
        <row r="665">
          <cell r="F665">
            <v>1.4758599999999999</v>
          </cell>
        </row>
        <row r="666">
          <cell r="G666">
            <v>4.2942200000000001</v>
          </cell>
        </row>
        <row r="667">
          <cell r="F667">
            <v>0.66666999999999998</v>
          </cell>
        </row>
        <row r="668">
          <cell r="G668">
            <v>4.5985699999999996</v>
          </cell>
        </row>
        <row r="669">
          <cell r="F669">
            <v>30.959060000000001</v>
          </cell>
          <cell r="G669">
            <v>36.530760000000001</v>
          </cell>
        </row>
        <row r="670">
          <cell r="F670">
            <v>149.08187000000001</v>
          </cell>
          <cell r="G670">
            <v>167.86478</v>
          </cell>
        </row>
        <row r="671">
          <cell r="F671">
            <v>117.40325</v>
          </cell>
          <cell r="G671">
            <v>2.7612199999999998</v>
          </cell>
        </row>
        <row r="672">
          <cell r="F672">
            <v>15.686</v>
          </cell>
        </row>
        <row r="673">
          <cell r="F673">
            <v>1.66734</v>
          </cell>
        </row>
        <row r="674">
          <cell r="F674">
            <v>-250.48975999999999</v>
          </cell>
          <cell r="G674">
            <v>-167.99974</v>
          </cell>
        </row>
        <row r="675">
          <cell r="F675">
            <v>-62.806170000000002</v>
          </cell>
          <cell r="G675">
            <v>-60.780700000000003</v>
          </cell>
        </row>
        <row r="676">
          <cell r="F676">
            <v>-1.66734</v>
          </cell>
        </row>
        <row r="677">
          <cell r="G677">
            <v>-8.1710499999999993</v>
          </cell>
        </row>
        <row r="678">
          <cell r="G678">
            <v>-7.1613499999999997</v>
          </cell>
        </row>
        <row r="679">
          <cell r="F679">
            <v>200.66922</v>
          </cell>
          <cell r="G679">
            <v>198.72619</v>
          </cell>
        </row>
        <row r="680">
          <cell r="F680">
            <v>26.926860000000001</v>
          </cell>
          <cell r="G680">
            <v>27.651230000000002</v>
          </cell>
        </row>
        <row r="681">
          <cell r="F681">
            <v>7.12913</v>
          </cell>
          <cell r="G681">
            <v>6.6065100000000001</v>
          </cell>
        </row>
        <row r="682">
          <cell r="F682">
            <v>0.27733999999999998</v>
          </cell>
        </row>
        <row r="683">
          <cell r="F683">
            <v>0.66666999999999998</v>
          </cell>
        </row>
        <row r="684">
          <cell r="F684">
            <v>5.2956000000000003</v>
          </cell>
          <cell r="G684">
            <v>5.3099499999999997</v>
          </cell>
        </row>
        <row r="685">
          <cell r="F685">
            <v>25.562049999999999</v>
          </cell>
          <cell r="G685">
            <v>25.617940000000001</v>
          </cell>
        </row>
        <row r="686">
          <cell r="F686">
            <v>10.5824</v>
          </cell>
        </row>
        <row r="687">
          <cell r="F687">
            <v>-48.023040000000002</v>
          </cell>
          <cell r="G687">
            <v>-41.443040000000003</v>
          </cell>
        </row>
        <row r="688">
          <cell r="F688">
            <v>28.417010000000001</v>
          </cell>
          <cell r="G688">
            <v>23.74259</v>
          </cell>
        </row>
        <row r="689">
          <cell r="G689">
            <v>19.651599999999998</v>
          </cell>
        </row>
        <row r="690">
          <cell r="G690">
            <v>7.4303900000000001</v>
          </cell>
        </row>
        <row r="691">
          <cell r="G691">
            <v>4.2942200000000001</v>
          </cell>
        </row>
        <row r="692">
          <cell r="G692">
            <v>4.5985699999999996</v>
          </cell>
        </row>
        <row r="693">
          <cell r="G693">
            <v>5.5760899999999998</v>
          </cell>
        </row>
        <row r="694">
          <cell r="G694">
            <v>18.523510000000002</v>
          </cell>
        </row>
        <row r="695">
          <cell r="G695">
            <v>-30.603429999999999</v>
          </cell>
        </row>
        <row r="696">
          <cell r="G696">
            <v>-14.138540000000001</v>
          </cell>
        </row>
        <row r="697">
          <cell r="G697">
            <v>-8.1710499999999993</v>
          </cell>
        </row>
        <row r="698">
          <cell r="G698">
            <v>-7.1613499999999997</v>
          </cell>
        </row>
        <row r="699">
          <cell r="G699">
            <v>1.0000000000000001E-5</v>
          </cell>
        </row>
        <row r="700">
          <cell r="G700">
            <v>4.4676499999999999</v>
          </cell>
        </row>
        <row r="701">
          <cell r="G701">
            <v>0.69249000000000005</v>
          </cell>
        </row>
        <row r="702">
          <cell r="G702">
            <v>3.34091</v>
          </cell>
        </row>
        <row r="703">
          <cell r="G703">
            <v>-8.5010300000000001</v>
          </cell>
        </row>
        <row r="704">
          <cell r="G704">
            <v>2.0000000000000002E-5</v>
          </cell>
        </row>
        <row r="705">
          <cell r="F705">
            <v>95.68262</v>
          </cell>
          <cell r="G705">
            <v>69.293499999999995</v>
          </cell>
        </row>
        <row r="707">
          <cell r="F707">
            <v>15.150729999999999</v>
          </cell>
          <cell r="G707">
            <v>10.740500000000001</v>
          </cell>
        </row>
        <row r="708">
          <cell r="F708">
            <v>72.817790000000002</v>
          </cell>
          <cell r="G708">
            <v>51.817680000000003</v>
          </cell>
        </row>
        <row r="709">
          <cell r="F709">
            <v>87.548429999999996</v>
          </cell>
        </row>
        <row r="710">
          <cell r="F710">
            <v>-132.43487999999999</v>
          </cell>
          <cell r="G710">
            <v>-8.6607199999999995</v>
          </cell>
        </row>
        <row r="711">
          <cell r="F711">
            <v>138.76469</v>
          </cell>
          <cell r="G711">
            <v>123.19096</v>
          </cell>
        </row>
        <row r="712">
          <cell r="F712">
            <v>52.049840000000003</v>
          </cell>
          <cell r="G712">
            <v>27.659050000000001</v>
          </cell>
        </row>
        <row r="714">
          <cell r="F714">
            <v>7.8335600000000003</v>
          </cell>
          <cell r="G714">
            <v>4.2871499999999996</v>
          </cell>
        </row>
        <row r="715">
          <cell r="F715">
            <v>37.649729999999998</v>
          </cell>
          <cell r="G715">
            <v>20.683440000000001</v>
          </cell>
        </row>
        <row r="716">
          <cell r="F716">
            <v>25.518840000000001</v>
          </cell>
        </row>
        <row r="717">
          <cell r="F717">
            <v>-67.909559999999999</v>
          </cell>
          <cell r="G717">
            <v>0</v>
          </cell>
        </row>
        <row r="718">
          <cell r="F718">
            <v>55.142409999999998</v>
          </cell>
          <cell r="G718">
            <v>52.629640000000002</v>
          </cell>
        </row>
        <row r="719">
          <cell r="F719">
            <v>43.632779999999997</v>
          </cell>
          <cell r="G719">
            <v>41.634450000000001</v>
          </cell>
        </row>
        <row r="721">
          <cell r="F721">
            <v>7.31717</v>
          </cell>
          <cell r="G721">
            <v>6.4533500000000004</v>
          </cell>
        </row>
        <row r="722">
          <cell r="F722">
            <v>35.168059999999997</v>
          </cell>
          <cell r="G722">
            <v>31.134239999999998</v>
          </cell>
        </row>
        <row r="723">
          <cell r="F723">
            <v>62.029589999999999</v>
          </cell>
        </row>
        <row r="724">
          <cell r="F724">
            <v>-64.525319999999994</v>
          </cell>
          <cell r="G724">
            <v>-8.6607199999999995</v>
          </cell>
        </row>
        <row r="725">
          <cell r="F725">
            <v>83.622280000000003</v>
          </cell>
          <cell r="G725">
            <v>70.561319999999995</v>
          </cell>
        </row>
        <row r="726">
          <cell r="F726">
            <v>35.746209999999998</v>
          </cell>
          <cell r="G726">
            <v>59.005409999999998</v>
          </cell>
        </row>
        <row r="727">
          <cell r="F727">
            <v>33.207619999999999</v>
          </cell>
          <cell r="G727">
            <v>32.683190000000003</v>
          </cell>
        </row>
        <row r="728">
          <cell r="F728">
            <v>1.19852</v>
          </cell>
        </row>
        <row r="729">
          <cell r="F729">
            <v>10.512729999999999</v>
          </cell>
          <cell r="G729">
            <v>14.211729999999999</v>
          </cell>
        </row>
        <row r="730">
          <cell r="F730">
            <v>50.702030000000001</v>
          </cell>
          <cell r="G730">
            <v>68.56474</v>
          </cell>
        </row>
        <row r="731">
          <cell r="F731">
            <v>19.27242</v>
          </cell>
          <cell r="G731">
            <v>2.7612199999999998</v>
          </cell>
        </row>
        <row r="732">
          <cell r="F732">
            <v>15.686</v>
          </cell>
        </row>
        <row r="733">
          <cell r="F733">
            <v>1.66734</v>
          </cell>
        </row>
        <row r="734">
          <cell r="F734">
            <v>-70.031840000000003</v>
          </cell>
          <cell r="G734">
            <v>-78.791520000000006</v>
          </cell>
        </row>
        <row r="735">
          <cell r="F735">
            <v>-62.806170000000002</v>
          </cell>
          <cell r="G735">
            <v>-46.642159999999997</v>
          </cell>
        </row>
        <row r="736">
          <cell r="F736">
            <v>-1.66734</v>
          </cell>
        </row>
        <row r="737">
          <cell r="F737">
            <v>33.487520000000004</v>
          </cell>
          <cell r="G737">
            <v>51.792610000000003</v>
          </cell>
        </row>
        <row r="738">
          <cell r="F738">
            <v>35.746209999999998</v>
          </cell>
          <cell r="G738">
            <v>59.005409999999998</v>
          </cell>
        </row>
        <row r="739">
          <cell r="F739">
            <v>5.3475099999999998</v>
          </cell>
          <cell r="G739">
            <v>9.1458399999999997</v>
          </cell>
        </row>
        <row r="740">
          <cell r="F740">
            <v>25.7014</v>
          </cell>
          <cell r="G740">
            <v>44.124250000000004</v>
          </cell>
        </row>
        <row r="741">
          <cell r="F741">
            <v>15.02154</v>
          </cell>
          <cell r="G741">
            <v>2.7612199999999998</v>
          </cell>
        </row>
        <row r="742">
          <cell r="F742">
            <v>-70.031840000000003</v>
          </cell>
          <cell r="G742">
            <v>-78.791520000000006</v>
          </cell>
        </row>
        <row r="743">
          <cell r="F743">
            <v>11.78482</v>
          </cell>
          <cell r="G743">
            <v>36.245199999999997</v>
          </cell>
        </row>
        <row r="744">
          <cell r="F744">
            <v>33.207619999999999</v>
          </cell>
          <cell r="G744">
            <v>32.683190000000003</v>
          </cell>
        </row>
        <row r="745">
          <cell r="F745">
            <v>1.19852</v>
          </cell>
        </row>
        <row r="746">
          <cell r="F746">
            <v>5.1652199999999997</v>
          </cell>
          <cell r="G746">
            <v>5.0658899999999996</v>
          </cell>
        </row>
        <row r="747">
          <cell r="F747">
            <v>25.000630000000001</v>
          </cell>
          <cell r="G747">
            <v>24.44049</v>
          </cell>
        </row>
        <row r="748">
          <cell r="F748">
            <v>4.2508800000000004</v>
          </cell>
        </row>
        <row r="749">
          <cell r="F749">
            <v>15.686</v>
          </cell>
        </row>
        <row r="750">
          <cell r="F750">
            <v>1.66734</v>
          </cell>
        </row>
        <row r="751">
          <cell r="F751">
            <v>-62.806170000000002</v>
          </cell>
          <cell r="G751">
            <v>-46.642159999999997</v>
          </cell>
        </row>
        <row r="752">
          <cell r="F752">
            <v>-1.66734</v>
          </cell>
        </row>
        <row r="753">
          <cell r="F753">
            <v>21.7027</v>
          </cell>
          <cell r="G753">
            <v>15.547409999999999</v>
          </cell>
        </row>
        <row r="754">
          <cell r="F754">
            <v>1107.9983</v>
          </cell>
          <cell r="G754">
            <v>1241.2262700000001</v>
          </cell>
        </row>
        <row r="755">
          <cell r="F755">
            <v>75.474519999999998</v>
          </cell>
        </row>
        <row r="756">
          <cell r="F756">
            <v>2431.16554</v>
          </cell>
          <cell r="G756">
            <v>2765.6044499999998</v>
          </cell>
        </row>
        <row r="757">
          <cell r="F757">
            <v>252.23645999999999</v>
          </cell>
          <cell r="G757">
            <v>147.14595</v>
          </cell>
        </row>
        <row r="758">
          <cell r="F758">
            <v>6.5517200000000004</v>
          </cell>
          <cell r="G758">
            <v>5.69529</v>
          </cell>
        </row>
        <row r="759">
          <cell r="F759">
            <v>9.9969900000000003</v>
          </cell>
        </row>
        <row r="761">
          <cell r="F761">
            <v>592.25804000000005</v>
          </cell>
          <cell r="G761">
            <v>621.94146000000001</v>
          </cell>
        </row>
        <row r="762">
          <cell r="F762">
            <v>2890.0986899999998</v>
          </cell>
          <cell r="G762">
            <v>3000.5669699999999</v>
          </cell>
        </row>
        <row r="763">
          <cell r="F763">
            <v>0.35270000000000001</v>
          </cell>
          <cell r="G763">
            <v>0</v>
          </cell>
        </row>
        <row r="764">
          <cell r="F764">
            <v>39.152090000000001</v>
          </cell>
          <cell r="G764">
            <v>2.44082</v>
          </cell>
        </row>
        <row r="765">
          <cell r="F765">
            <v>65.414770000000004</v>
          </cell>
        </row>
        <row r="766">
          <cell r="F766">
            <v>2049.2376199999999</v>
          </cell>
          <cell r="G766">
            <v>51.811399999999999</v>
          </cell>
        </row>
        <row r="767">
          <cell r="F767">
            <v>128.69306</v>
          </cell>
        </row>
        <row r="768">
          <cell r="F768">
            <v>-1149.48244</v>
          </cell>
          <cell r="G768">
            <v>-1131.9105300000001</v>
          </cell>
        </row>
        <row r="769">
          <cell r="F769">
            <v>-87.471810000000005</v>
          </cell>
        </row>
        <row r="770">
          <cell r="F770">
            <v>-3690.8633</v>
          </cell>
          <cell r="G770">
            <v>-1961.1132</v>
          </cell>
        </row>
        <row r="771">
          <cell r="F771">
            <v>-260.34343000000001</v>
          </cell>
        </row>
        <row r="772">
          <cell r="F772">
            <v>4460.4695199999996</v>
          </cell>
          <cell r="G772">
            <v>4743.40888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F775">
            <v>22.409859999999998</v>
          </cell>
          <cell r="G775">
            <v>35.307380000000002</v>
          </cell>
        </row>
        <row r="776">
          <cell r="F776">
            <v>4.4394499999999999</v>
          </cell>
          <cell r="G776">
            <v>5.4726400000000002</v>
          </cell>
        </row>
        <row r="777">
          <cell r="F777">
            <v>21.337019999999999</v>
          </cell>
          <cell r="G777">
            <v>26.40286</v>
          </cell>
        </row>
        <row r="778">
          <cell r="F778">
            <v>-4.6609600000000002</v>
          </cell>
        </row>
        <row r="779">
          <cell r="F779">
            <v>43.525370000000002</v>
          </cell>
          <cell r="G779">
            <v>67.182879999999997</v>
          </cell>
        </row>
        <row r="780">
          <cell r="F780">
            <v>12.073639999999999</v>
          </cell>
          <cell r="G780">
            <v>12.102869999999999</v>
          </cell>
        </row>
        <row r="781">
          <cell r="F781">
            <v>1.8831100000000001</v>
          </cell>
          <cell r="G781">
            <v>1.8759399999999999</v>
          </cell>
        </row>
        <row r="782">
          <cell r="F782">
            <v>9.0506499999999992</v>
          </cell>
          <cell r="G782">
            <v>9.0505300000000002</v>
          </cell>
        </row>
        <row r="783">
          <cell r="F783">
            <v>0.42085</v>
          </cell>
        </row>
        <row r="785">
          <cell r="F785">
            <v>-9.9833599999999993</v>
          </cell>
          <cell r="G785">
            <v>-11.51469</v>
          </cell>
        </row>
        <row r="786">
          <cell r="F786">
            <v>13.444889999999999</v>
          </cell>
          <cell r="G786">
            <v>11.51465</v>
          </cell>
        </row>
        <row r="787">
          <cell r="F787">
            <v>121.71717</v>
          </cell>
          <cell r="G787">
            <v>133.31390999999999</v>
          </cell>
        </row>
        <row r="788">
          <cell r="F788">
            <v>7.2851600000000003</v>
          </cell>
          <cell r="G788">
            <v>3.3032499999999998</v>
          </cell>
        </row>
        <row r="789">
          <cell r="G789">
            <v>0.35915000000000002</v>
          </cell>
        </row>
        <row r="791">
          <cell r="F791">
            <v>21.92672</v>
          </cell>
          <cell r="G791">
            <v>21.175650000000001</v>
          </cell>
        </row>
        <row r="792">
          <cell r="F792">
            <v>105.47507</v>
          </cell>
          <cell r="G792">
            <v>102.16231000000001</v>
          </cell>
        </row>
        <row r="793">
          <cell r="F793">
            <v>-172.92366000000001</v>
          </cell>
          <cell r="G793">
            <v>-178.82239999999999</v>
          </cell>
        </row>
        <row r="794">
          <cell r="F794">
            <v>-2.0099399999999998</v>
          </cell>
          <cell r="G794">
            <v>-4.3997999999999999</v>
          </cell>
        </row>
        <row r="795">
          <cell r="F795">
            <v>81.470519999999993</v>
          </cell>
          <cell r="G795">
            <v>77.092070000000007</v>
          </cell>
        </row>
        <row r="796">
          <cell r="F796">
            <v>429.71766000000002</v>
          </cell>
          <cell r="G796">
            <v>501.41570999999999</v>
          </cell>
        </row>
        <row r="797">
          <cell r="F797">
            <v>17.12978</v>
          </cell>
        </row>
        <row r="798">
          <cell r="F798">
            <v>1168.0360000000001</v>
          </cell>
          <cell r="G798">
            <v>1388.39552</v>
          </cell>
        </row>
        <row r="799">
          <cell r="F799">
            <v>70.925309999999996</v>
          </cell>
          <cell r="G799">
            <v>65.662130000000005</v>
          </cell>
        </row>
        <row r="800">
          <cell r="F800">
            <v>3.3607200000000002</v>
          </cell>
          <cell r="G800">
            <v>2.8317999999999999</v>
          </cell>
        </row>
        <row r="801">
          <cell r="F801">
            <v>6.9969900000000003</v>
          </cell>
        </row>
        <row r="803">
          <cell r="F803">
            <v>263.85500999999999</v>
          </cell>
          <cell r="G803">
            <v>293.35966000000002</v>
          </cell>
        </row>
        <row r="804">
          <cell r="F804">
            <v>1273.91248</v>
          </cell>
          <cell r="G804">
            <v>1415.31844</v>
          </cell>
        </row>
        <row r="805">
          <cell r="F805">
            <v>0.35270000000000001</v>
          </cell>
          <cell r="G805">
            <v>0</v>
          </cell>
        </row>
        <row r="806">
          <cell r="F806">
            <v>2.5895999999999999</v>
          </cell>
          <cell r="G806">
            <v>2.44082</v>
          </cell>
        </row>
        <row r="807">
          <cell r="F807">
            <v>18.183240000000001</v>
          </cell>
        </row>
        <row r="808">
          <cell r="F808">
            <v>1303.2949799999999</v>
          </cell>
          <cell r="G808">
            <v>2.7461099999999998</v>
          </cell>
        </row>
        <row r="809">
          <cell r="F809">
            <v>48.881039999999999</v>
          </cell>
        </row>
        <row r="810">
          <cell r="F810">
            <v>-268.39179000000001</v>
          </cell>
          <cell r="G810">
            <v>-291.88452000000001</v>
          </cell>
        </row>
        <row r="811">
          <cell r="F811">
            <v>-15.643929999999999</v>
          </cell>
        </row>
        <row r="812">
          <cell r="F812">
            <v>-1388.5132900000001</v>
          </cell>
          <cell r="G812">
            <v>-267.38666999999998</v>
          </cell>
        </row>
        <row r="813">
          <cell r="F813">
            <v>-50.421689999999998</v>
          </cell>
        </row>
        <row r="814">
          <cell r="F814">
            <v>2884.2648100000001</v>
          </cell>
          <cell r="G814">
            <v>3112.8989999999999</v>
          </cell>
        </row>
        <row r="815">
          <cell r="F815">
            <v>61.39808</v>
          </cell>
          <cell r="G815">
            <v>72.621089999999995</v>
          </cell>
        </row>
        <row r="816">
          <cell r="F816">
            <v>5.2767600000000003</v>
          </cell>
        </row>
        <row r="817">
          <cell r="F817">
            <v>374.03861000000001</v>
          </cell>
          <cell r="G817">
            <v>390.3449</v>
          </cell>
        </row>
        <row r="818">
          <cell r="F818">
            <v>21.537500000000001</v>
          </cell>
          <cell r="G818">
            <v>14.34172</v>
          </cell>
        </row>
        <row r="819">
          <cell r="F819">
            <v>3.3607200000000002</v>
          </cell>
          <cell r="G819">
            <v>2.8317999999999999</v>
          </cell>
        </row>
        <row r="821">
          <cell r="F821">
            <v>70.188890000000001</v>
          </cell>
          <cell r="G821">
            <v>72.198660000000004</v>
          </cell>
        </row>
        <row r="822">
          <cell r="F822">
            <v>341.27614999999997</v>
          </cell>
          <cell r="G822">
            <v>348.32357999999999</v>
          </cell>
        </row>
        <row r="825">
          <cell r="F825">
            <v>877.07671000000005</v>
          </cell>
          <cell r="G825">
            <v>900.66174999999998</v>
          </cell>
        </row>
        <row r="826">
          <cell r="F826">
            <v>21.324750000000002</v>
          </cell>
          <cell r="G826">
            <v>21.305980000000002</v>
          </cell>
        </row>
        <row r="827">
          <cell r="F827">
            <v>46.477159999999998</v>
          </cell>
          <cell r="G827">
            <v>45.645789999999998</v>
          </cell>
        </row>
        <row r="828">
          <cell r="F828">
            <v>1.3960900000000001</v>
          </cell>
          <cell r="G828">
            <v>1.03</v>
          </cell>
        </row>
        <row r="829">
          <cell r="F829">
            <v>10.662269999999999</v>
          </cell>
          <cell r="G829">
            <v>10.377520000000001</v>
          </cell>
        </row>
        <row r="830">
          <cell r="F830">
            <v>51.467329999999997</v>
          </cell>
          <cell r="G830">
            <v>50.06653</v>
          </cell>
        </row>
        <row r="831">
          <cell r="F831">
            <v>-6.2324599999999997</v>
          </cell>
          <cell r="G831">
            <v>-5.9545899999999996</v>
          </cell>
        </row>
        <row r="833">
          <cell r="F833">
            <v>125.09514</v>
          </cell>
          <cell r="G833">
            <v>122.47123000000001</v>
          </cell>
        </row>
        <row r="834">
          <cell r="G834">
            <v>12.125170000000001</v>
          </cell>
        </row>
        <row r="835">
          <cell r="G835">
            <v>1.8794</v>
          </cell>
        </row>
        <row r="836">
          <cell r="G836">
            <v>9.0671999999999997</v>
          </cell>
        </row>
        <row r="837">
          <cell r="G837">
            <v>-9.2287199999999991</v>
          </cell>
        </row>
        <row r="838">
          <cell r="G838">
            <v>13.84305</v>
          </cell>
        </row>
        <row r="839">
          <cell r="G839">
            <v>0</v>
          </cell>
        </row>
        <row r="840">
          <cell r="G840">
            <v>0</v>
          </cell>
        </row>
        <row r="841">
          <cell r="F841">
            <v>13.399749999999999</v>
          </cell>
          <cell r="G841">
            <v>25.969909999999999</v>
          </cell>
        </row>
        <row r="843">
          <cell r="F843">
            <v>18.330950000000001</v>
          </cell>
          <cell r="G843">
            <v>115.03883</v>
          </cell>
        </row>
        <row r="847">
          <cell r="F847">
            <v>5.22004</v>
          </cell>
          <cell r="G847">
            <v>21.856349999999999</v>
          </cell>
        </row>
        <row r="848">
          <cell r="F848">
            <v>25.087389999999999</v>
          </cell>
          <cell r="G848">
            <v>105.44632</v>
          </cell>
        </row>
        <row r="849">
          <cell r="F849">
            <v>2.5895999999999999</v>
          </cell>
          <cell r="G849">
            <v>2.44082</v>
          </cell>
        </row>
        <row r="851">
          <cell r="F851">
            <v>32.267870000000002</v>
          </cell>
          <cell r="G851">
            <v>2.7461099999999998</v>
          </cell>
        </row>
        <row r="852">
          <cell r="F852">
            <v>0.40884999999999999</v>
          </cell>
        </row>
        <row r="853">
          <cell r="F853">
            <v>-16.61683</v>
          </cell>
          <cell r="G853">
            <v>-37.490380000000002</v>
          </cell>
        </row>
        <row r="855">
          <cell r="F855">
            <v>-35.661299999999997</v>
          </cell>
          <cell r="G855">
            <v>-201.06053</v>
          </cell>
        </row>
        <row r="857">
          <cell r="F857">
            <v>45.026319999999998</v>
          </cell>
          <cell r="G857">
            <v>34.947429999999997</v>
          </cell>
        </row>
        <row r="858">
          <cell r="F858">
            <v>13.399749999999999</v>
          </cell>
          <cell r="G858">
            <v>14.650679999999999</v>
          </cell>
        </row>
        <row r="860">
          <cell r="F860">
            <v>18.330950000000001</v>
          </cell>
          <cell r="G860">
            <v>18.28923</v>
          </cell>
        </row>
        <row r="864">
          <cell r="F864">
            <v>5.22004</v>
          </cell>
          <cell r="G864">
            <v>5.1056900000000001</v>
          </cell>
        </row>
        <row r="865">
          <cell r="F865">
            <v>25.087389999999999</v>
          </cell>
          <cell r="G865">
            <v>24.632459999999998</v>
          </cell>
        </row>
        <row r="866">
          <cell r="F866">
            <v>2.5895999999999999</v>
          </cell>
          <cell r="G866">
            <v>2.44082</v>
          </cell>
        </row>
        <row r="868">
          <cell r="F868">
            <v>32.267870000000002</v>
          </cell>
          <cell r="G868">
            <v>2.7461099999999998</v>
          </cell>
        </row>
        <row r="869">
          <cell r="F869">
            <v>0.34255000000000002</v>
          </cell>
        </row>
        <row r="870">
          <cell r="F870">
            <v>-16.61683</v>
          </cell>
          <cell r="G870">
            <v>-15.95213</v>
          </cell>
        </row>
        <row r="872">
          <cell r="F872">
            <v>-35.661299999999997</v>
          </cell>
          <cell r="G872">
            <v>-16.96537</v>
          </cell>
        </row>
        <row r="874">
          <cell r="F874">
            <v>44.96002</v>
          </cell>
          <cell r="G874">
            <v>34.947490000000002</v>
          </cell>
        </row>
        <row r="875">
          <cell r="G875">
            <v>21.595580000000002</v>
          </cell>
        </row>
        <row r="876">
          <cell r="G876">
            <v>3.3473099999999998</v>
          </cell>
        </row>
        <row r="877">
          <cell r="G877">
            <v>16.149159999999998</v>
          </cell>
        </row>
        <row r="879">
          <cell r="F879">
            <v>6.6299999999999998E-2</v>
          </cell>
        </row>
        <row r="880">
          <cell r="G880">
            <v>-41.092089999999999</v>
          </cell>
        </row>
        <row r="881">
          <cell r="F881">
            <v>6.6299999999999998E-2</v>
          </cell>
          <cell r="G881">
            <v>-4.0000000000000003E-5</v>
          </cell>
        </row>
        <row r="882">
          <cell r="G882">
            <v>11.319229999999999</v>
          </cell>
        </row>
        <row r="883">
          <cell r="G883">
            <v>75.154020000000003</v>
          </cell>
        </row>
        <row r="884">
          <cell r="G884">
            <v>13.40335</v>
          </cell>
        </row>
        <row r="885">
          <cell r="G885">
            <v>64.664699999999996</v>
          </cell>
        </row>
        <row r="888">
          <cell r="G888">
            <v>-21.538250000000001</v>
          </cell>
        </row>
        <row r="889">
          <cell r="G889">
            <v>-143.00307000000001</v>
          </cell>
        </row>
        <row r="890">
          <cell r="G890">
            <v>-2.0000000000000002E-5</v>
          </cell>
        </row>
        <row r="891">
          <cell r="F891">
            <v>333.59508</v>
          </cell>
          <cell r="G891">
            <v>369.39355999999998</v>
          </cell>
        </row>
        <row r="892">
          <cell r="F892">
            <v>11.853020000000001</v>
          </cell>
        </row>
        <row r="893">
          <cell r="F893">
            <v>729.18928000000005</v>
          </cell>
          <cell r="G893">
            <v>837.36599999999999</v>
          </cell>
        </row>
        <row r="894">
          <cell r="F894">
            <v>47.991720000000001</v>
          </cell>
          <cell r="G894">
            <v>50.290410000000001</v>
          </cell>
        </row>
        <row r="895">
          <cell r="F895">
            <v>6.9969900000000003</v>
          </cell>
        </row>
        <row r="897">
          <cell r="F897">
            <v>177.78380999999999</v>
          </cell>
          <cell r="G897">
            <v>187.04773</v>
          </cell>
        </row>
        <row r="898">
          <cell r="F898">
            <v>856.08160999999996</v>
          </cell>
          <cell r="G898">
            <v>902.41480999999999</v>
          </cell>
        </row>
        <row r="899">
          <cell r="F899">
            <v>0.35270000000000001</v>
          </cell>
        </row>
        <row r="900">
          <cell r="G900">
            <v>0</v>
          </cell>
        </row>
        <row r="901">
          <cell r="F901">
            <v>18.183240000000001</v>
          </cell>
        </row>
        <row r="902">
          <cell r="F902">
            <v>1271.02711</v>
          </cell>
        </row>
        <row r="903">
          <cell r="F903">
            <v>48.472189999999998</v>
          </cell>
        </row>
        <row r="904">
          <cell r="F904">
            <v>-245.54249999999999</v>
          </cell>
          <cell r="G904">
            <v>-239.21082999999999</v>
          </cell>
        </row>
        <row r="905">
          <cell r="F905">
            <v>-15.643929999999999</v>
          </cell>
        </row>
        <row r="906">
          <cell r="F906">
            <v>-1352.8519899999999</v>
          </cell>
          <cell r="G906">
            <v>-66.326139999999995</v>
          </cell>
        </row>
        <row r="907">
          <cell r="F907">
            <v>-50.421689999999998</v>
          </cell>
        </row>
        <row r="908">
          <cell r="F908">
            <v>1837.06664</v>
          </cell>
          <cell r="G908">
            <v>2040.9755399999999</v>
          </cell>
        </row>
        <row r="909">
          <cell r="F909">
            <v>122.40097</v>
          </cell>
          <cell r="G909">
            <v>136.24234000000001</v>
          </cell>
        </row>
        <row r="910">
          <cell r="F910">
            <v>8.6359499999999993</v>
          </cell>
        </row>
        <row r="911">
          <cell r="F911">
            <v>625.81581000000006</v>
          </cell>
          <cell r="G911">
            <v>683.23225000000002</v>
          </cell>
        </row>
        <row r="912">
          <cell r="F912">
            <v>33.767009999999999</v>
          </cell>
          <cell r="G912">
            <v>33.495159999999998</v>
          </cell>
        </row>
        <row r="913">
          <cell r="F913">
            <v>3.4275899999999999</v>
          </cell>
        </row>
        <row r="915">
          <cell r="F915">
            <v>123.69732999999999</v>
          </cell>
          <cell r="G915">
            <v>127.01857</v>
          </cell>
        </row>
        <row r="916">
          <cell r="F916">
            <v>596.94395999999995</v>
          </cell>
          <cell r="G916">
            <v>612.80309999999997</v>
          </cell>
        </row>
        <row r="917">
          <cell r="G917">
            <v>0</v>
          </cell>
        </row>
        <row r="918">
          <cell r="F918">
            <v>9.8330300000000008</v>
          </cell>
        </row>
        <row r="919">
          <cell r="F919">
            <v>1097.3103699999999</v>
          </cell>
        </row>
        <row r="920">
          <cell r="F920">
            <v>31.018270000000001</v>
          </cell>
        </row>
        <row r="921">
          <cell r="F921">
            <v>-17.871200000000002</v>
          </cell>
          <cell r="G921">
            <v>-7.4002699999999999</v>
          </cell>
        </row>
        <row r="922">
          <cell r="F922">
            <v>-10.629289999999999</v>
          </cell>
        </row>
        <row r="923">
          <cell r="F923">
            <v>-1186.42164</v>
          </cell>
          <cell r="G923">
            <v>-37.599530000000001</v>
          </cell>
        </row>
        <row r="924">
          <cell r="F924">
            <v>-35.111350000000002</v>
          </cell>
        </row>
        <row r="925">
          <cell r="F925">
            <v>1402.81681</v>
          </cell>
          <cell r="G925">
            <v>1547.79162</v>
          </cell>
        </row>
        <row r="926">
          <cell r="F926">
            <v>155.84219999999999</v>
          </cell>
          <cell r="G926">
            <v>158.17398</v>
          </cell>
        </row>
        <row r="927">
          <cell r="F927">
            <v>17.235150000000001</v>
          </cell>
          <cell r="G927">
            <v>28.484950000000001</v>
          </cell>
        </row>
        <row r="928">
          <cell r="F928">
            <v>9.5E-4</v>
          </cell>
          <cell r="G928">
            <v>1.03</v>
          </cell>
        </row>
        <row r="929">
          <cell r="F929">
            <v>1.4279999999999999</v>
          </cell>
        </row>
        <row r="930">
          <cell r="F930">
            <v>27.537520000000001</v>
          </cell>
          <cell r="G930">
            <v>28.932130000000001</v>
          </cell>
        </row>
        <row r="931">
          <cell r="F931">
            <v>130.92336</v>
          </cell>
          <cell r="G931">
            <v>139.58355</v>
          </cell>
        </row>
        <row r="932">
          <cell r="F932">
            <v>0.35270000000000001</v>
          </cell>
        </row>
        <row r="934">
          <cell r="F934">
            <v>4.2188400000000001</v>
          </cell>
        </row>
        <row r="935">
          <cell r="F935">
            <v>-158.48058</v>
          </cell>
          <cell r="G935">
            <v>-159.51598000000001</v>
          </cell>
        </row>
        <row r="936">
          <cell r="F936">
            <v>-12.072100000000001</v>
          </cell>
          <cell r="G936">
            <v>-28.726610000000001</v>
          </cell>
        </row>
        <row r="937">
          <cell r="F937">
            <v>166.98604</v>
          </cell>
          <cell r="G937">
            <v>167.96202</v>
          </cell>
        </row>
        <row r="938">
          <cell r="F938">
            <v>12.07413</v>
          </cell>
          <cell r="G938">
            <v>13.12476</v>
          </cell>
        </row>
        <row r="939">
          <cell r="F939">
            <v>3.2170700000000001</v>
          </cell>
        </row>
        <row r="940">
          <cell r="F940">
            <v>86.138319999999993</v>
          </cell>
          <cell r="G940">
            <v>125.64879999999999</v>
          </cell>
        </row>
        <row r="941">
          <cell r="F941">
            <v>14.22376</v>
          </cell>
          <cell r="G941">
            <v>15.76525</v>
          </cell>
        </row>
        <row r="942">
          <cell r="F942">
            <v>17.448650000000001</v>
          </cell>
          <cell r="G942">
            <v>21.509899999999998</v>
          </cell>
        </row>
        <row r="943">
          <cell r="F943">
            <v>86.617239999999995</v>
          </cell>
          <cell r="G943">
            <v>103.77487000000001</v>
          </cell>
        </row>
        <row r="945">
          <cell r="F945">
            <v>8.3502100000000006</v>
          </cell>
        </row>
        <row r="946">
          <cell r="F946">
            <v>169.49789999999999</v>
          </cell>
        </row>
        <row r="947">
          <cell r="F947">
            <v>17.45392</v>
          </cell>
        </row>
        <row r="948">
          <cell r="F948">
            <v>-5.01464</v>
          </cell>
        </row>
        <row r="949">
          <cell r="F949">
            <v>-154.35825</v>
          </cell>
        </row>
        <row r="950">
          <cell r="F950">
            <v>-15.31034</v>
          </cell>
        </row>
        <row r="951">
          <cell r="F951">
            <v>240.33797000000001</v>
          </cell>
          <cell r="G951">
            <v>279.82357999999999</v>
          </cell>
        </row>
        <row r="952">
          <cell r="F952">
            <v>43.27778</v>
          </cell>
          <cell r="G952">
            <v>61.85248</v>
          </cell>
        </row>
        <row r="953">
          <cell r="F953">
            <v>2.1414</v>
          </cell>
        </row>
        <row r="954">
          <cell r="F954">
            <v>9.1003100000000003</v>
          </cell>
          <cell r="G954">
            <v>9.5871300000000002</v>
          </cell>
        </row>
        <row r="955">
          <cell r="F955">
            <v>41.597050000000003</v>
          </cell>
          <cell r="G955">
            <v>46.25329</v>
          </cell>
        </row>
        <row r="957">
          <cell r="F957">
            <v>-69.190719999999999</v>
          </cell>
          <cell r="G957">
            <v>-72.294579999999996</v>
          </cell>
        </row>
        <row r="958">
          <cell r="F958">
            <v>26.925820000000002</v>
          </cell>
          <cell r="G958">
            <v>45.398319999999998</v>
          </cell>
        </row>
        <row r="959">
          <cell r="F959">
            <v>260.34616</v>
          </cell>
          <cell r="G959">
            <v>280.33816999999999</v>
          </cell>
        </row>
        <row r="960">
          <cell r="F960">
            <v>4.9970000000000001E-2</v>
          </cell>
        </row>
        <row r="961">
          <cell r="F961">
            <v>207.40844000000001</v>
          </cell>
          <cell r="G961">
            <v>237.05822000000001</v>
          </cell>
        </row>
        <row r="962">
          <cell r="F962">
            <v>13.28059</v>
          </cell>
          <cell r="G962">
            <v>0.68167</v>
          </cell>
        </row>
        <row r="963">
          <cell r="F963">
            <v>3</v>
          </cell>
        </row>
        <row r="965">
          <cell r="F965">
            <v>79.023880000000005</v>
          </cell>
          <cell r="G965">
            <v>80.196439999999996</v>
          </cell>
        </row>
        <row r="966">
          <cell r="F966">
            <v>382.21870000000001</v>
          </cell>
          <cell r="G966">
            <v>386.90902999999997</v>
          </cell>
        </row>
        <row r="967">
          <cell r="G967">
            <v>0</v>
          </cell>
        </row>
        <row r="968">
          <cell r="F968">
            <v>15.579840000000001</v>
          </cell>
          <cell r="G968">
            <v>0</v>
          </cell>
        </row>
        <row r="970">
          <cell r="F970">
            <v>106.53834999999999</v>
          </cell>
          <cell r="G970">
            <v>48.542209999999997</v>
          </cell>
        </row>
        <row r="971">
          <cell r="F971">
            <v>1.2399500000000001</v>
          </cell>
        </row>
        <row r="972">
          <cell r="F972">
            <v>-416.77316999999999</v>
          </cell>
          <cell r="G972">
            <v>-383.14492999999999</v>
          </cell>
        </row>
        <row r="974">
          <cell r="F974">
            <v>-377.08656999999999</v>
          </cell>
          <cell r="G974">
            <v>-297.00423000000001</v>
          </cell>
        </row>
        <row r="975">
          <cell r="F975">
            <v>-14.445959999999999</v>
          </cell>
        </row>
        <row r="976">
          <cell r="F976">
            <v>260.38018</v>
          </cell>
          <cell r="G976">
            <v>353.57657999999998</v>
          </cell>
        </row>
        <row r="977">
          <cell r="F977">
            <v>7.8688900000000004</v>
          </cell>
          <cell r="G977">
            <v>7.0301499999999999</v>
          </cell>
        </row>
        <row r="978">
          <cell r="F978">
            <v>9.4492399999999996</v>
          </cell>
          <cell r="G978">
            <v>10.11998</v>
          </cell>
        </row>
        <row r="980">
          <cell r="F980">
            <v>2.7051599999999998</v>
          </cell>
          <cell r="G980">
            <v>2.6582699999999999</v>
          </cell>
        </row>
        <row r="981">
          <cell r="F981">
            <v>13.002050000000001</v>
          </cell>
          <cell r="G981">
            <v>12.824870000000001</v>
          </cell>
        </row>
        <row r="982">
          <cell r="F982">
            <v>0.19905999999999999</v>
          </cell>
        </row>
        <row r="983">
          <cell r="F983">
            <v>1.0267999999999999</v>
          </cell>
        </row>
        <row r="985">
          <cell r="F985">
            <v>-15.526680000000001</v>
          </cell>
          <cell r="G985">
            <v>-10.70158</v>
          </cell>
        </row>
        <row r="986">
          <cell r="F986">
            <v>-17.515599999999999</v>
          </cell>
          <cell r="G986">
            <v>-15.40502</v>
          </cell>
        </row>
        <row r="988">
          <cell r="F988">
            <v>1.20892</v>
          </cell>
          <cell r="G988">
            <v>6.5266700000000002</v>
          </cell>
        </row>
        <row r="989">
          <cell r="F989">
            <v>199.27565999999999</v>
          </cell>
          <cell r="G989">
            <v>204.25201999999999</v>
          </cell>
        </row>
        <row r="990">
          <cell r="F990">
            <v>4.9970000000000001E-2</v>
          </cell>
        </row>
        <row r="991">
          <cell r="F991">
            <v>197.95920000000001</v>
          </cell>
          <cell r="G991">
            <v>226.93824000000001</v>
          </cell>
        </row>
        <row r="992">
          <cell r="F992">
            <v>13.28059</v>
          </cell>
          <cell r="G992">
            <v>0.68167</v>
          </cell>
        </row>
        <row r="993">
          <cell r="F993">
            <v>3</v>
          </cell>
        </row>
        <row r="995">
          <cell r="F995">
            <v>65.48554</v>
          </cell>
          <cell r="G995">
            <v>66.834490000000002</v>
          </cell>
        </row>
        <row r="996">
          <cell r="F996">
            <v>317.14976000000001</v>
          </cell>
          <cell r="G996">
            <v>322.44407999999999</v>
          </cell>
        </row>
        <row r="997">
          <cell r="F997">
            <v>0.81857999999999997</v>
          </cell>
          <cell r="G997">
            <v>0</v>
          </cell>
        </row>
        <row r="999">
          <cell r="F999">
            <v>92.302390000000003</v>
          </cell>
        </row>
        <row r="1000">
          <cell r="F1000">
            <v>0.71969000000000005</v>
          </cell>
        </row>
        <row r="1001">
          <cell r="F1001">
            <v>-340.60485999999997</v>
          </cell>
          <cell r="G1001">
            <v>-304.85606999999999</v>
          </cell>
        </row>
        <row r="1003">
          <cell r="F1003">
            <v>-359.57096999999999</v>
          </cell>
          <cell r="G1003">
            <v>-281.59921000000003</v>
          </cell>
        </row>
        <row r="1004">
          <cell r="F1004">
            <v>-14.445959999999999</v>
          </cell>
        </row>
        <row r="1005">
          <cell r="F1005">
            <v>175.41959</v>
          </cell>
          <cell r="G1005">
            <v>234.69522000000001</v>
          </cell>
        </row>
        <row r="1006">
          <cell r="F1006">
            <v>53.201610000000002</v>
          </cell>
          <cell r="G1006">
            <v>69.055999999999997</v>
          </cell>
        </row>
        <row r="1008">
          <cell r="F1008">
            <v>10.83318</v>
          </cell>
          <cell r="G1008">
            <v>10.70368</v>
          </cell>
        </row>
        <row r="1009">
          <cell r="F1009">
            <v>52.066890000000001</v>
          </cell>
          <cell r="G1009">
            <v>51.640079999999998</v>
          </cell>
        </row>
        <row r="1010">
          <cell r="G1010">
            <v>0</v>
          </cell>
        </row>
        <row r="1011">
          <cell r="F1011">
            <v>14.562200000000001</v>
          </cell>
        </row>
        <row r="1013">
          <cell r="F1013">
            <v>13.209160000000001</v>
          </cell>
          <cell r="G1013">
            <v>48.542209999999997</v>
          </cell>
        </row>
        <row r="1014">
          <cell r="F1014">
            <v>0.52025999999999994</v>
          </cell>
        </row>
        <row r="1015">
          <cell r="F1015">
            <v>-60.641629999999999</v>
          </cell>
          <cell r="G1015">
            <v>-67.587280000000007</v>
          </cell>
        </row>
        <row r="1016">
          <cell r="F1016">
            <v>83.751670000000004</v>
          </cell>
          <cell r="G1016">
            <v>112.35469000000001</v>
          </cell>
        </row>
        <row r="1017">
          <cell r="F1017">
            <v>261.73381000000001</v>
          </cell>
          <cell r="G1017">
            <v>278.74822999999998</v>
          </cell>
        </row>
        <row r="1018">
          <cell r="F1018">
            <v>58.29477</v>
          </cell>
        </row>
        <row r="1019">
          <cell r="F1019">
            <v>1048.4359400000001</v>
          </cell>
          <cell r="G1019">
            <v>1136.84746</v>
          </cell>
        </row>
        <row r="1020">
          <cell r="F1020">
            <v>168.03056000000001</v>
          </cell>
          <cell r="G1020">
            <v>80.442999999999998</v>
          </cell>
        </row>
        <row r="1021">
          <cell r="F1021">
            <v>3.1909999999999998</v>
          </cell>
          <cell r="G1021">
            <v>2.8634900000000001</v>
          </cell>
        </row>
        <row r="1024">
          <cell r="F1024">
            <v>221.12987000000001</v>
          </cell>
          <cell r="G1024">
            <v>219.86113</v>
          </cell>
        </row>
        <row r="1025">
          <cell r="F1025">
            <v>1098.1047699999999</v>
          </cell>
          <cell r="G1025">
            <v>1060.7238</v>
          </cell>
        </row>
        <row r="1026">
          <cell r="F1026">
            <v>20.98265</v>
          </cell>
          <cell r="G1026">
            <v>0</v>
          </cell>
        </row>
        <row r="1027">
          <cell r="F1027">
            <v>47.231529999999999</v>
          </cell>
        </row>
        <row r="1028">
          <cell r="F1028">
            <v>638.98343999999997</v>
          </cell>
          <cell r="G1028">
            <v>0.52307999999999999</v>
          </cell>
        </row>
        <row r="1029">
          <cell r="F1029">
            <v>78.572069999999997</v>
          </cell>
        </row>
        <row r="1030">
          <cell r="F1030">
            <v>-276.74950000000001</v>
          </cell>
          <cell r="G1030">
            <v>-266.54399000000001</v>
          </cell>
        </row>
        <row r="1031">
          <cell r="F1031">
            <v>-71.827879999999993</v>
          </cell>
        </row>
        <row r="1032">
          <cell r="F1032">
            <v>-1923.2535</v>
          </cell>
          <cell r="G1032">
            <v>-1392.3225</v>
          </cell>
        </row>
        <row r="1033">
          <cell r="F1033">
            <v>-195.47577999999999</v>
          </cell>
        </row>
        <row r="1034">
          <cell r="F1034">
            <v>1177.38375</v>
          </cell>
          <cell r="G1034">
            <v>1121.1437000000001</v>
          </cell>
        </row>
        <row r="1035">
          <cell r="F1035">
            <v>5.4433600000000002</v>
          </cell>
          <cell r="G1035">
            <v>7.4058900000000003</v>
          </cell>
        </row>
        <row r="1036">
          <cell r="F1036">
            <v>2.2852800000000002</v>
          </cell>
        </row>
        <row r="1037">
          <cell r="F1037">
            <v>121.67541</v>
          </cell>
          <cell r="G1037">
            <v>139.2637</v>
          </cell>
        </row>
        <row r="1038">
          <cell r="F1038">
            <v>26.970590000000001</v>
          </cell>
          <cell r="G1038">
            <v>13.183999999999999</v>
          </cell>
        </row>
        <row r="1039">
          <cell r="F1039">
            <v>21.99249</v>
          </cell>
          <cell r="G1039">
            <v>22.733779999999999</v>
          </cell>
        </row>
        <row r="1040">
          <cell r="F1040">
            <v>110.3276</v>
          </cell>
          <cell r="G1040">
            <v>109.67950999999999</v>
          </cell>
        </row>
        <row r="1041">
          <cell r="F1041">
            <v>2.0792799999999998</v>
          </cell>
        </row>
        <row r="1042">
          <cell r="F1042">
            <v>171.4323</v>
          </cell>
        </row>
        <row r="1043">
          <cell r="F1043">
            <v>21.698060000000002</v>
          </cell>
        </row>
        <row r="1044">
          <cell r="F1044">
            <v>-1.4866600000000001</v>
          </cell>
          <cell r="G1044">
            <v>-2.1137999999999999</v>
          </cell>
        </row>
        <row r="1045">
          <cell r="F1045">
            <v>-2.5530200000000001</v>
          </cell>
        </row>
        <row r="1046">
          <cell r="F1046">
            <v>-206.56474</v>
          </cell>
          <cell r="G1046">
            <v>-46.455109999999998</v>
          </cell>
        </row>
        <row r="1047">
          <cell r="F1047">
            <v>-28.948720000000002</v>
          </cell>
        </row>
        <row r="1048">
          <cell r="F1048">
            <v>244.35122999999999</v>
          </cell>
          <cell r="G1048">
            <v>243.69797</v>
          </cell>
        </row>
        <row r="1049">
          <cell r="F1049">
            <v>97.794790000000006</v>
          </cell>
          <cell r="G1049">
            <v>102.45925</v>
          </cell>
        </row>
        <row r="1050">
          <cell r="F1050">
            <v>17.416540000000001</v>
          </cell>
        </row>
        <row r="1051">
          <cell r="F1051">
            <v>106.60878</v>
          </cell>
          <cell r="G1051">
            <v>122.04721000000001</v>
          </cell>
        </row>
        <row r="1052">
          <cell r="F1052">
            <v>33.501779999999997</v>
          </cell>
          <cell r="G1052">
            <v>30.9</v>
          </cell>
        </row>
        <row r="1053">
          <cell r="F1053">
            <v>3.1909999999999998</v>
          </cell>
          <cell r="G1053">
            <v>2.8634900000000001</v>
          </cell>
        </row>
        <row r="1055">
          <cell r="F1055">
            <v>32.829569999999997</v>
          </cell>
          <cell r="G1055">
            <v>35.242339999999999</v>
          </cell>
        </row>
        <row r="1056">
          <cell r="F1056">
            <v>165.39547999999999</v>
          </cell>
          <cell r="G1056">
            <v>170.02726000000001</v>
          </cell>
        </row>
        <row r="1057">
          <cell r="F1057">
            <v>7.9474499999999999</v>
          </cell>
          <cell r="G1057">
            <v>0</v>
          </cell>
        </row>
        <row r="1058">
          <cell r="F1058">
            <v>20.039470000000001</v>
          </cell>
        </row>
        <row r="1059">
          <cell r="F1059">
            <v>192.95441</v>
          </cell>
        </row>
        <row r="1060">
          <cell r="F1060">
            <v>35.737839999999998</v>
          </cell>
        </row>
        <row r="1061">
          <cell r="F1061">
            <v>-20.039470000000001</v>
          </cell>
        </row>
        <row r="1062">
          <cell r="F1062">
            <v>-193.25129000000001</v>
          </cell>
          <cell r="G1062">
            <v>-21.38653</v>
          </cell>
        </row>
        <row r="1063">
          <cell r="F1063">
            <v>-35.737839999999998</v>
          </cell>
        </row>
        <row r="1064">
          <cell r="F1064">
            <v>464.38851</v>
          </cell>
          <cell r="G1064">
            <v>442.15302000000003</v>
          </cell>
        </row>
        <row r="1065">
          <cell r="F1065">
            <v>51.704569999999997</v>
          </cell>
          <cell r="G1065">
            <v>50.498330000000003</v>
          </cell>
        </row>
        <row r="1066">
          <cell r="F1066">
            <v>8.6888199999999998</v>
          </cell>
          <cell r="G1066">
            <v>7.8272399999999998</v>
          </cell>
        </row>
        <row r="1067">
          <cell r="F1067">
            <v>41.76097</v>
          </cell>
          <cell r="G1067">
            <v>37.762650000000001</v>
          </cell>
        </row>
        <row r="1068">
          <cell r="F1068">
            <v>13.0352</v>
          </cell>
        </row>
        <row r="1069">
          <cell r="F1069">
            <v>-109.024</v>
          </cell>
          <cell r="G1069">
            <v>-84.220169999999996</v>
          </cell>
        </row>
        <row r="1070">
          <cell r="F1070">
            <v>6.1655600000000002</v>
          </cell>
          <cell r="G1070">
            <v>11.86805</v>
          </cell>
        </row>
        <row r="1071">
          <cell r="F1071">
            <v>106.79109</v>
          </cell>
          <cell r="G1071">
            <v>118.38476</v>
          </cell>
        </row>
        <row r="1072">
          <cell r="F1072">
            <v>38.592950000000002</v>
          </cell>
        </row>
        <row r="1073">
          <cell r="F1073">
            <v>820.15174999999999</v>
          </cell>
          <cell r="G1073">
            <v>875.53655000000003</v>
          </cell>
        </row>
        <row r="1074">
          <cell r="F1074">
            <v>107.55819</v>
          </cell>
          <cell r="G1074">
            <v>36.359000000000002</v>
          </cell>
        </row>
        <row r="1076">
          <cell r="F1076">
            <v>157.61899</v>
          </cell>
          <cell r="G1076">
            <v>154.05777</v>
          </cell>
        </row>
        <row r="1077">
          <cell r="F1077">
            <v>780.62072000000001</v>
          </cell>
          <cell r="G1077">
            <v>743.25437999999997</v>
          </cell>
        </row>
        <row r="1079">
          <cell r="F1079">
            <v>25.112780000000001</v>
          </cell>
        </row>
        <row r="1080">
          <cell r="F1080">
            <v>274.59672999999998</v>
          </cell>
          <cell r="G1080">
            <v>0.52307999999999999</v>
          </cell>
        </row>
        <row r="1081">
          <cell r="F1081">
            <v>21.13617</v>
          </cell>
        </row>
        <row r="1082">
          <cell r="F1082">
            <v>-166.23884000000001</v>
          </cell>
          <cell r="G1082">
            <v>-180.21001999999999</v>
          </cell>
        </row>
        <row r="1083">
          <cell r="F1083">
            <v>-49.235390000000002</v>
          </cell>
        </row>
        <row r="1084">
          <cell r="F1084">
            <v>-1523.4374700000001</v>
          </cell>
          <cell r="G1084">
            <v>-1324.4808599999999</v>
          </cell>
        </row>
        <row r="1085">
          <cell r="F1085">
            <v>-130.78922</v>
          </cell>
        </row>
        <row r="1086">
          <cell r="F1086">
            <v>462.47845000000001</v>
          </cell>
          <cell r="G1086">
            <v>423.42466000000002</v>
          </cell>
        </row>
        <row r="1087">
          <cell r="F1087">
            <v>25.403110000000002</v>
          </cell>
          <cell r="G1087">
            <v>24.023980000000002</v>
          </cell>
        </row>
        <row r="1088">
          <cell r="F1088">
            <v>1.3797600000000001</v>
          </cell>
        </row>
        <row r="1089">
          <cell r="F1089">
            <v>147.89929000000001</v>
          </cell>
          <cell r="G1089">
            <v>184.96976000000001</v>
          </cell>
        </row>
        <row r="1090">
          <cell r="F1090">
            <v>31.34582</v>
          </cell>
          <cell r="G1090">
            <v>16.48</v>
          </cell>
        </row>
        <row r="1092">
          <cell r="F1092">
            <v>33.653449999999999</v>
          </cell>
          <cell r="G1092">
            <v>32.394019999999998</v>
          </cell>
        </row>
        <row r="1093">
          <cell r="F1093">
            <v>166.92780999999999</v>
          </cell>
          <cell r="G1093">
            <v>156.28552999999999</v>
          </cell>
        </row>
        <row r="1094">
          <cell r="F1094">
            <v>7.1965000000000003</v>
          </cell>
        </row>
        <row r="1095">
          <cell r="F1095">
            <v>100.97423000000001</v>
          </cell>
          <cell r="G1095">
            <v>0</v>
          </cell>
        </row>
        <row r="1096">
          <cell r="F1096">
            <v>5.84049</v>
          </cell>
        </row>
        <row r="1097">
          <cell r="F1097">
            <v>-40.849559999999997</v>
          </cell>
          <cell r="G1097">
            <v>-36.570279999999997</v>
          </cell>
        </row>
        <row r="1098">
          <cell r="F1098">
            <v>-1.0924799999999999</v>
          </cell>
        </row>
        <row r="1099">
          <cell r="F1099">
            <v>-290.35773</v>
          </cell>
          <cell r="G1099">
            <v>-279.53109000000001</v>
          </cell>
        </row>
        <row r="1100">
          <cell r="F1100">
            <v>-33.574179999999998</v>
          </cell>
        </row>
        <row r="1101">
          <cell r="F1101">
            <v>154.74651</v>
          </cell>
          <cell r="G1101">
            <v>98.051919999999996</v>
          </cell>
        </row>
        <row r="1102">
          <cell r="F1102">
            <v>4.6109600000000004</v>
          </cell>
          <cell r="G1102">
            <v>7.2886300000000004</v>
          </cell>
        </row>
        <row r="1103">
          <cell r="F1103">
            <v>3.9679799999999998</v>
          </cell>
        </row>
        <row r="1104">
          <cell r="F1104">
            <v>76.665729999999996</v>
          </cell>
          <cell r="G1104">
            <v>75.348770000000002</v>
          </cell>
        </row>
        <row r="1105">
          <cell r="F1105">
            <v>16.762720000000002</v>
          </cell>
          <cell r="G1105">
            <v>2.3690000000000002</v>
          </cell>
        </row>
        <row r="1107">
          <cell r="F1107">
            <v>12.94342</v>
          </cell>
          <cell r="G1107">
            <v>12.80879</v>
          </cell>
        </row>
        <row r="1108">
          <cell r="F1108">
            <v>65.488339999999994</v>
          </cell>
          <cell r="G1108">
            <v>61.796250000000001</v>
          </cell>
        </row>
        <row r="1110">
          <cell r="F1110">
            <v>1.3440000000000001</v>
          </cell>
        </row>
        <row r="1111">
          <cell r="F1111">
            <v>11.317299999999999</v>
          </cell>
        </row>
        <row r="1112">
          <cell r="F1112">
            <v>1.7360800000000001</v>
          </cell>
        </row>
        <row r="1113">
          <cell r="F1113">
            <v>-9.6277799999999996</v>
          </cell>
          <cell r="G1113">
            <v>-11.095039999999999</v>
          </cell>
        </row>
        <row r="1114">
          <cell r="F1114">
            <v>-4.0256400000000001</v>
          </cell>
        </row>
        <row r="1115">
          <cell r="F1115">
            <v>-137.84601000000001</v>
          </cell>
          <cell r="G1115">
            <v>-114.69893999999999</v>
          </cell>
        </row>
        <row r="1116">
          <cell r="F1116">
            <v>-19.770859999999999</v>
          </cell>
        </row>
        <row r="1117">
          <cell r="F1117">
            <v>23.566240000000001</v>
          </cell>
          <cell r="G1117">
            <v>33.817459999999997</v>
          </cell>
        </row>
        <row r="1118">
          <cell r="F1118">
            <v>50.756729999999997</v>
          </cell>
          <cell r="G1118">
            <v>59.314689999999999</v>
          </cell>
        </row>
        <row r="1119">
          <cell r="F1119">
            <v>28.393139999999999</v>
          </cell>
        </row>
        <row r="1120">
          <cell r="F1120">
            <v>498.12790999999999</v>
          </cell>
          <cell r="G1120">
            <v>517.57962999999995</v>
          </cell>
        </row>
        <row r="1121">
          <cell r="F1121">
            <v>50.07329</v>
          </cell>
          <cell r="G1121">
            <v>14.42</v>
          </cell>
        </row>
        <row r="1122">
          <cell r="F1122">
            <v>90.560090000000002</v>
          </cell>
          <cell r="G1122">
            <v>89.418599999999998</v>
          </cell>
        </row>
        <row r="1123">
          <cell r="F1123">
            <v>447.61396999999999</v>
          </cell>
          <cell r="G1123">
            <v>431.40158000000002</v>
          </cell>
        </row>
        <row r="1125">
          <cell r="F1125">
            <v>12.92761</v>
          </cell>
        </row>
        <row r="1126">
          <cell r="F1126">
            <v>122.83929999999999</v>
          </cell>
          <cell r="G1126">
            <v>0.52307999999999999</v>
          </cell>
        </row>
        <row r="1127">
          <cell r="F1127">
            <v>12.71109</v>
          </cell>
        </row>
        <row r="1128">
          <cell r="F1128">
            <v>-74.790430000000001</v>
          </cell>
          <cell r="G1128">
            <v>-90.29119</v>
          </cell>
        </row>
        <row r="1129">
          <cell r="F1129">
            <v>-38.122900000000001</v>
          </cell>
        </row>
        <row r="1130">
          <cell r="F1130">
            <v>-911.31835000000001</v>
          </cell>
          <cell r="G1130">
            <v>-781.62175999999999</v>
          </cell>
        </row>
        <row r="1131">
          <cell r="F1131">
            <v>-67.086870000000005</v>
          </cell>
        </row>
        <row r="1132">
          <cell r="F1132">
            <v>222.68458000000001</v>
          </cell>
          <cell r="G1132">
            <v>240.74463</v>
          </cell>
        </row>
        <row r="1133">
          <cell r="F1133">
            <v>26.020289999999999</v>
          </cell>
          <cell r="G1133">
            <v>27.757459999999998</v>
          </cell>
        </row>
        <row r="1134">
          <cell r="F1134">
            <v>4.8520700000000003</v>
          </cell>
        </row>
        <row r="1135">
          <cell r="F1135">
            <v>97.458820000000003</v>
          </cell>
          <cell r="G1135">
            <v>97.638390000000001</v>
          </cell>
        </row>
        <row r="1136">
          <cell r="F1136">
            <v>9.37636</v>
          </cell>
          <cell r="G1136">
            <v>3.09</v>
          </cell>
        </row>
        <row r="1137">
          <cell r="F1137">
            <v>20.462029999999999</v>
          </cell>
          <cell r="G1137">
            <v>19.436360000000001</v>
          </cell>
        </row>
        <row r="1138">
          <cell r="F1138">
            <v>100.59059999999999</v>
          </cell>
          <cell r="G1138">
            <v>93.771019999999993</v>
          </cell>
        </row>
        <row r="1139">
          <cell r="F1139">
            <v>3.6446700000000001</v>
          </cell>
        </row>
        <row r="1140">
          <cell r="F1140">
            <v>39.465899999999998</v>
          </cell>
        </row>
        <row r="1141">
          <cell r="F1141">
            <v>0.84850999999999999</v>
          </cell>
        </row>
        <row r="1142">
          <cell r="F1142">
            <v>-40.971069999999997</v>
          </cell>
          <cell r="G1142">
            <v>-42.253509999999999</v>
          </cell>
        </row>
        <row r="1143">
          <cell r="F1143">
            <v>-5.99437</v>
          </cell>
        </row>
        <row r="1144">
          <cell r="F1144">
            <v>-183.91538</v>
          </cell>
          <cell r="G1144">
            <v>-148.62907000000001</v>
          </cell>
        </row>
        <row r="1145">
          <cell r="F1145">
            <v>-10.35731</v>
          </cell>
        </row>
        <row r="1146">
          <cell r="F1146">
            <v>61.481119999999997</v>
          </cell>
          <cell r="G1146">
            <v>50.810650000000003</v>
          </cell>
        </row>
        <row r="1147">
          <cell r="F1147">
            <v>163.50149999999999</v>
          </cell>
          <cell r="G1147">
            <v>171.16831999999999</v>
          </cell>
        </row>
        <row r="1149">
          <cell r="F1149">
            <v>-0.20832999999999999</v>
          </cell>
        </row>
        <row r="1150">
          <cell r="F1150">
            <v>26.775580000000001</v>
          </cell>
          <cell r="G1150">
            <v>26.531089999999999</v>
          </cell>
        </row>
        <row r="1151">
          <cell r="F1151">
            <v>128.66842</v>
          </cell>
          <cell r="G1151">
            <v>127.99966999999999</v>
          </cell>
        </row>
        <row r="1152">
          <cell r="G1152">
            <v>0</v>
          </cell>
        </row>
        <row r="1153">
          <cell r="F1153">
            <v>5.1791999999999998</v>
          </cell>
          <cell r="G1153">
            <v>4.8118299999999996</v>
          </cell>
        </row>
        <row r="1154">
          <cell r="F1154">
            <v>-9.6185500000000008</v>
          </cell>
          <cell r="G1154">
            <v>-1.8738300000000001</v>
          </cell>
        </row>
        <row r="1155">
          <cell r="F1155">
            <v>314.29782</v>
          </cell>
          <cell r="G1155">
            <v>328.63708000000003</v>
          </cell>
        </row>
        <row r="1156">
          <cell r="G1156">
            <v>0</v>
          </cell>
        </row>
        <row r="1157">
          <cell r="G1157">
            <v>0</v>
          </cell>
        </row>
        <row r="1158">
          <cell r="F1158">
            <v>63.337029999999999</v>
          </cell>
          <cell r="G1158">
            <v>65.387550000000005</v>
          </cell>
        </row>
        <row r="1159">
          <cell r="F1159">
            <v>10.551500000000001</v>
          </cell>
          <cell r="G1159">
            <v>10.135070000000001</v>
          </cell>
        </row>
        <row r="1160">
          <cell r="F1160">
            <v>50.713369999999998</v>
          </cell>
          <cell r="G1160">
            <v>48.896810000000002</v>
          </cell>
        </row>
        <row r="1161">
          <cell r="F1161">
            <v>0</v>
          </cell>
        </row>
        <row r="1162">
          <cell r="F1162">
            <v>124.6019</v>
          </cell>
          <cell r="G1162">
            <v>124.41943000000001</v>
          </cell>
        </row>
        <row r="1163">
          <cell r="F1163">
            <v>63.368670000000002</v>
          </cell>
          <cell r="G1163">
            <v>66.304130000000001</v>
          </cell>
        </row>
        <row r="1164">
          <cell r="F1164">
            <v>-0.20832999999999999</v>
          </cell>
        </row>
        <row r="1165">
          <cell r="F1165">
            <v>10.093529999999999</v>
          </cell>
          <cell r="G1165">
            <v>10.277139999999999</v>
          </cell>
        </row>
        <row r="1166">
          <cell r="F1166">
            <v>48.490639999999999</v>
          </cell>
          <cell r="G1166">
            <v>49.582230000000003</v>
          </cell>
        </row>
        <row r="1168">
          <cell r="F1168">
            <v>-2.8505099999999999</v>
          </cell>
          <cell r="G1168">
            <v>-1.8738300000000001</v>
          </cell>
        </row>
        <row r="1169">
          <cell r="F1169">
            <v>118.89400000000001</v>
          </cell>
          <cell r="G1169">
            <v>124.28967</v>
          </cell>
        </row>
        <row r="1170">
          <cell r="F1170">
            <v>63.368670000000002</v>
          </cell>
          <cell r="G1170">
            <v>66.304130000000001</v>
          </cell>
        </row>
        <row r="1171">
          <cell r="F1171">
            <v>-0.20832999999999999</v>
          </cell>
        </row>
        <row r="1172">
          <cell r="F1172">
            <v>10.093529999999999</v>
          </cell>
          <cell r="G1172">
            <v>10.277139999999999</v>
          </cell>
        </row>
        <row r="1173">
          <cell r="F1173">
            <v>48.490639999999999</v>
          </cell>
          <cell r="G1173">
            <v>49.582230000000003</v>
          </cell>
        </row>
        <row r="1175">
          <cell r="F1175">
            <v>-2.8505099999999999</v>
          </cell>
          <cell r="G1175">
            <v>-1.8738300000000001</v>
          </cell>
        </row>
        <row r="1176">
          <cell r="F1176">
            <v>118.89400000000001</v>
          </cell>
          <cell r="G1176">
            <v>124.28967</v>
          </cell>
        </row>
        <row r="1177">
          <cell r="F1177">
            <v>7.5689500000000001</v>
          </cell>
          <cell r="G1177">
            <v>7.2085100000000004</v>
          </cell>
        </row>
        <row r="1178">
          <cell r="F1178">
            <v>1.1214900000000001</v>
          </cell>
          <cell r="G1178">
            <v>1.1173200000000001</v>
          </cell>
        </row>
        <row r="1179">
          <cell r="F1179">
            <v>5.3901500000000002</v>
          </cell>
          <cell r="G1179">
            <v>5.3905200000000004</v>
          </cell>
        </row>
        <row r="1180">
          <cell r="F1180">
            <v>5.1791999999999998</v>
          </cell>
          <cell r="G1180">
            <v>4.8118299999999996</v>
          </cell>
        </row>
        <row r="1181">
          <cell r="G1181">
            <v>0</v>
          </cell>
        </row>
        <row r="1182">
          <cell r="F1182">
            <v>19.259789999999999</v>
          </cell>
          <cell r="G1182">
            <v>18.528179999999999</v>
          </cell>
        </row>
        <row r="1183">
          <cell r="F1183">
            <v>7.5689500000000001</v>
          </cell>
          <cell r="G1183">
            <v>7.2085100000000004</v>
          </cell>
        </row>
        <row r="1184">
          <cell r="F1184">
            <v>1.1214900000000001</v>
          </cell>
          <cell r="G1184">
            <v>1.1173200000000001</v>
          </cell>
        </row>
        <row r="1185">
          <cell r="F1185">
            <v>5.3901500000000002</v>
          </cell>
          <cell r="G1185">
            <v>5.3905200000000004</v>
          </cell>
        </row>
        <row r="1186">
          <cell r="G1186">
            <v>0</v>
          </cell>
        </row>
        <row r="1187">
          <cell r="F1187">
            <v>14.080590000000001</v>
          </cell>
          <cell r="G1187">
            <v>13.71635</v>
          </cell>
        </row>
        <row r="1188">
          <cell r="F1188">
            <v>5.1791999999999998</v>
          </cell>
          <cell r="G1188">
            <v>4.8118299999999996</v>
          </cell>
        </row>
        <row r="1189">
          <cell r="F1189">
            <v>5.1791999999999998</v>
          </cell>
          <cell r="G1189">
            <v>4.8118299999999996</v>
          </cell>
        </row>
        <row r="1190">
          <cell r="F1190">
            <v>29.226849999999999</v>
          </cell>
          <cell r="G1190">
            <v>32.268129999999999</v>
          </cell>
        </row>
        <row r="1192">
          <cell r="F1192">
            <v>5.0090599999999998</v>
          </cell>
          <cell r="G1192">
            <v>5.0015599999999996</v>
          </cell>
        </row>
        <row r="1193">
          <cell r="F1193">
            <v>24.074259999999999</v>
          </cell>
          <cell r="G1193">
            <v>24.130109999999998</v>
          </cell>
        </row>
        <row r="1194">
          <cell r="F1194">
            <v>-6.7680400000000001</v>
          </cell>
          <cell r="G1194">
            <v>0</v>
          </cell>
        </row>
        <row r="1195">
          <cell r="F1195">
            <v>51.54213</v>
          </cell>
          <cell r="G1195">
            <v>61.399799999999999</v>
          </cell>
        </row>
        <row r="1196">
          <cell r="F1196">
            <v>29.226849999999999</v>
          </cell>
          <cell r="G1196">
            <v>32.268129999999999</v>
          </cell>
        </row>
        <row r="1198">
          <cell r="F1198">
            <v>5.0090599999999998</v>
          </cell>
          <cell r="G1198">
            <v>5.0015599999999996</v>
          </cell>
        </row>
        <row r="1199">
          <cell r="F1199">
            <v>24.074259999999999</v>
          </cell>
          <cell r="G1199">
            <v>24.130109999999998</v>
          </cell>
        </row>
        <row r="1200">
          <cell r="F1200">
            <v>-6.7680400000000001</v>
          </cell>
          <cell r="G1200">
            <v>0</v>
          </cell>
        </row>
        <row r="1201">
          <cell r="F1201">
            <v>51.54213</v>
          </cell>
          <cell r="G1201">
            <v>61.399799999999999</v>
          </cell>
        </row>
        <row r="1202">
          <cell r="F1202">
            <v>343.47958</v>
          </cell>
          <cell r="G1202">
            <v>384.93648999999999</v>
          </cell>
        </row>
        <row r="1203">
          <cell r="F1203">
            <v>-189.58474000000001</v>
          </cell>
          <cell r="G1203">
            <v>4.2307699999999997</v>
          </cell>
        </row>
        <row r="1204">
          <cell r="F1204">
            <v>5.3593099999999998</v>
          </cell>
          <cell r="G1204">
            <v>4.8639000000000001</v>
          </cell>
        </row>
        <row r="1205">
          <cell r="F1205">
            <v>55.463169999999998</v>
          </cell>
          <cell r="G1205">
            <v>60.419060000000002</v>
          </cell>
        </row>
        <row r="1206">
          <cell r="F1206">
            <v>126.92816999999999</v>
          </cell>
          <cell r="G1206">
            <v>98.934250000000006</v>
          </cell>
        </row>
        <row r="1207">
          <cell r="F1207">
            <v>157.77239</v>
          </cell>
          <cell r="G1207">
            <v>240.71099000000001</v>
          </cell>
        </row>
        <row r="1208">
          <cell r="G1208">
            <v>0</v>
          </cell>
        </row>
        <row r="1210">
          <cell r="F1210">
            <v>-68.981200000000001</v>
          </cell>
          <cell r="G1210">
            <v>-118.13569</v>
          </cell>
        </row>
        <row r="1211">
          <cell r="F1211">
            <v>430.43668000000002</v>
          </cell>
          <cell r="G1211">
            <v>675.95977000000005</v>
          </cell>
        </row>
        <row r="1212">
          <cell r="G1212">
            <v>0</v>
          </cell>
        </row>
        <row r="1213">
          <cell r="G1213">
            <v>0</v>
          </cell>
        </row>
        <row r="1214">
          <cell r="F1214">
            <v>32.073999999999998</v>
          </cell>
          <cell r="G1214">
            <v>33.486370000000001</v>
          </cell>
        </row>
        <row r="1215">
          <cell r="F1215">
            <v>5.3593099999999998</v>
          </cell>
          <cell r="G1215">
            <v>4.8639000000000001</v>
          </cell>
        </row>
        <row r="1216">
          <cell r="F1216">
            <v>6.2909199999999998</v>
          </cell>
          <cell r="G1216">
            <v>5.9442899999999996</v>
          </cell>
        </row>
        <row r="1217">
          <cell r="F1217">
            <v>30.235769999999999</v>
          </cell>
          <cell r="G1217">
            <v>28.678339999999999</v>
          </cell>
        </row>
        <row r="1219">
          <cell r="F1219">
            <v>-0.35398000000000002</v>
          </cell>
          <cell r="G1219">
            <v>0</v>
          </cell>
        </row>
        <row r="1220">
          <cell r="F1220">
            <v>73.606020000000001</v>
          </cell>
          <cell r="G1220">
            <v>72.972899999999996</v>
          </cell>
        </row>
        <row r="1221">
          <cell r="F1221">
            <v>311.40557999999999</v>
          </cell>
          <cell r="G1221">
            <v>351.45012000000003</v>
          </cell>
        </row>
        <row r="1222">
          <cell r="F1222">
            <v>-189.58474000000001</v>
          </cell>
          <cell r="G1222">
            <v>4.2307699999999997</v>
          </cell>
        </row>
        <row r="1223">
          <cell r="F1223">
            <v>49.172249999999998</v>
          </cell>
          <cell r="G1223">
            <v>54.474769999999999</v>
          </cell>
        </row>
        <row r="1224">
          <cell r="F1224">
            <v>96.692400000000006</v>
          </cell>
          <cell r="G1224">
            <v>70.25591</v>
          </cell>
        </row>
        <row r="1225">
          <cell r="F1225">
            <v>157.77239</v>
          </cell>
          <cell r="G1225">
            <v>240.71099000000001</v>
          </cell>
        </row>
        <row r="1226">
          <cell r="G1226">
            <v>0</v>
          </cell>
        </row>
        <row r="1227">
          <cell r="F1227">
            <v>-68.627219999999994</v>
          </cell>
          <cell r="G1227">
            <v>-118.13569</v>
          </cell>
        </row>
        <row r="1228">
          <cell r="F1228">
            <v>356.83066000000002</v>
          </cell>
          <cell r="G1228">
            <v>602.98686999999995</v>
          </cell>
        </row>
        <row r="1229">
          <cell r="F1229">
            <v>36.431710000000002</v>
          </cell>
          <cell r="G1229">
            <v>37.13664</v>
          </cell>
        </row>
        <row r="1231">
          <cell r="F1231">
            <v>5.7777700000000003</v>
          </cell>
          <cell r="G1231">
            <v>5.7561799999999996</v>
          </cell>
        </row>
        <row r="1232">
          <cell r="F1232">
            <v>27.76904</v>
          </cell>
          <cell r="G1232">
            <v>27.770779999999998</v>
          </cell>
        </row>
        <row r="1233">
          <cell r="F1233">
            <v>-5.1791999999999998</v>
          </cell>
          <cell r="G1233">
            <v>-4.8118299999999996</v>
          </cell>
        </row>
        <row r="1234">
          <cell r="F1234">
            <v>64.799319999999994</v>
          </cell>
          <cell r="G1234">
            <v>65.851770000000002</v>
          </cell>
        </row>
        <row r="1235">
          <cell r="F1235">
            <v>213.87685999999999</v>
          </cell>
          <cell r="G1235">
            <v>257.49999000000003</v>
          </cell>
        </row>
        <row r="1236">
          <cell r="F1236">
            <v>-189.58474000000001</v>
          </cell>
          <cell r="G1236">
            <v>4.2307699999999997</v>
          </cell>
        </row>
        <row r="1237">
          <cell r="F1237">
            <v>34.43441</v>
          </cell>
          <cell r="G1237">
            <v>39.912500000000001</v>
          </cell>
        </row>
        <row r="1238">
          <cell r="F1238">
            <v>28.393689999999999</v>
          </cell>
        </row>
        <row r="1239">
          <cell r="F1239">
            <v>157.77239</v>
          </cell>
          <cell r="G1239">
            <v>240.71099000000001</v>
          </cell>
        </row>
        <row r="1240">
          <cell r="G1240">
            <v>0</v>
          </cell>
        </row>
        <row r="1241">
          <cell r="F1241">
            <v>-21.795179999999998</v>
          </cell>
          <cell r="G1241">
            <v>-75.851330000000004</v>
          </cell>
        </row>
        <row r="1242">
          <cell r="F1242">
            <v>223.09743</v>
          </cell>
          <cell r="G1242">
            <v>466.50292000000002</v>
          </cell>
        </row>
        <row r="1243">
          <cell r="F1243">
            <v>61.097009999999997</v>
          </cell>
          <cell r="G1243">
            <v>56.813490000000002</v>
          </cell>
        </row>
        <row r="1245">
          <cell r="F1245">
            <v>8.96007</v>
          </cell>
          <cell r="G1245">
            <v>8.8060899999999993</v>
          </cell>
        </row>
        <row r="1246">
          <cell r="F1246">
            <v>40.529670000000003</v>
          </cell>
          <cell r="G1246">
            <v>42.485129999999998</v>
          </cell>
        </row>
        <row r="1247">
          <cell r="F1247">
            <v>-41.652839999999998</v>
          </cell>
          <cell r="G1247">
            <v>-37.472529999999999</v>
          </cell>
        </row>
        <row r="1248">
          <cell r="F1248">
            <v>68.933909999999997</v>
          </cell>
          <cell r="G1248">
            <v>70.632180000000005</v>
          </cell>
        </row>
        <row r="1249">
          <cell r="G1249">
            <v>-166.13751999999999</v>
          </cell>
        </row>
        <row r="1250">
          <cell r="G1250">
            <v>-166.13751999999999</v>
          </cell>
        </row>
        <row r="1251">
          <cell r="G1251">
            <v>-166.13751999999999</v>
          </cell>
        </row>
        <row r="1252">
          <cell r="G1252">
            <v>-166.13751999999999</v>
          </cell>
        </row>
        <row r="1253">
          <cell r="F1253">
            <v>-181.4</v>
          </cell>
          <cell r="G1253">
            <v>-315.58368999999999</v>
          </cell>
        </row>
        <row r="1254">
          <cell r="F1254">
            <v>-25.713000000000001</v>
          </cell>
        </row>
        <row r="1255">
          <cell r="G1255">
            <v>-76.830070000000006</v>
          </cell>
        </row>
        <row r="1256">
          <cell r="G1256">
            <v>-2.2299500000000001</v>
          </cell>
        </row>
        <row r="1257">
          <cell r="F1257">
            <v>-0.27200000000000002</v>
          </cell>
          <cell r="G1257">
            <v>-0.82657000000000003</v>
          </cell>
        </row>
        <row r="1258">
          <cell r="F1258">
            <v>-1135.828</v>
          </cell>
          <cell r="G1258">
            <v>414.37405999999999</v>
          </cell>
        </row>
        <row r="1259">
          <cell r="F1259">
            <v>-22.332000000000001</v>
          </cell>
        </row>
        <row r="1260">
          <cell r="F1260">
            <v>-1.1379999999999999</v>
          </cell>
          <cell r="G1260">
            <v>-1.6552199999999999</v>
          </cell>
        </row>
        <row r="1261">
          <cell r="F1261">
            <v>-49.145000000000003</v>
          </cell>
          <cell r="G1261">
            <v>-90.740769999999998</v>
          </cell>
        </row>
        <row r="1262">
          <cell r="F1262">
            <v>-238.059</v>
          </cell>
          <cell r="G1262">
            <v>-264.00126999999998</v>
          </cell>
        </row>
        <row r="1263">
          <cell r="G1263">
            <v>-36.106650000000002</v>
          </cell>
        </row>
        <row r="1264">
          <cell r="G1264">
            <v>70.693700000000007</v>
          </cell>
        </row>
        <row r="1265">
          <cell r="G1265">
            <v>-6.6522500000000004</v>
          </cell>
        </row>
        <row r="1266">
          <cell r="G1266">
            <v>-0.17462</v>
          </cell>
        </row>
        <row r="1267">
          <cell r="G1267">
            <v>97.923559999999995</v>
          </cell>
        </row>
        <row r="1268">
          <cell r="G1268">
            <v>113.59923000000001</v>
          </cell>
        </row>
        <row r="1269">
          <cell r="G1269">
            <v>1.22566</v>
          </cell>
        </row>
        <row r="1270">
          <cell r="G1270">
            <v>1.0742</v>
          </cell>
        </row>
        <row r="1271">
          <cell r="F1271">
            <v>-1653.8869999999999</v>
          </cell>
          <cell r="G1271">
            <v>-95.910650000000004</v>
          </cell>
        </row>
        <row r="1272">
          <cell r="F1272">
            <v>-1222.7940000000001</v>
          </cell>
        </row>
        <row r="1273">
          <cell r="F1273">
            <v>-22.332000000000001</v>
          </cell>
        </row>
        <row r="1274">
          <cell r="F1274">
            <v>-1245.126</v>
          </cell>
        </row>
        <row r="1275">
          <cell r="F1275">
            <v>-1222.7940000000001</v>
          </cell>
        </row>
        <row r="1276">
          <cell r="F1276">
            <v>-22.332000000000001</v>
          </cell>
        </row>
        <row r="1277">
          <cell r="F1277">
            <v>-1245.126</v>
          </cell>
        </row>
        <row r="1278">
          <cell r="F1278">
            <v>-22.332000000000001</v>
          </cell>
        </row>
        <row r="1279">
          <cell r="F1279">
            <v>-22.332000000000001</v>
          </cell>
        </row>
        <row r="1280">
          <cell r="F1280">
            <v>-1222.7940000000001</v>
          </cell>
        </row>
        <row r="1281">
          <cell r="F1281">
            <v>-1222.7940000000001</v>
          </cell>
        </row>
        <row r="1282">
          <cell r="F1282">
            <v>-181.4</v>
          </cell>
          <cell r="G1282">
            <v>-315.58368999999999</v>
          </cell>
        </row>
        <row r="1283">
          <cell r="F1283">
            <v>-25.713000000000001</v>
          </cell>
        </row>
        <row r="1284">
          <cell r="G1284">
            <v>-76.830070000000006</v>
          </cell>
        </row>
        <row r="1285">
          <cell r="G1285">
            <v>-2.2299500000000001</v>
          </cell>
        </row>
        <row r="1286">
          <cell r="F1286">
            <v>-0.27200000000000002</v>
          </cell>
          <cell r="G1286">
            <v>-0.82657000000000003</v>
          </cell>
        </row>
        <row r="1287">
          <cell r="F1287">
            <v>86.965999999999994</v>
          </cell>
          <cell r="G1287">
            <v>414.37405999999999</v>
          </cell>
        </row>
        <row r="1288">
          <cell r="F1288">
            <v>-1.1379999999999999</v>
          </cell>
          <cell r="G1288">
            <v>-1.6552199999999999</v>
          </cell>
        </row>
        <row r="1289">
          <cell r="F1289">
            <v>-49.145000000000003</v>
          </cell>
          <cell r="G1289">
            <v>-90.740769999999998</v>
          </cell>
        </row>
        <row r="1290">
          <cell r="F1290">
            <v>-238.059</v>
          </cell>
          <cell r="G1290">
            <v>-264.00126999999998</v>
          </cell>
        </row>
        <row r="1291">
          <cell r="G1291">
            <v>-36.106650000000002</v>
          </cell>
        </row>
        <row r="1292">
          <cell r="G1292">
            <v>70.693700000000007</v>
          </cell>
        </row>
        <row r="1293">
          <cell r="G1293">
            <v>-6.6522500000000004</v>
          </cell>
        </row>
        <row r="1294">
          <cell r="G1294">
            <v>-0.17462</v>
          </cell>
        </row>
        <row r="1295">
          <cell r="G1295">
            <v>97.923559999999995</v>
          </cell>
        </row>
        <row r="1296">
          <cell r="G1296">
            <v>113.59923000000001</v>
          </cell>
        </row>
        <row r="1297">
          <cell r="G1297">
            <v>1.22566</v>
          </cell>
        </row>
        <row r="1298">
          <cell r="G1298">
            <v>1.0742</v>
          </cell>
        </row>
        <row r="1299">
          <cell r="F1299">
            <v>-408.76100000000002</v>
          </cell>
          <cell r="G1299">
            <v>-95.910650000000004</v>
          </cell>
        </row>
        <row r="1300">
          <cell r="F1300">
            <v>-181.4</v>
          </cell>
          <cell r="G1300">
            <v>-315.58368999999999</v>
          </cell>
        </row>
        <row r="1301">
          <cell r="F1301">
            <v>-25.713000000000001</v>
          </cell>
        </row>
        <row r="1302">
          <cell r="G1302">
            <v>-76.830070000000006</v>
          </cell>
        </row>
        <row r="1303">
          <cell r="G1303">
            <v>-2.2299500000000001</v>
          </cell>
        </row>
        <row r="1304">
          <cell r="F1304">
            <v>-0.27200000000000002</v>
          </cell>
          <cell r="G1304">
            <v>-0.82657000000000003</v>
          </cell>
        </row>
        <row r="1305">
          <cell r="F1305">
            <v>12.566000000000001</v>
          </cell>
        </row>
        <row r="1306">
          <cell r="F1306">
            <v>-1.1379999999999999</v>
          </cell>
          <cell r="G1306">
            <v>-1.6552199999999999</v>
          </cell>
        </row>
        <row r="1307">
          <cell r="F1307">
            <v>-49.145000000000003</v>
          </cell>
          <cell r="G1307">
            <v>-60.968119999999999</v>
          </cell>
        </row>
        <row r="1308">
          <cell r="F1308">
            <v>-238.059</v>
          </cell>
          <cell r="G1308">
            <v>-264.00126999999998</v>
          </cell>
        </row>
        <row r="1309">
          <cell r="G1309">
            <v>-36.106650000000002</v>
          </cell>
        </row>
        <row r="1310">
          <cell r="G1310">
            <v>15.855270000000001</v>
          </cell>
        </row>
        <row r="1311">
          <cell r="G1311">
            <v>-6.6522500000000004</v>
          </cell>
        </row>
        <row r="1312">
          <cell r="G1312">
            <v>-0.17462</v>
          </cell>
        </row>
        <row r="1313">
          <cell r="G1313">
            <v>97.923559999999995</v>
          </cell>
        </row>
        <row r="1314">
          <cell r="G1314">
            <v>113.59923000000001</v>
          </cell>
        </row>
        <row r="1315">
          <cell r="G1315">
            <v>1.22566</v>
          </cell>
        </row>
        <row r="1316">
          <cell r="G1316">
            <v>1.0742</v>
          </cell>
        </row>
        <row r="1317">
          <cell r="F1317">
            <v>-483.161</v>
          </cell>
          <cell r="G1317">
            <v>-535.35049000000004</v>
          </cell>
        </row>
        <row r="1318">
          <cell r="G1318">
            <v>-29.772649999999999</v>
          </cell>
        </row>
        <row r="1319">
          <cell r="G1319">
            <v>54.838430000000002</v>
          </cell>
        </row>
        <row r="1320">
          <cell r="G1320">
            <v>25.06578</v>
          </cell>
        </row>
        <row r="1321">
          <cell r="F1321">
            <v>74.400000000000006</v>
          </cell>
          <cell r="G1321">
            <v>414.37405999999999</v>
          </cell>
        </row>
        <row r="1322">
          <cell r="F1322">
            <v>74.400000000000006</v>
          </cell>
          <cell r="G1322">
            <v>414.37405999999999</v>
          </cell>
        </row>
        <row r="1323">
          <cell r="F1323">
            <v>74.400000000000006</v>
          </cell>
          <cell r="G1323">
            <v>414.37405999999999</v>
          </cell>
        </row>
        <row r="1324">
          <cell r="F1324">
            <v>74.400000000000006</v>
          </cell>
          <cell r="G1324">
            <v>414.37405999999999</v>
          </cell>
        </row>
        <row r="1325">
          <cell r="G1325">
            <v>15.957190000000001</v>
          </cell>
        </row>
        <row r="1326">
          <cell r="G1326">
            <v>2.47336</v>
          </cell>
        </row>
        <row r="1327">
          <cell r="G1327">
            <v>11.932790000000001</v>
          </cell>
        </row>
        <row r="1328">
          <cell r="G1328">
            <v>-30.363350000000001</v>
          </cell>
        </row>
        <row r="1329">
          <cell r="G1329">
            <v>-1.0000000000000001E-5</v>
          </cell>
        </row>
        <row r="1330">
          <cell r="G1330">
            <v>15.957190000000001</v>
          </cell>
        </row>
        <row r="1331">
          <cell r="G1331">
            <v>2.47336</v>
          </cell>
        </row>
        <row r="1332">
          <cell r="G1332">
            <v>11.932790000000001</v>
          </cell>
        </row>
        <row r="1333">
          <cell r="G1333">
            <v>-30.363350000000001</v>
          </cell>
        </row>
        <row r="1334">
          <cell r="G1334">
            <v>-1.0000000000000001E-5</v>
          </cell>
        </row>
        <row r="1335">
          <cell r="G1335">
            <v>0</v>
          </cell>
        </row>
        <row r="1336">
          <cell r="G1336">
            <v>0</v>
          </cell>
        </row>
        <row r="1337">
          <cell r="G1337">
            <v>0</v>
          </cell>
        </row>
        <row r="1338">
          <cell r="G1338">
            <v>0</v>
          </cell>
        </row>
      </sheetData>
      <sheetData sheetId="3"/>
      <sheetData sheetId="4">
        <row r="8">
          <cell r="G8">
            <v>218520.27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intenance Detail"/>
      <sheetName val="Groups"/>
      <sheetName val="Dell Leases-Current"/>
      <sheetName val="Discontinued Maint."/>
      <sheetName val="Dues, Subs, Books"/>
      <sheetName val="Contracts_T&amp;Cs"/>
    </sheetNames>
    <sheetDataSet>
      <sheetData sheetId="0"/>
      <sheetData sheetId="1"/>
      <sheetData sheetId="2" refreshError="1">
        <row r="1">
          <cell r="E1" t="str">
            <v>Construction Operation Services</v>
          </cell>
        </row>
        <row r="2">
          <cell r="E2" t="str">
            <v>Customer Acquisition Systems</v>
          </cell>
        </row>
        <row r="3">
          <cell r="E3" t="str">
            <v>Customer Field Services</v>
          </cell>
        </row>
        <row r="4">
          <cell r="E4" t="str">
            <v>Customer Information Systems</v>
          </cell>
        </row>
        <row r="5">
          <cell r="E5" t="str">
            <v>e-Commerce Site &amp; Intranet</v>
          </cell>
        </row>
        <row r="6">
          <cell r="E6" t="str">
            <v>Engineering Systems</v>
          </cell>
        </row>
        <row r="7">
          <cell r="E7" t="str">
            <v>Finance, Acctg, Info Mgmt &amp; Procurement</v>
          </cell>
        </row>
        <row r="8">
          <cell r="E8" t="str">
            <v>Gas Supply Systems</v>
          </cell>
        </row>
        <row r="9">
          <cell r="E9" t="str">
            <v>Grand Total</v>
          </cell>
        </row>
        <row r="10">
          <cell r="E10" t="str">
            <v>Human Resources and Payroll</v>
          </cell>
        </row>
        <row r="11">
          <cell r="E11" t="str">
            <v>Personal Office Technology</v>
          </cell>
        </row>
        <row r="12">
          <cell r="E12" t="str">
            <v>Other</v>
          </cell>
        </row>
        <row r="13">
          <cell r="E13" t="str">
            <v>Reporting and Other Areas</v>
          </cell>
        </row>
        <row r="14">
          <cell r="E14" t="str">
            <v>Sarbanes Oxley Compliance</v>
          </cell>
        </row>
        <row r="15">
          <cell r="E15" t="str">
            <v xml:space="preserve">  Allocate-DB</v>
          </cell>
        </row>
        <row r="16">
          <cell r="E16" t="str">
            <v xml:space="preserve">  Allocate-General Admin</v>
          </cell>
        </row>
        <row r="17">
          <cell r="E17" t="str">
            <v xml:space="preserve">  Allocate-iSeries</v>
          </cell>
        </row>
        <row r="18">
          <cell r="E18" t="str">
            <v xml:space="preserve">  Allocate-Network</v>
          </cell>
        </row>
        <row r="19">
          <cell r="E19" t="str">
            <v xml:space="preserve">  Allocate-NT</v>
          </cell>
        </row>
        <row r="20">
          <cell r="E20" t="str">
            <v xml:space="preserve">  Allocate-Platform General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OFF - PAR vs PARC by CC"/>
      <sheetName val="YoY"/>
      <sheetName val="CHART - GAS OPS"/>
      <sheetName val="CH- Gas Ops w Hrs"/>
      <sheetName val="CH-Data"/>
      <sheetName val="2015"/>
      <sheetName val="2016 YTD"/>
      <sheetName val="Jan 2016"/>
      <sheetName val="Feb 2016"/>
      <sheetName val="Mar 2016"/>
      <sheetName val="Apr 2016"/>
      <sheetName val="May 2016"/>
      <sheetName val="Jun 2016"/>
      <sheetName val="Jul 2016"/>
      <sheetName val="Aug 2016"/>
      <sheetName val="Sep 2016"/>
      <sheetName val="PR GL Data"/>
      <sheetName val="Unloaded All Costs"/>
      <sheetName val="Loaded All Costs"/>
      <sheetName val="Oct 2016"/>
      <sheetName val="Nov 2016"/>
      <sheetName val="Dec 2016"/>
      <sheetName val="Mock Up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E5" t="str">
            <v>500100</v>
          </cell>
        </row>
        <row r="6">
          <cell r="E6" t="str">
            <v>500106</v>
          </cell>
        </row>
        <row r="7">
          <cell r="E7" t="str">
            <v>500300</v>
          </cell>
        </row>
        <row r="8">
          <cell r="E8" t="str">
            <v>500301</v>
          </cell>
        </row>
        <row r="9">
          <cell r="E9" t="str">
            <v>500305</v>
          </cell>
        </row>
        <row r="11">
          <cell r="E11" t="str">
            <v>500400</v>
          </cell>
        </row>
        <row r="12">
          <cell r="E12" t="str">
            <v>500500</v>
          </cell>
        </row>
        <row r="13">
          <cell r="E13" t="str">
            <v>500700</v>
          </cell>
        </row>
        <row r="14">
          <cell r="E14" t="str">
            <v>500800</v>
          </cell>
        </row>
        <row r="15">
          <cell r="E15" t="str">
            <v>500900</v>
          </cell>
        </row>
        <row r="16">
          <cell r="E16" t="str">
            <v>501000</v>
          </cell>
        </row>
        <row r="17">
          <cell r="E17" t="str">
            <v>501005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Budget FTE"/>
      <sheetName val="July FTE's &amp; Float Vacancies"/>
      <sheetName val="2015 Prior FTE Forecast"/>
      <sheetName val="EE Listing 9-1-2015"/>
      <sheetName val="NWN EE Listing 08-01-2015"/>
      <sheetName val="NWN EE Listing 7-15-2015"/>
      <sheetName val="NWN EE Listing 7-1-2015"/>
      <sheetName val="NWN EE Listing 6-1-2015"/>
      <sheetName val="NWN EE Listing 5-1-2015"/>
      <sheetName val="NWN EE Listing 4-1-2015"/>
      <sheetName val="NWN EE Listing 3-1-2015"/>
      <sheetName val="NWNGS EE Listing 3-1-2015"/>
      <sheetName val="NWN EE Listing 2-1-2015"/>
      <sheetName val="Footprint"/>
      <sheetName val="Input"/>
      <sheetName val="Forecast Input"/>
      <sheetName val="Separations"/>
      <sheetName val="2015-Hires YTD"/>
      <sheetName val="2015-Transfers YTD"/>
      <sheetName val="Sheet1"/>
    </sheetNames>
    <sheetDataSet>
      <sheetData sheetId="0"/>
      <sheetData sheetId="1">
        <row r="4">
          <cell r="D4">
            <v>1090.58</v>
          </cell>
          <cell r="E4">
            <v>1088.58</v>
          </cell>
          <cell r="F4">
            <v>1083.58</v>
          </cell>
          <cell r="G4">
            <v>1080.58</v>
          </cell>
          <cell r="H4">
            <v>1079.58</v>
          </cell>
          <cell r="I4">
            <v>1078.58</v>
          </cell>
          <cell r="J4" t="str">
            <v>05000</v>
          </cell>
        </row>
        <row r="5">
          <cell r="D5">
            <v>1088.58</v>
          </cell>
          <cell r="E5">
            <v>1086.58</v>
          </cell>
          <cell r="F5">
            <v>1081.58</v>
          </cell>
          <cell r="G5">
            <v>1078.58</v>
          </cell>
          <cell r="H5">
            <v>1077.58</v>
          </cell>
          <cell r="I5">
            <v>1076.58</v>
          </cell>
          <cell r="J5" t="str">
            <v>85900</v>
          </cell>
        </row>
        <row r="6">
          <cell r="D6">
            <v>55</v>
          </cell>
          <cell r="E6">
            <v>56</v>
          </cell>
          <cell r="F6">
            <v>56</v>
          </cell>
          <cell r="G6">
            <v>56</v>
          </cell>
          <cell r="H6">
            <v>56</v>
          </cell>
          <cell r="I6">
            <v>56</v>
          </cell>
          <cell r="J6" t="str">
            <v>17000</v>
          </cell>
        </row>
        <row r="7">
          <cell r="D7">
            <v>2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 t="str">
            <v>42040</v>
          </cell>
        </row>
        <row r="8"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3</v>
          </cell>
          <cell r="I8">
            <v>3</v>
          </cell>
          <cell r="J8" t="str">
            <v>42030</v>
          </cell>
        </row>
        <row r="9">
          <cell r="D9">
            <v>7</v>
          </cell>
          <cell r="E9">
            <v>7</v>
          </cell>
          <cell r="F9">
            <v>7</v>
          </cell>
          <cell r="G9">
            <v>7</v>
          </cell>
          <cell r="H9">
            <v>7</v>
          </cell>
          <cell r="I9">
            <v>7</v>
          </cell>
          <cell r="J9" t="str">
            <v>16300</v>
          </cell>
        </row>
        <row r="10">
          <cell r="D10">
            <v>9</v>
          </cell>
          <cell r="E10">
            <v>9</v>
          </cell>
          <cell r="F10">
            <v>9</v>
          </cell>
          <cell r="G10">
            <v>9</v>
          </cell>
          <cell r="H10">
            <v>9</v>
          </cell>
          <cell r="I10">
            <v>9</v>
          </cell>
          <cell r="J10" t="str">
            <v>16200</v>
          </cell>
        </row>
        <row r="11">
          <cell r="D11">
            <v>34</v>
          </cell>
          <cell r="E11">
            <v>35</v>
          </cell>
          <cell r="F11">
            <v>35</v>
          </cell>
          <cell r="G11">
            <v>35</v>
          </cell>
          <cell r="H11">
            <v>35</v>
          </cell>
          <cell r="I11">
            <v>35</v>
          </cell>
          <cell r="J11" t="str">
            <v>40000</v>
          </cell>
        </row>
        <row r="12">
          <cell r="D12">
            <v>6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 t="str">
            <v>44010</v>
          </cell>
        </row>
        <row r="13"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 t="str">
            <v>48010</v>
          </cell>
        </row>
        <row r="14">
          <cell r="D14">
            <v>27</v>
          </cell>
          <cell r="E14">
            <v>28</v>
          </cell>
          <cell r="F14">
            <v>28</v>
          </cell>
          <cell r="G14">
            <v>28</v>
          </cell>
          <cell r="H14">
            <v>28</v>
          </cell>
          <cell r="I14">
            <v>28</v>
          </cell>
          <cell r="J14" t="str">
            <v>42000</v>
          </cell>
        </row>
        <row r="15">
          <cell r="D15">
            <v>2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 t="str">
            <v>42020</v>
          </cell>
        </row>
        <row r="16">
          <cell r="D16">
            <v>25</v>
          </cell>
          <cell r="E16">
            <v>26</v>
          </cell>
          <cell r="F16">
            <v>26</v>
          </cell>
          <cell r="G16">
            <v>26</v>
          </cell>
          <cell r="H16">
            <v>26</v>
          </cell>
          <cell r="I16">
            <v>26</v>
          </cell>
          <cell r="J16" t="str">
            <v>42025</v>
          </cell>
        </row>
        <row r="17"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 t="str">
            <v>42010</v>
          </cell>
        </row>
        <row r="18">
          <cell r="D18">
            <v>2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 t="str">
            <v>42012</v>
          </cell>
        </row>
        <row r="19"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 t="str">
            <v>42014</v>
          </cell>
        </row>
        <row r="20">
          <cell r="D20">
            <v>6</v>
          </cell>
          <cell r="E20">
            <v>6</v>
          </cell>
          <cell r="F20">
            <v>6</v>
          </cell>
          <cell r="G20">
            <v>6</v>
          </cell>
          <cell r="H20">
            <v>6</v>
          </cell>
          <cell r="I20">
            <v>6</v>
          </cell>
          <cell r="J20" t="str">
            <v>42016</v>
          </cell>
        </row>
        <row r="21">
          <cell r="D21">
            <v>6</v>
          </cell>
          <cell r="E21">
            <v>6</v>
          </cell>
          <cell r="F21">
            <v>6</v>
          </cell>
          <cell r="G21">
            <v>6</v>
          </cell>
          <cell r="H21">
            <v>6</v>
          </cell>
          <cell r="I21">
            <v>6</v>
          </cell>
          <cell r="J21" t="str">
            <v>42018</v>
          </cell>
        </row>
        <row r="22">
          <cell r="D22">
            <v>10</v>
          </cell>
          <cell r="E22">
            <v>10</v>
          </cell>
          <cell r="F22">
            <v>10</v>
          </cell>
          <cell r="G22">
            <v>10</v>
          </cell>
          <cell r="H22">
            <v>10</v>
          </cell>
          <cell r="I22">
            <v>10</v>
          </cell>
          <cell r="J22" t="str">
            <v>11399</v>
          </cell>
        </row>
        <row r="23">
          <cell r="D23">
            <v>5</v>
          </cell>
          <cell r="E23">
            <v>5</v>
          </cell>
          <cell r="F23">
            <v>5</v>
          </cell>
          <cell r="G23">
            <v>5</v>
          </cell>
          <cell r="H23">
            <v>5</v>
          </cell>
          <cell r="I23">
            <v>5</v>
          </cell>
          <cell r="J23" t="str">
            <v>11150</v>
          </cell>
        </row>
        <row r="24">
          <cell r="D24">
            <v>5</v>
          </cell>
          <cell r="E24">
            <v>5</v>
          </cell>
          <cell r="F24">
            <v>5</v>
          </cell>
          <cell r="G24">
            <v>5</v>
          </cell>
          <cell r="H24">
            <v>5</v>
          </cell>
          <cell r="I24">
            <v>5</v>
          </cell>
          <cell r="J24" t="str">
            <v>11380</v>
          </cell>
        </row>
        <row r="25">
          <cell r="D25">
            <v>3</v>
          </cell>
          <cell r="E25">
            <v>3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 t="str">
            <v>11370</v>
          </cell>
        </row>
        <row r="26">
          <cell r="D26">
            <v>2</v>
          </cell>
          <cell r="E26">
            <v>2</v>
          </cell>
          <cell r="F26">
            <v>2</v>
          </cell>
          <cell r="G26">
            <v>2</v>
          </cell>
          <cell r="H26">
            <v>2</v>
          </cell>
          <cell r="I26">
            <v>2</v>
          </cell>
          <cell r="J26" t="str">
            <v>45010</v>
          </cell>
        </row>
        <row r="27">
          <cell r="D27">
            <v>131.47999999999999</v>
          </cell>
          <cell r="E27">
            <v>132.47999999999999</v>
          </cell>
          <cell r="F27">
            <v>131.47999999999999</v>
          </cell>
          <cell r="G27">
            <v>131.47999999999999</v>
          </cell>
          <cell r="H27">
            <v>131.47999999999999</v>
          </cell>
          <cell r="I27">
            <v>131.47999999999999</v>
          </cell>
          <cell r="J27" t="str">
            <v>30000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 t="str">
            <v>51045</v>
          </cell>
        </row>
        <row r="29">
          <cell r="D29">
            <v>2</v>
          </cell>
          <cell r="E29">
            <v>2</v>
          </cell>
          <cell r="F29">
            <v>2</v>
          </cell>
          <cell r="G29">
            <v>2</v>
          </cell>
          <cell r="H29">
            <v>2</v>
          </cell>
          <cell r="I29">
            <v>2</v>
          </cell>
          <cell r="J29" t="str">
            <v>51050</v>
          </cell>
        </row>
        <row r="30">
          <cell r="D30">
            <v>4</v>
          </cell>
          <cell r="E30">
            <v>4</v>
          </cell>
          <cell r="F30">
            <v>4</v>
          </cell>
          <cell r="G30">
            <v>4</v>
          </cell>
          <cell r="H30">
            <v>4</v>
          </cell>
          <cell r="I30">
            <v>4</v>
          </cell>
          <cell r="J30" t="str">
            <v>51060</v>
          </cell>
        </row>
        <row r="31">
          <cell r="D31">
            <v>92.48</v>
          </cell>
          <cell r="E31">
            <v>93.48</v>
          </cell>
          <cell r="F31">
            <v>92.48</v>
          </cell>
          <cell r="G31">
            <v>92.48</v>
          </cell>
          <cell r="H31">
            <v>92.48</v>
          </cell>
          <cell r="I31">
            <v>92.48</v>
          </cell>
          <cell r="J31" t="str">
            <v>41000</v>
          </cell>
        </row>
        <row r="32">
          <cell r="D32">
            <v>16</v>
          </cell>
          <cell r="E32">
            <v>16</v>
          </cell>
          <cell r="F32">
            <v>15</v>
          </cell>
          <cell r="G32">
            <v>15</v>
          </cell>
          <cell r="H32">
            <v>15</v>
          </cell>
          <cell r="I32">
            <v>15</v>
          </cell>
          <cell r="J32" t="str">
            <v>13100</v>
          </cell>
        </row>
        <row r="33">
          <cell r="D33">
            <v>11</v>
          </cell>
          <cell r="E33">
            <v>11</v>
          </cell>
          <cell r="F33">
            <v>11</v>
          </cell>
          <cell r="G33">
            <v>11</v>
          </cell>
          <cell r="H33">
            <v>11</v>
          </cell>
          <cell r="I33">
            <v>11</v>
          </cell>
          <cell r="J33" t="str">
            <v>16400</v>
          </cell>
        </row>
        <row r="34">
          <cell r="D34">
            <v>24.48</v>
          </cell>
          <cell r="E34">
            <v>24.48</v>
          </cell>
          <cell r="F34">
            <v>23.48</v>
          </cell>
          <cell r="G34">
            <v>23.48</v>
          </cell>
          <cell r="H34">
            <v>23.48</v>
          </cell>
          <cell r="I34">
            <v>23.48</v>
          </cell>
          <cell r="J34" t="str">
            <v>41020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 t="str">
            <v>41030</v>
          </cell>
        </row>
        <row r="36">
          <cell r="D36">
            <v>30</v>
          </cell>
          <cell r="E36">
            <v>31</v>
          </cell>
          <cell r="F36">
            <v>31</v>
          </cell>
          <cell r="G36">
            <v>31</v>
          </cell>
          <cell r="H36">
            <v>31</v>
          </cell>
          <cell r="I36">
            <v>31</v>
          </cell>
          <cell r="J36" t="str">
            <v>41040</v>
          </cell>
        </row>
        <row r="37">
          <cell r="D37">
            <v>4</v>
          </cell>
          <cell r="E37">
            <v>4</v>
          </cell>
          <cell r="F37">
            <v>5</v>
          </cell>
          <cell r="G37">
            <v>5</v>
          </cell>
          <cell r="H37">
            <v>5</v>
          </cell>
          <cell r="I37">
            <v>5</v>
          </cell>
          <cell r="J37" t="str">
            <v>41050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 t="str">
            <v>41060</v>
          </cell>
        </row>
        <row r="39">
          <cell r="D39">
            <v>7</v>
          </cell>
          <cell r="E39">
            <v>7</v>
          </cell>
          <cell r="F39">
            <v>7</v>
          </cell>
          <cell r="G39">
            <v>7</v>
          </cell>
          <cell r="H39">
            <v>7</v>
          </cell>
          <cell r="I39">
            <v>7</v>
          </cell>
          <cell r="J39" t="str">
            <v>41070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 t="str">
            <v>49010</v>
          </cell>
        </row>
        <row r="41">
          <cell r="D41">
            <v>6</v>
          </cell>
          <cell r="E41">
            <v>6</v>
          </cell>
          <cell r="F41">
            <v>6</v>
          </cell>
          <cell r="G41">
            <v>6</v>
          </cell>
          <cell r="H41">
            <v>6</v>
          </cell>
          <cell r="I41">
            <v>6</v>
          </cell>
          <cell r="J41" t="str">
            <v>16100</v>
          </cell>
        </row>
        <row r="42">
          <cell r="D42">
            <v>26</v>
          </cell>
          <cell r="E42">
            <v>26</v>
          </cell>
          <cell r="F42">
            <v>26</v>
          </cell>
          <cell r="G42">
            <v>26</v>
          </cell>
          <cell r="H42">
            <v>26</v>
          </cell>
          <cell r="I42">
            <v>26</v>
          </cell>
          <cell r="J42" t="str">
            <v>37000</v>
          </cell>
        </row>
        <row r="43">
          <cell r="D43">
            <v>9</v>
          </cell>
          <cell r="E43">
            <v>9</v>
          </cell>
          <cell r="F43">
            <v>9</v>
          </cell>
          <cell r="G43">
            <v>9</v>
          </cell>
          <cell r="H43">
            <v>9</v>
          </cell>
          <cell r="I43">
            <v>9</v>
          </cell>
          <cell r="J43" t="str">
            <v>32000</v>
          </cell>
        </row>
        <row r="44">
          <cell r="D44">
            <v>4</v>
          </cell>
          <cell r="E44">
            <v>4</v>
          </cell>
          <cell r="F44">
            <v>4</v>
          </cell>
          <cell r="G44">
            <v>4</v>
          </cell>
          <cell r="H44">
            <v>4</v>
          </cell>
          <cell r="I44">
            <v>4</v>
          </cell>
          <cell r="J44" t="str">
            <v>33000</v>
          </cell>
        </row>
        <row r="45">
          <cell r="D45">
            <v>4</v>
          </cell>
          <cell r="E45">
            <v>4</v>
          </cell>
          <cell r="F45">
            <v>4</v>
          </cell>
          <cell r="G45">
            <v>4</v>
          </cell>
          <cell r="H45">
            <v>4</v>
          </cell>
          <cell r="I45">
            <v>4</v>
          </cell>
          <cell r="J45" t="str">
            <v>34000</v>
          </cell>
        </row>
        <row r="46"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 t="str">
            <v>35000</v>
          </cell>
        </row>
        <row r="47">
          <cell r="D47">
            <v>8</v>
          </cell>
          <cell r="E47">
            <v>8</v>
          </cell>
          <cell r="F47">
            <v>8</v>
          </cell>
          <cell r="G47">
            <v>8</v>
          </cell>
          <cell r="H47">
            <v>8</v>
          </cell>
          <cell r="I47">
            <v>8</v>
          </cell>
          <cell r="J47" t="str">
            <v>31000</v>
          </cell>
        </row>
        <row r="48">
          <cell r="D48">
            <v>5</v>
          </cell>
          <cell r="E48">
            <v>5</v>
          </cell>
          <cell r="F48">
            <v>5</v>
          </cell>
          <cell r="G48">
            <v>5</v>
          </cell>
          <cell r="H48">
            <v>5</v>
          </cell>
          <cell r="I48">
            <v>5</v>
          </cell>
          <cell r="J48" t="str">
            <v>31100</v>
          </cell>
        </row>
        <row r="49">
          <cell r="D49">
            <v>3</v>
          </cell>
          <cell r="E49">
            <v>3</v>
          </cell>
          <cell r="F49">
            <v>3</v>
          </cell>
          <cell r="G49">
            <v>3</v>
          </cell>
          <cell r="H49">
            <v>3</v>
          </cell>
          <cell r="I49">
            <v>3</v>
          </cell>
          <cell r="J49" t="str">
            <v>31300</v>
          </cell>
        </row>
        <row r="50">
          <cell r="D50">
            <v>817.3</v>
          </cell>
          <cell r="E50">
            <v>814.3</v>
          </cell>
          <cell r="F50">
            <v>812.3</v>
          </cell>
          <cell r="G50">
            <v>808.3</v>
          </cell>
          <cell r="H50">
            <v>807.3</v>
          </cell>
          <cell r="I50">
            <v>806.3</v>
          </cell>
          <cell r="J50" t="str">
            <v>52000</v>
          </cell>
        </row>
        <row r="51">
          <cell r="D51">
            <v>6</v>
          </cell>
          <cell r="E51">
            <v>6</v>
          </cell>
          <cell r="F51">
            <v>6</v>
          </cell>
          <cell r="G51">
            <v>6</v>
          </cell>
          <cell r="H51">
            <v>6</v>
          </cell>
          <cell r="I51">
            <v>6</v>
          </cell>
          <cell r="J51" t="str">
            <v>51010</v>
          </cell>
        </row>
        <row r="52">
          <cell r="D52">
            <v>68.55</v>
          </cell>
          <cell r="E52">
            <v>68.55</v>
          </cell>
          <cell r="F52">
            <v>69.55</v>
          </cell>
          <cell r="G52">
            <v>68.55</v>
          </cell>
          <cell r="H52">
            <v>68.55</v>
          </cell>
          <cell r="I52">
            <v>68.55</v>
          </cell>
          <cell r="J52" t="str">
            <v>28000</v>
          </cell>
        </row>
        <row r="53">
          <cell r="D53">
            <v>4</v>
          </cell>
          <cell r="E53">
            <v>4</v>
          </cell>
          <cell r="F53">
            <v>4</v>
          </cell>
          <cell r="G53">
            <v>4</v>
          </cell>
          <cell r="H53">
            <v>4</v>
          </cell>
          <cell r="I53">
            <v>4</v>
          </cell>
          <cell r="J53" t="str">
            <v>15508</v>
          </cell>
        </row>
        <row r="54">
          <cell r="D54">
            <v>3</v>
          </cell>
          <cell r="E54">
            <v>3</v>
          </cell>
          <cell r="F54">
            <v>3</v>
          </cell>
          <cell r="G54">
            <v>3</v>
          </cell>
          <cell r="H54">
            <v>3</v>
          </cell>
          <cell r="I54">
            <v>3</v>
          </cell>
          <cell r="J54" t="str">
            <v>11550</v>
          </cell>
        </row>
        <row r="55">
          <cell r="D55">
            <v>3</v>
          </cell>
          <cell r="E55">
            <v>3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  <cell r="J55" t="str">
            <v>52040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 t="str">
            <v>15491</v>
          </cell>
        </row>
        <row r="57">
          <cell r="D57">
            <v>14</v>
          </cell>
          <cell r="E57">
            <v>14</v>
          </cell>
          <cell r="F57">
            <v>14</v>
          </cell>
          <cell r="G57">
            <v>13</v>
          </cell>
          <cell r="H57">
            <v>13</v>
          </cell>
          <cell r="I57">
            <v>13</v>
          </cell>
          <cell r="J57" t="str">
            <v>11300</v>
          </cell>
        </row>
        <row r="58">
          <cell r="D58">
            <v>5</v>
          </cell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 t="str">
            <v>11320</v>
          </cell>
        </row>
        <row r="59">
          <cell r="D59">
            <v>5</v>
          </cell>
          <cell r="E59">
            <v>5</v>
          </cell>
          <cell r="F59">
            <v>5</v>
          </cell>
          <cell r="G59">
            <v>4</v>
          </cell>
          <cell r="H59">
            <v>4</v>
          </cell>
          <cell r="I59">
            <v>4</v>
          </cell>
          <cell r="J59" t="str">
            <v>11325</v>
          </cell>
        </row>
        <row r="60">
          <cell r="D60">
            <v>4</v>
          </cell>
          <cell r="E60">
            <v>4</v>
          </cell>
          <cell r="F60">
            <v>4</v>
          </cell>
          <cell r="G60">
            <v>4</v>
          </cell>
          <cell r="H60">
            <v>4</v>
          </cell>
          <cell r="I60">
            <v>4</v>
          </cell>
          <cell r="J60" t="str">
            <v>11348</v>
          </cell>
        </row>
        <row r="61">
          <cell r="D61">
            <v>43.55</v>
          </cell>
          <cell r="E61">
            <v>43.55</v>
          </cell>
          <cell r="F61">
            <v>44.55</v>
          </cell>
          <cell r="G61">
            <v>44.55</v>
          </cell>
          <cell r="H61">
            <v>44.55</v>
          </cell>
          <cell r="I61">
            <v>44.55</v>
          </cell>
          <cell r="J61" t="str">
            <v>11500</v>
          </cell>
        </row>
        <row r="62">
          <cell r="D62">
            <v>6</v>
          </cell>
          <cell r="E62">
            <v>6</v>
          </cell>
          <cell r="F62">
            <v>6</v>
          </cell>
          <cell r="G62">
            <v>6</v>
          </cell>
          <cell r="H62">
            <v>6</v>
          </cell>
          <cell r="I62">
            <v>6</v>
          </cell>
          <cell r="J62" t="str">
            <v>11410</v>
          </cell>
        </row>
        <row r="63">
          <cell r="D63">
            <v>10.55</v>
          </cell>
          <cell r="E63">
            <v>10.55</v>
          </cell>
          <cell r="F63">
            <v>10.55</v>
          </cell>
          <cell r="G63">
            <v>10.55</v>
          </cell>
          <cell r="H63">
            <v>10.55</v>
          </cell>
          <cell r="I63">
            <v>10.55</v>
          </cell>
          <cell r="J63" t="str">
            <v>11490</v>
          </cell>
        </row>
        <row r="64">
          <cell r="D64">
            <v>1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 t="str">
            <v>11513</v>
          </cell>
        </row>
        <row r="65">
          <cell r="D65">
            <v>13</v>
          </cell>
          <cell r="E65">
            <v>13</v>
          </cell>
          <cell r="F65">
            <v>13</v>
          </cell>
          <cell r="G65">
            <v>13</v>
          </cell>
          <cell r="H65">
            <v>13</v>
          </cell>
          <cell r="I65">
            <v>13</v>
          </cell>
          <cell r="J65" t="str">
            <v>11551</v>
          </cell>
        </row>
        <row r="66">
          <cell r="D66">
            <v>6</v>
          </cell>
          <cell r="E66">
            <v>6</v>
          </cell>
          <cell r="F66">
            <v>6</v>
          </cell>
          <cell r="G66">
            <v>6</v>
          </cell>
          <cell r="H66">
            <v>6</v>
          </cell>
          <cell r="I66">
            <v>6</v>
          </cell>
          <cell r="J66" t="str">
            <v>11330</v>
          </cell>
        </row>
        <row r="67">
          <cell r="D67">
            <v>7</v>
          </cell>
          <cell r="E67">
            <v>7</v>
          </cell>
          <cell r="F67">
            <v>7</v>
          </cell>
          <cell r="G67">
            <v>7</v>
          </cell>
          <cell r="H67">
            <v>7</v>
          </cell>
          <cell r="I67">
            <v>7</v>
          </cell>
          <cell r="J67" t="str">
            <v>11515</v>
          </cell>
        </row>
        <row r="68">
          <cell r="D68">
            <v>13</v>
          </cell>
          <cell r="E68">
            <v>13</v>
          </cell>
          <cell r="F68">
            <v>14</v>
          </cell>
          <cell r="G68">
            <v>14</v>
          </cell>
          <cell r="H68">
            <v>14</v>
          </cell>
          <cell r="I68">
            <v>14</v>
          </cell>
          <cell r="J68" t="str">
            <v>11400</v>
          </cell>
        </row>
        <row r="69">
          <cell r="D69">
            <v>6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 t="str">
            <v>11420</v>
          </cell>
        </row>
        <row r="70">
          <cell r="D70">
            <v>7</v>
          </cell>
          <cell r="E70">
            <v>7</v>
          </cell>
          <cell r="F70">
            <v>8</v>
          </cell>
          <cell r="G70">
            <v>8</v>
          </cell>
          <cell r="H70">
            <v>8</v>
          </cell>
          <cell r="I70">
            <v>8</v>
          </cell>
          <cell r="J70" t="str">
            <v>11430</v>
          </cell>
        </row>
        <row r="71">
          <cell r="D71">
            <v>371</v>
          </cell>
          <cell r="E71">
            <v>371</v>
          </cell>
          <cell r="F71">
            <v>369</v>
          </cell>
          <cell r="G71">
            <v>366</v>
          </cell>
          <cell r="H71">
            <v>366</v>
          </cell>
          <cell r="I71">
            <v>365</v>
          </cell>
          <cell r="J71" t="str">
            <v>26000</v>
          </cell>
        </row>
        <row r="72">
          <cell r="D72">
            <v>108</v>
          </cell>
          <cell r="E72">
            <v>108</v>
          </cell>
          <cell r="F72">
            <v>106</v>
          </cell>
          <cell r="G72">
            <v>105</v>
          </cell>
          <cell r="H72">
            <v>105</v>
          </cell>
          <cell r="I72">
            <v>105</v>
          </cell>
          <cell r="J72" t="str">
            <v>13400</v>
          </cell>
        </row>
        <row r="73">
          <cell r="D73">
            <v>15</v>
          </cell>
          <cell r="E73">
            <v>15</v>
          </cell>
          <cell r="F73">
            <v>15</v>
          </cell>
          <cell r="G73">
            <v>15</v>
          </cell>
          <cell r="H73">
            <v>15</v>
          </cell>
          <cell r="I73">
            <v>15</v>
          </cell>
          <cell r="J73" t="str">
            <v>13600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 t="str">
            <v>15492</v>
          </cell>
        </row>
        <row r="75">
          <cell r="D75">
            <v>29</v>
          </cell>
          <cell r="E75">
            <v>29</v>
          </cell>
          <cell r="F75">
            <v>29</v>
          </cell>
          <cell r="G75">
            <v>29</v>
          </cell>
          <cell r="H75">
            <v>29</v>
          </cell>
          <cell r="I75">
            <v>29</v>
          </cell>
          <cell r="J75" t="str">
            <v>12010</v>
          </cell>
        </row>
        <row r="76">
          <cell r="D76">
            <v>6</v>
          </cell>
          <cell r="E76">
            <v>6</v>
          </cell>
          <cell r="F76">
            <v>6</v>
          </cell>
          <cell r="G76">
            <v>6</v>
          </cell>
          <cell r="H76">
            <v>6</v>
          </cell>
          <cell r="I76">
            <v>6</v>
          </cell>
          <cell r="J76" t="str">
            <v>12011</v>
          </cell>
        </row>
        <row r="77">
          <cell r="D77">
            <v>6</v>
          </cell>
          <cell r="E77">
            <v>6</v>
          </cell>
          <cell r="F77">
            <v>6</v>
          </cell>
          <cell r="G77">
            <v>6</v>
          </cell>
          <cell r="H77">
            <v>6</v>
          </cell>
          <cell r="I77">
            <v>6</v>
          </cell>
          <cell r="J77" t="str">
            <v>12012</v>
          </cell>
        </row>
        <row r="78">
          <cell r="D78">
            <v>17</v>
          </cell>
          <cell r="E78">
            <v>17</v>
          </cell>
          <cell r="F78">
            <v>17</v>
          </cell>
          <cell r="G78">
            <v>17</v>
          </cell>
          <cell r="H78">
            <v>17</v>
          </cell>
          <cell r="I78">
            <v>17</v>
          </cell>
          <cell r="J78" t="str">
            <v>12013</v>
          </cell>
        </row>
        <row r="79">
          <cell r="D79">
            <v>218</v>
          </cell>
          <cell r="E79">
            <v>218</v>
          </cell>
          <cell r="F79">
            <v>218</v>
          </cell>
          <cell r="G79">
            <v>216</v>
          </cell>
          <cell r="H79">
            <v>216</v>
          </cell>
          <cell r="I79">
            <v>215</v>
          </cell>
          <cell r="J79" t="str">
            <v>20000</v>
          </cell>
        </row>
        <row r="80">
          <cell r="D80">
            <v>148</v>
          </cell>
          <cell r="E80">
            <v>148</v>
          </cell>
          <cell r="F80">
            <v>148</v>
          </cell>
          <cell r="G80">
            <v>147</v>
          </cell>
          <cell r="H80">
            <v>147</v>
          </cell>
          <cell r="I80">
            <v>146</v>
          </cell>
          <cell r="J80" t="str">
            <v>13510</v>
          </cell>
        </row>
        <row r="81">
          <cell r="D81">
            <v>36</v>
          </cell>
          <cell r="E81">
            <v>36</v>
          </cell>
          <cell r="F81">
            <v>36</v>
          </cell>
          <cell r="G81">
            <v>36</v>
          </cell>
          <cell r="H81">
            <v>36</v>
          </cell>
          <cell r="I81">
            <v>36</v>
          </cell>
          <cell r="J81" t="str">
            <v>13520</v>
          </cell>
        </row>
        <row r="82">
          <cell r="D82">
            <v>24</v>
          </cell>
          <cell r="E82">
            <v>24</v>
          </cell>
          <cell r="F82">
            <v>24</v>
          </cell>
          <cell r="G82">
            <v>24</v>
          </cell>
          <cell r="H82">
            <v>24</v>
          </cell>
          <cell r="I82">
            <v>24</v>
          </cell>
          <cell r="J82" t="str">
            <v>15520</v>
          </cell>
        </row>
        <row r="83">
          <cell r="D83">
            <v>10</v>
          </cell>
          <cell r="E83">
            <v>10</v>
          </cell>
          <cell r="F83">
            <v>10</v>
          </cell>
          <cell r="G83">
            <v>9</v>
          </cell>
          <cell r="H83">
            <v>9</v>
          </cell>
          <cell r="I83">
            <v>9</v>
          </cell>
          <cell r="J83" t="str">
            <v>13525</v>
          </cell>
        </row>
        <row r="84">
          <cell r="D84">
            <v>371.75</v>
          </cell>
          <cell r="E84">
            <v>368.75</v>
          </cell>
          <cell r="F84">
            <v>367.75</v>
          </cell>
          <cell r="G84">
            <v>367.75</v>
          </cell>
          <cell r="H84">
            <v>366.75</v>
          </cell>
          <cell r="I84">
            <v>366.75</v>
          </cell>
          <cell r="J84" t="str">
            <v>27000</v>
          </cell>
        </row>
        <row r="85"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 t="str">
            <v>15400</v>
          </cell>
        </row>
        <row r="86"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 t="str">
            <v>15501</v>
          </cell>
        </row>
        <row r="87">
          <cell r="D87">
            <v>23</v>
          </cell>
          <cell r="E87">
            <v>23</v>
          </cell>
          <cell r="F87">
            <v>23</v>
          </cell>
          <cell r="G87">
            <v>23</v>
          </cell>
          <cell r="H87">
            <v>23</v>
          </cell>
          <cell r="I87">
            <v>23</v>
          </cell>
          <cell r="J87" t="str">
            <v>15510</v>
          </cell>
        </row>
        <row r="88">
          <cell r="D88">
            <v>91</v>
          </cell>
          <cell r="E88">
            <v>89</v>
          </cell>
          <cell r="F88">
            <v>89</v>
          </cell>
          <cell r="G88">
            <v>89</v>
          </cell>
          <cell r="H88">
            <v>89</v>
          </cell>
          <cell r="I88">
            <v>89</v>
          </cell>
          <cell r="J88" t="str">
            <v>15150</v>
          </cell>
        </row>
        <row r="89">
          <cell r="D89">
            <v>3</v>
          </cell>
          <cell r="E89">
            <v>3</v>
          </cell>
          <cell r="F89">
            <v>3</v>
          </cell>
          <cell r="G89">
            <v>3</v>
          </cell>
          <cell r="H89">
            <v>3</v>
          </cell>
          <cell r="I89">
            <v>3</v>
          </cell>
          <cell r="J89" t="str">
            <v>12359</v>
          </cell>
        </row>
        <row r="90">
          <cell r="D90">
            <v>77</v>
          </cell>
          <cell r="E90">
            <v>75</v>
          </cell>
          <cell r="F90">
            <v>75</v>
          </cell>
          <cell r="G90">
            <v>75</v>
          </cell>
          <cell r="H90">
            <v>75</v>
          </cell>
          <cell r="I90">
            <v>75</v>
          </cell>
          <cell r="J90" t="str">
            <v>15100</v>
          </cell>
        </row>
        <row r="91">
          <cell r="D91">
            <v>11</v>
          </cell>
          <cell r="E91">
            <v>11</v>
          </cell>
          <cell r="F91">
            <v>11</v>
          </cell>
          <cell r="G91">
            <v>11</v>
          </cell>
          <cell r="H91">
            <v>11</v>
          </cell>
          <cell r="I91">
            <v>11</v>
          </cell>
          <cell r="J91" t="str">
            <v>15505</v>
          </cell>
        </row>
        <row r="92">
          <cell r="D92">
            <v>251.75</v>
          </cell>
          <cell r="E92">
            <v>250.75</v>
          </cell>
          <cell r="F92">
            <v>249.75</v>
          </cell>
          <cell r="G92">
            <v>249.75</v>
          </cell>
          <cell r="H92">
            <v>248.75</v>
          </cell>
          <cell r="I92">
            <v>248.75</v>
          </cell>
          <cell r="J92" t="str">
            <v>25000</v>
          </cell>
        </row>
        <row r="93">
          <cell r="D93">
            <v>25</v>
          </cell>
          <cell r="E93">
            <v>25</v>
          </cell>
          <cell r="F93">
            <v>25</v>
          </cell>
          <cell r="G93">
            <v>25</v>
          </cell>
          <cell r="H93">
            <v>25</v>
          </cell>
          <cell r="I93">
            <v>25</v>
          </cell>
          <cell r="J93" t="str">
            <v>11100</v>
          </cell>
        </row>
        <row r="94">
          <cell r="D94">
            <v>35.75</v>
          </cell>
          <cell r="E94">
            <v>34.75</v>
          </cell>
          <cell r="F94">
            <v>34.75</v>
          </cell>
          <cell r="G94">
            <v>34.75</v>
          </cell>
          <cell r="H94">
            <v>34.75</v>
          </cell>
          <cell r="I94">
            <v>34.75</v>
          </cell>
          <cell r="J94" t="str">
            <v>11200</v>
          </cell>
        </row>
        <row r="95">
          <cell r="D95">
            <v>7</v>
          </cell>
          <cell r="E95">
            <v>7</v>
          </cell>
          <cell r="F95">
            <v>7</v>
          </cell>
          <cell r="G95">
            <v>7</v>
          </cell>
          <cell r="H95">
            <v>7</v>
          </cell>
          <cell r="I95">
            <v>7</v>
          </cell>
          <cell r="J95" t="str">
            <v>15509</v>
          </cell>
        </row>
        <row r="96">
          <cell r="D96">
            <v>184</v>
          </cell>
          <cell r="E96">
            <v>184</v>
          </cell>
          <cell r="F96">
            <v>183</v>
          </cell>
          <cell r="G96">
            <v>183</v>
          </cell>
          <cell r="H96">
            <v>182</v>
          </cell>
          <cell r="I96">
            <v>182</v>
          </cell>
          <cell r="J96" t="str">
            <v>15515</v>
          </cell>
        </row>
        <row r="97">
          <cell r="D97">
            <v>36</v>
          </cell>
          <cell r="E97">
            <v>36</v>
          </cell>
          <cell r="F97">
            <v>36</v>
          </cell>
          <cell r="G97">
            <v>36</v>
          </cell>
          <cell r="H97">
            <v>36</v>
          </cell>
          <cell r="I97">
            <v>36</v>
          </cell>
          <cell r="J97" t="str">
            <v>14100</v>
          </cell>
        </row>
        <row r="98">
          <cell r="D98">
            <v>16</v>
          </cell>
          <cell r="E98">
            <v>16</v>
          </cell>
          <cell r="F98">
            <v>16</v>
          </cell>
          <cell r="G98">
            <v>16</v>
          </cell>
          <cell r="H98">
            <v>16</v>
          </cell>
          <cell r="I98">
            <v>16</v>
          </cell>
          <cell r="J98" t="str">
            <v>14109</v>
          </cell>
        </row>
        <row r="99">
          <cell r="D99">
            <v>110</v>
          </cell>
          <cell r="E99">
            <v>110</v>
          </cell>
          <cell r="F99">
            <v>109</v>
          </cell>
          <cell r="G99">
            <v>109</v>
          </cell>
          <cell r="H99">
            <v>108</v>
          </cell>
          <cell r="I99">
            <v>108</v>
          </cell>
          <cell r="J99" t="str">
            <v>15506</v>
          </cell>
        </row>
        <row r="100">
          <cell r="D100">
            <v>22</v>
          </cell>
          <cell r="E100">
            <v>22</v>
          </cell>
          <cell r="F100">
            <v>22</v>
          </cell>
          <cell r="G100">
            <v>22</v>
          </cell>
          <cell r="H100">
            <v>22</v>
          </cell>
          <cell r="I100">
            <v>22</v>
          </cell>
          <cell r="J100" t="str">
            <v>15507</v>
          </cell>
        </row>
        <row r="101">
          <cell r="D101">
            <v>9</v>
          </cell>
          <cell r="E101">
            <v>9</v>
          </cell>
          <cell r="F101">
            <v>9</v>
          </cell>
          <cell r="G101">
            <v>9</v>
          </cell>
          <cell r="H101">
            <v>9</v>
          </cell>
          <cell r="I101">
            <v>9</v>
          </cell>
          <cell r="J101" t="str">
            <v>15000</v>
          </cell>
        </row>
        <row r="102">
          <cell r="D102">
            <v>5</v>
          </cell>
          <cell r="E102">
            <v>5</v>
          </cell>
          <cell r="F102">
            <v>5</v>
          </cell>
          <cell r="G102">
            <v>5</v>
          </cell>
          <cell r="H102">
            <v>5</v>
          </cell>
          <cell r="I102">
            <v>5</v>
          </cell>
          <cell r="J102" t="str">
            <v>51040</v>
          </cell>
        </row>
        <row r="103">
          <cell r="D103">
            <v>4</v>
          </cell>
          <cell r="E103">
            <v>4</v>
          </cell>
          <cell r="F103">
            <v>4</v>
          </cell>
          <cell r="G103">
            <v>4</v>
          </cell>
          <cell r="H103">
            <v>4</v>
          </cell>
          <cell r="I103">
            <v>4</v>
          </cell>
          <cell r="J103" t="str">
            <v>56000</v>
          </cell>
        </row>
        <row r="104">
          <cell r="D104">
            <v>2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 t="str">
            <v>55010</v>
          </cell>
        </row>
        <row r="105">
          <cell r="D105">
            <v>2</v>
          </cell>
          <cell r="E105">
            <v>2</v>
          </cell>
          <cell r="F105">
            <v>2</v>
          </cell>
          <cell r="G105">
            <v>2</v>
          </cell>
          <cell r="H105">
            <v>2</v>
          </cell>
          <cell r="I105">
            <v>2</v>
          </cell>
          <cell r="J105" t="str">
            <v>11600</v>
          </cell>
        </row>
        <row r="106">
          <cell r="D106">
            <v>1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 t="str">
            <v>11590</v>
          </cell>
        </row>
        <row r="107">
          <cell r="D107">
            <v>1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 t="str">
            <v>11595</v>
          </cell>
        </row>
        <row r="108">
          <cell r="D108">
            <v>16</v>
          </cell>
          <cell r="E108">
            <v>16</v>
          </cell>
          <cell r="F108">
            <v>15</v>
          </cell>
          <cell r="G108">
            <v>15</v>
          </cell>
          <cell r="H108">
            <v>15</v>
          </cell>
          <cell r="I108">
            <v>15</v>
          </cell>
          <cell r="J108" t="str">
            <v>50000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 t="str">
            <v>15494</v>
          </cell>
        </row>
        <row r="110">
          <cell r="D110">
            <v>5</v>
          </cell>
          <cell r="E110">
            <v>6</v>
          </cell>
          <cell r="F110">
            <v>5</v>
          </cell>
          <cell r="G110">
            <v>5</v>
          </cell>
          <cell r="H110">
            <v>5</v>
          </cell>
          <cell r="I110">
            <v>5</v>
          </cell>
          <cell r="J110" t="str">
            <v>54010</v>
          </cell>
        </row>
        <row r="111">
          <cell r="D111">
            <v>1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 t="str">
            <v>46000</v>
          </cell>
        </row>
        <row r="112">
          <cell r="D112">
            <v>1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1</v>
          </cell>
          <cell r="J112" t="str">
            <v>46010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 t="str">
            <v>46030</v>
          </cell>
        </row>
        <row r="114">
          <cell r="D114">
            <v>10</v>
          </cell>
          <cell r="E114">
            <v>9</v>
          </cell>
          <cell r="F114">
            <v>9</v>
          </cell>
          <cell r="G114">
            <v>9</v>
          </cell>
          <cell r="H114">
            <v>9</v>
          </cell>
          <cell r="I114">
            <v>9</v>
          </cell>
          <cell r="J114" t="str">
            <v>51020</v>
          </cell>
        </row>
        <row r="115">
          <cell r="D115">
            <v>9</v>
          </cell>
          <cell r="E115">
            <v>9</v>
          </cell>
          <cell r="F115">
            <v>8</v>
          </cell>
          <cell r="G115">
            <v>9</v>
          </cell>
          <cell r="H115">
            <v>9</v>
          </cell>
          <cell r="I115">
            <v>9</v>
          </cell>
          <cell r="J115" t="str">
            <v>53000</v>
          </cell>
        </row>
        <row r="116">
          <cell r="D116">
            <v>4</v>
          </cell>
          <cell r="E116">
            <v>4</v>
          </cell>
          <cell r="F116">
            <v>4</v>
          </cell>
          <cell r="G116">
            <v>4</v>
          </cell>
          <cell r="H116">
            <v>4</v>
          </cell>
          <cell r="I116">
            <v>4</v>
          </cell>
          <cell r="J116" t="str">
            <v>11540</v>
          </cell>
        </row>
        <row r="117">
          <cell r="D117">
            <v>4</v>
          </cell>
          <cell r="E117">
            <v>4</v>
          </cell>
          <cell r="F117">
            <v>3</v>
          </cell>
          <cell r="G117">
            <v>4</v>
          </cell>
          <cell r="H117">
            <v>4</v>
          </cell>
          <cell r="I117">
            <v>4</v>
          </cell>
          <cell r="J117" t="str">
            <v>52010</v>
          </cell>
        </row>
        <row r="118">
          <cell r="D118">
            <v>1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1</v>
          </cell>
          <cell r="J118" t="str">
            <v>52020</v>
          </cell>
        </row>
        <row r="119">
          <cell r="D119">
            <v>40.799999999999997</v>
          </cell>
          <cell r="E119">
            <v>39.799999999999997</v>
          </cell>
          <cell r="F119">
            <v>39.799999999999997</v>
          </cell>
          <cell r="G119">
            <v>39.799999999999997</v>
          </cell>
          <cell r="H119">
            <v>39.799999999999997</v>
          </cell>
          <cell r="I119">
            <v>39.799999999999997</v>
          </cell>
          <cell r="J119" t="str">
            <v>79100</v>
          </cell>
        </row>
        <row r="120">
          <cell r="D120">
            <v>8</v>
          </cell>
          <cell r="E120">
            <v>7</v>
          </cell>
          <cell r="F120">
            <v>7</v>
          </cell>
          <cell r="G120">
            <v>7</v>
          </cell>
          <cell r="H120">
            <v>7</v>
          </cell>
          <cell r="I120">
            <v>7</v>
          </cell>
          <cell r="J120" t="str">
            <v>53010</v>
          </cell>
        </row>
        <row r="121">
          <cell r="D121">
            <v>5.8</v>
          </cell>
          <cell r="E121">
            <v>5.8</v>
          </cell>
          <cell r="F121">
            <v>5.8</v>
          </cell>
          <cell r="G121">
            <v>5.8</v>
          </cell>
          <cell r="H121">
            <v>5.8</v>
          </cell>
          <cell r="I121">
            <v>5.8</v>
          </cell>
          <cell r="J121" t="str">
            <v>72500</v>
          </cell>
        </row>
        <row r="122">
          <cell r="D122">
            <v>4</v>
          </cell>
          <cell r="E122">
            <v>4</v>
          </cell>
          <cell r="F122">
            <v>4</v>
          </cell>
          <cell r="G122">
            <v>4</v>
          </cell>
          <cell r="H122">
            <v>4</v>
          </cell>
          <cell r="I122">
            <v>4</v>
          </cell>
          <cell r="J122" t="str">
            <v>43010</v>
          </cell>
        </row>
        <row r="123">
          <cell r="D123">
            <v>23</v>
          </cell>
          <cell r="E123">
            <v>23</v>
          </cell>
          <cell r="F123">
            <v>23</v>
          </cell>
          <cell r="G123">
            <v>23</v>
          </cell>
          <cell r="H123">
            <v>23</v>
          </cell>
          <cell r="I123">
            <v>23</v>
          </cell>
          <cell r="J123" t="str">
            <v>70000</v>
          </cell>
        </row>
        <row r="124">
          <cell r="D124">
            <v>7</v>
          </cell>
          <cell r="E124">
            <v>7</v>
          </cell>
          <cell r="F124">
            <v>7</v>
          </cell>
          <cell r="G124">
            <v>7</v>
          </cell>
          <cell r="H124">
            <v>7</v>
          </cell>
          <cell r="I124">
            <v>7</v>
          </cell>
          <cell r="J124" t="str">
            <v>79000</v>
          </cell>
        </row>
        <row r="125">
          <cell r="D125">
            <v>13</v>
          </cell>
          <cell r="E125">
            <v>13</v>
          </cell>
          <cell r="F125">
            <v>13</v>
          </cell>
          <cell r="G125">
            <v>13</v>
          </cell>
          <cell r="H125">
            <v>13</v>
          </cell>
          <cell r="I125">
            <v>13</v>
          </cell>
          <cell r="J125" t="str">
            <v>79002</v>
          </cell>
        </row>
        <row r="126">
          <cell r="D126">
            <v>3</v>
          </cell>
          <cell r="E126">
            <v>3</v>
          </cell>
          <cell r="F126">
            <v>3</v>
          </cell>
          <cell r="G126">
            <v>3</v>
          </cell>
          <cell r="H126">
            <v>3</v>
          </cell>
          <cell r="I126">
            <v>3</v>
          </cell>
          <cell r="J126" t="str">
            <v>79003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 t="str">
            <v>60100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 t="str">
            <v>60102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 t="str">
            <v>60104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60105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 t="str">
            <v>60109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 t="str">
            <v>60110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 t="str">
            <v>60113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 t="str">
            <v>60115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 t="str">
            <v>60120</v>
          </cell>
        </row>
        <row r="136">
          <cell r="D136">
            <v>0</v>
          </cell>
          <cell r="J136" t="str">
            <v>60122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 t="str">
            <v>60123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 t="str">
            <v>60124</v>
          </cell>
        </row>
        <row r="139">
          <cell r="D139">
            <v>2</v>
          </cell>
          <cell r="E139">
            <v>2</v>
          </cell>
          <cell r="F139">
            <v>2</v>
          </cell>
          <cell r="G139">
            <v>2</v>
          </cell>
          <cell r="H139">
            <v>2</v>
          </cell>
          <cell r="I139">
            <v>2</v>
          </cell>
          <cell r="J139" t="str">
            <v>83020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83023</v>
          </cell>
        </row>
        <row r="141">
          <cell r="D141">
            <v>2</v>
          </cell>
          <cell r="E141">
            <v>2</v>
          </cell>
          <cell r="F141">
            <v>2</v>
          </cell>
          <cell r="G141">
            <v>2</v>
          </cell>
          <cell r="H141">
            <v>2</v>
          </cell>
          <cell r="I141">
            <v>2</v>
          </cell>
          <cell r="J141" t="str">
            <v>83024</v>
          </cell>
        </row>
      </sheetData>
      <sheetData sheetId="2"/>
      <sheetData sheetId="3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13600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15506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15506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15506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15506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13510</v>
          </cell>
          <cell r="N37">
            <v>1</v>
          </cell>
        </row>
        <row r="38">
          <cell r="F38">
            <v>42010</v>
          </cell>
          <cell r="N38">
            <v>1</v>
          </cell>
        </row>
        <row r="39">
          <cell r="F39">
            <v>13100</v>
          </cell>
          <cell r="N39">
            <v>1</v>
          </cell>
        </row>
        <row r="40">
          <cell r="F40">
            <v>79000</v>
          </cell>
          <cell r="N40">
            <v>1</v>
          </cell>
        </row>
        <row r="41">
          <cell r="F41">
            <v>14109</v>
          </cell>
          <cell r="N41">
            <v>1</v>
          </cell>
        </row>
        <row r="42">
          <cell r="F42">
            <v>15520</v>
          </cell>
          <cell r="N42">
            <v>1</v>
          </cell>
        </row>
        <row r="43">
          <cell r="F43">
            <v>13400</v>
          </cell>
          <cell r="N43">
            <v>1</v>
          </cell>
        </row>
        <row r="44">
          <cell r="F44">
            <v>43010</v>
          </cell>
          <cell r="N44">
            <v>1</v>
          </cell>
        </row>
        <row r="45">
          <cell r="F45">
            <v>11330</v>
          </cell>
          <cell r="N45">
            <v>1</v>
          </cell>
        </row>
        <row r="46">
          <cell r="F46">
            <v>13510</v>
          </cell>
          <cell r="N46">
            <v>1</v>
          </cell>
        </row>
        <row r="47">
          <cell r="F47">
            <v>14100</v>
          </cell>
          <cell r="N47">
            <v>1</v>
          </cell>
        </row>
        <row r="48">
          <cell r="F48">
            <v>15520</v>
          </cell>
          <cell r="N48">
            <v>1</v>
          </cell>
        </row>
        <row r="49">
          <cell r="F49">
            <v>72500</v>
          </cell>
          <cell r="N49">
            <v>1</v>
          </cell>
        </row>
        <row r="50">
          <cell r="F50">
            <v>13510</v>
          </cell>
          <cell r="N50">
            <v>1</v>
          </cell>
        </row>
        <row r="51">
          <cell r="F51">
            <v>16400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51040</v>
          </cell>
          <cell r="N53">
            <v>1</v>
          </cell>
        </row>
        <row r="54">
          <cell r="F54">
            <v>52010</v>
          </cell>
          <cell r="N54">
            <v>1</v>
          </cell>
        </row>
        <row r="55">
          <cell r="F55">
            <v>15506</v>
          </cell>
          <cell r="N55">
            <v>1</v>
          </cell>
        </row>
        <row r="56">
          <cell r="F56">
            <v>15505</v>
          </cell>
          <cell r="N56">
            <v>1</v>
          </cell>
        </row>
        <row r="57">
          <cell r="F57">
            <v>15506</v>
          </cell>
          <cell r="N57">
            <v>1</v>
          </cell>
        </row>
        <row r="58">
          <cell r="F58">
            <v>51020</v>
          </cell>
          <cell r="N58">
            <v>1</v>
          </cell>
        </row>
        <row r="59">
          <cell r="F59">
            <v>15507</v>
          </cell>
          <cell r="N59">
            <v>1</v>
          </cell>
        </row>
        <row r="60">
          <cell r="F60">
            <v>13520</v>
          </cell>
          <cell r="N60">
            <v>1</v>
          </cell>
        </row>
        <row r="61">
          <cell r="F61">
            <v>11550</v>
          </cell>
          <cell r="N61">
            <v>1</v>
          </cell>
        </row>
        <row r="62">
          <cell r="F62">
            <v>13510</v>
          </cell>
          <cell r="N62">
            <v>1</v>
          </cell>
        </row>
        <row r="63">
          <cell r="F63">
            <v>13400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15506</v>
          </cell>
          <cell r="N65">
            <v>1</v>
          </cell>
        </row>
        <row r="66">
          <cell r="F66">
            <v>14100</v>
          </cell>
          <cell r="N66">
            <v>1</v>
          </cell>
        </row>
        <row r="67">
          <cell r="F67">
            <v>15100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15506</v>
          </cell>
          <cell r="N69">
            <v>1</v>
          </cell>
        </row>
        <row r="70">
          <cell r="F70">
            <v>11515</v>
          </cell>
          <cell r="N70">
            <v>1</v>
          </cell>
        </row>
        <row r="71">
          <cell r="F71">
            <v>16200</v>
          </cell>
          <cell r="N71">
            <v>1</v>
          </cell>
        </row>
        <row r="72">
          <cell r="F72">
            <v>13600</v>
          </cell>
          <cell r="N72">
            <v>1</v>
          </cell>
        </row>
        <row r="73">
          <cell r="F73">
            <v>31300</v>
          </cell>
          <cell r="N73">
            <v>1</v>
          </cell>
        </row>
        <row r="74">
          <cell r="F74">
            <v>11410</v>
          </cell>
          <cell r="N74">
            <v>1</v>
          </cell>
        </row>
        <row r="75">
          <cell r="F75">
            <v>41020</v>
          </cell>
          <cell r="N75">
            <v>1</v>
          </cell>
        </row>
        <row r="76">
          <cell r="F76">
            <v>13510</v>
          </cell>
          <cell r="N76">
            <v>1</v>
          </cell>
        </row>
        <row r="77">
          <cell r="F77">
            <v>13400</v>
          </cell>
          <cell r="N77">
            <v>1</v>
          </cell>
        </row>
        <row r="78">
          <cell r="F78">
            <v>15506</v>
          </cell>
          <cell r="N78">
            <v>1</v>
          </cell>
        </row>
        <row r="79">
          <cell r="F79">
            <v>41040</v>
          </cell>
          <cell r="N79">
            <v>1</v>
          </cell>
        </row>
        <row r="80">
          <cell r="F80">
            <v>15506</v>
          </cell>
          <cell r="N80">
            <v>1</v>
          </cell>
        </row>
        <row r="81">
          <cell r="F81">
            <v>13400</v>
          </cell>
          <cell r="N81">
            <v>1</v>
          </cell>
        </row>
        <row r="82">
          <cell r="F82">
            <v>11348</v>
          </cell>
          <cell r="N82">
            <v>1</v>
          </cell>
        </row>
        <row r="83">
          <cell r="F83">
            <v>15510</v>
          </cell>
          <cell r="N83">
            <v>1</v>
          </cell>
        </row>
        <row r="84">
          <cell r="F84">
            <v>14109</v>
          </cell>
          <cell r="N84">
            <v>1</v>
          </cell>
        </row>
        <row r="85">
          <cell r="F85">
            <v>16400</v>
          </cell>
          <cell r="N85">
            <v>1</v>
          </cell>
        </row>
        <row r="86">
          <cell r="F86">
            <v>15100</v>
          </cell>
          <cell r="N86">
            <v>1</v>
          </cell>
        </row>
        <row r="87">
          <cell r="F87">
            <v>13400</v>
          </cell>
          <cell r="N87">
            <v>1</v>
          </cell>
        </row>
        <row r="88">
          <cell r="F88">
            <v>14100</v>
          </cell>
          <cell r="N88">
            <v>1</v>
          </cell>
        </row>
        <row r="89">
          <cell r="F89">
            <v>42020</v>
          </cell>
          <cell r="N89">
            <v>1</v>
          </cell>
        </row>
        <row r="90">
          <cell r="F90">
            <v>41070</v>
          </cell>
          <cell r="N90">
            <v>1</v>
          </cell>
        </row>
        <row r="91">
          <cell r="F91">
            <v>16300</v>
          </cell>
          <cell r="N91">
            <v>1</v>
          </cell>
        </row>
        <row r="92">
          <cell r="F92">
            <v>13510</v>
          </cell>
          <cell r="N92">
            <v>1</v>
          </cell>
        </row>
        <row r="93">
          <cell r="F93">
            <v>16100</v>
          </cell>
          <cell r="N93">
            <v>1</v>
          </cell>
        </row>
        <row r="94">
          <cell r="F94">
            <v>13400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54010</v>
          </cell>
          <cell r="N96">
            <v>1</v>
          </cell>
        </row>
        <row r="97">
          <cell r="F97">
            <v>11370</v>
          </cell>
          <cell r="N97">
            <v>1</v>
          </cell>
        </row>
        <row r="98">
          <cell r="F98">
            <v>11100</v>
          </cell>
          <cell r="N98">
            <v>1</v>
          </cell>
        </row>
        <row r="99">
          <cell r="F99">
            <v>15506</v>
          </cell>
          <cell r="N99">
            <v>1</v>
          </cell>
        </row>
        <row r="100">
          <cell r="F100">
            <v>13520</v>
          </cell>
          <cell r="N100">
            <v>1</v>
          </cell>
        </row>
        <row r="101">
          <cell r="F101">
            <v>13525</v>
          </cell>
          <cell r="N101">
            <v>1</v>
          </cell>
        </row>
        <row r="102">
          <cell r="F102">
            <v>11100</v>
          </cell>
          <cell r="N102">
            <v>1</v>
          </cell>
        </row>
        <row r="103">
          <cell r="F103">
            <v>31300</v>
          </cell>
          <cell r="N103">
            <v>1</v>
          </cell>
        </row>
        <row r="104">
          <cell r="F104">
            <v>14100</v>
          </cell>
          <cell r="N104">
            <v>1</v>
          </cell>
        </row>
        <row r="105">
          <cell r="F105">
            <v>12359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42018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13520</v>
          </cell>
          <cell r="N109">
            <v>1</v>
          </cell>
        </row>
        <row r="110">
          <cell r="F110">
            <v>15100</v>
          </cell>
          <cell r="N110">
            <v>1</v>
          </cell>
        </row>
        <row r="111">
          <cell r="F111">
            <v>13510</v>
          </cell>
          <cell r="N111">
            <v>1</v>
          </cell>
        </row>
        <row r="112">
          <cell r="F112">
            <v>11410</v>
          </cell>
          <cell r="N112">
            <v>1</v>
          </cell>
        </row>
        <row r="113">
          <cell r="F113">
            <v>13510</v>
          </cell>
          <cell r="N113">
            <v>1</v>
          </cell>
        </row>
        <row r="114">
          <cell r="F114">
            <v>15506</v>
          </cell>
          <cell r="N114">
            <v>1</v>
          </cell>
        </row>
        <row r="115">
          <cell r="F115">
            <v>13510</v>
          </cell>
          <cell r="N115">
            <v>1</v>
          </cell>
        </row>
        <row r="116">
          <cell r="F116">
            <v>15506</v>
          </cell>
          <cell r="N116">
            <v>1</v>
          </cell>
        </row>
        <row r="117">
          <cell r="F117">
            <v>15100</v>
          </cell>
          <cell r="N117">
            <v>1</v>
          </cell>
        </row>
        <row r="118">
          <cell r="F118">
            <v>14100</v>
          </cell>
          <cell r="N118">
            <v>1</v>
          </cell>
        </row>
        <row r="119">
          <cell r="F119">
            <v>13510</v>
          </cell>
          <cell r="N119">
            <v>1</v>
          </cell>
        </row>
        <row r="120">
          <cell r="F120">
            <v>13400</v>
          </cell>
          <cell r="N120">
            <v>1</v>
          </cell>
        </row>
        <row r="121">
          <cell r="F121">
            <v>11330</v>
          </cell>
          <cell r="N121">
            <v>1</v>
          </cell>
        </row>
        <row r="122">
          <cell r="F122">
            <v>52010</v>
          </cell>
          <cell r="N122">
            <v>1</v>
          </cell>
        </row>
        <row r="123">
          <cell r="F123">
            <v>41020</v>
          </cell>
          <cell r="N123">
            <v>1</v>
          </cell>
        </row>
        <row r="124">
          <cell r="F124">
            <v>11515</v>
          </cell>
          <cell r="N124">
            <v>1</v>
          </cell>
        </row>
        <row r="125">
          <cell r="F125">
            <v>11320</v>
          </cell>
          <cell r="N125">
            <v>1</v>
          </cell>
        </row>
        <row r="126">
          <cell r="F126">
            <v>13510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13510</v>
          </cell>
          <cell r="N128">
            <v>1</v>
          </cell>
        </row>
        <row r="129">
          <cell r="F129">
            <v>13100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11200</v>
          </cell>
          <cell r="N131">
            <v>1</v>
          </cell>
        </row>
        <row r="132">
          <cell r="F132">
            <v>13520</v>
          </cell>
          <cell r="N132">
            <v>1</v>
          </cell>
        </row>
        <row r="133">
          <cell r="F133">
            <v>15506</v>
          </cell>
          <cell r="N133">
            <v>1</v>
          </cell>
        </row>
        <row r="134">
          <cell r="F134">
            <v>15506</v>
          </cell>
          <cell r="N134">
            <v>1</v>
          </cell>
        </row>
        <row r="135">
          <cell r="F135">
            <v>11330</v>
          </cell>
          <cell r="N135">
            <v>1</v>
          </cell>
        </row>
        <row r="136">
          <cell r="F136">
            <v>15507</v>
          </cell>
          <cell r="N136">
            <v>1</v>
          </cell>
        </row>
        <row r="137">
          <cell r="F137">
            <v>15400</v>
          </cell>
          <cell r="N137">
            <v>1</v>
          </cell>
        </row>
        <row r="138">
          <cell r="F138">
            <v>14100</v>
          </cell>
          <cell r="N138">
            <v>1</v>
          </cell>
        </row>
        <row r="139">
          <cell r="F139">
            <v>13400</v>
          </cell>
          <cell r="N139">
            <v>1</v>
          </cell>
        </row>
        <row r="140">
          <cell r="F140">
            <v>12013</v>
          </cell>
          <cell r="N140">
            <v>1</v>
          </cell>
        </row>
        <row r="141">
          <cell r="F141">
            <v>11100</v>
          </cell>
          <cell r="N141">
            <v>1</v>
          </cell>
        </row>
        <row r="142">
          <cell r="F142">
            <v>15510</v>
          </cell>
          <cell r="N142">
            <v>1</v>
          </cell>
        </row>
        <row r="143">
          <cell r="F143">
            <v>44010</v>
          </cell>
          <cell r="N143">
            <v>1</v>
          </cell>
        </row>
        <row r="144">
          <cell r="F144">
            <v>11420</v>
          </cell>
          <cell r="N144">
            <v>1</v>
          </cell>
        </row>
        <row r="145">
          <cell r="F145">
            <v>13510</v>
          </cell>
          <cell r="N145">
            <v>1</v>
          </cell>
        </row>
        <row r="146">
          <cell r="F146">
            <v>15506</v>
          </cell>
          <cell r="N146">
            <v>1</v>
          </cell>
        </row>
        <row r="147">
          <cell r="F147">
            <v>15507</v>
          </cell>
          <cell r="N147">
            <v>1</v>
          </cell>
        </row>
        <row r="148">
          <cell r="F148">
            <v>15509</v>
          </cell>
          <cell r="N148">
            <v>1</v>
          </cell>
        </row>
        <row r="149">
          <cell r="F149">
            <v>13520</v>
          </cell>
          <cell r="N149">
            <v>1</v>
          </cell>
        </row>
        <row r="150">
          <cell r="F150">
            <v>11430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11320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13510</v>
          </cell>
          <cell r="N155">
            <v>1</v>
          </cell>
        </row>
        <row r="156">
          <cell r="F156">
            <v>42010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41050</v>
          </cell>
          <cell r="N159">
            <v>1</v>
          </cell>
        </row>
        <row r="160">
          <cell r="F160">
            <v>41040</v>
          </cell>
          <cell r="N160">
            <v>1</v>
          </cell>
        </row>
        <row r="161">
          <cell r="F161">
            <v>15506</v>
          </cell>
          <cell r="N161">
            <v>1</v>
          </cell>
        </row>
        <row r="162">
          <cell r="F162">
            <v>13520</v>
          </cell>
          <cell r="N162">
            <v>1</v>
          </cell>
        </row>
        <row r="163">
          <cell r="F163">
            <v>15506</v>
          </cell>
          <cell r="N163">
            <v>1</v>
          </cell>
        </row>
        <row r="164">
          <cell r="F164">
            <v>13400</v>
          </cell>
          <cell r="N164">
            <v>1</v>
          </cell>
        </row>
        <row r="165">
          <cell r="F165">
            <v>11200</v>
          </cell>
          <cell r="N165">
            <v>1</v>
          </cell>
        </row>
        <row r="166">
          <cell r="F166">
            <v>14100</v>
          </cell>
          <cell r="N166">
            <v>1</v>
          </cell>
        </row>
        <row r="167">
          <cell r="F167">
            <v>15505</v>
          </cell>
          <cell r="N167">
            <v>1</v>
          </cell>
        </row>
        <row r="168">
          <cell r="F168">
            <v>11200</v>
          </cell>
          <cell r="N168">
            <v>1</v>
          </cell>
        </row>
        <row r="169">
          <cell r="F169">
            <v>12011</v>
          </cell>
          <cell r="N169">
            <v>1</v>
          </cell>
        </row>
        <row r="170">
          <cell r="F170">
            <v>12012</v>
          </cell>
          <cell r="N170">
            <v>1</v>
          </cell>
        </row>
        <row r="171">
          <cell r="F171">
            <v>54010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13510</v>
          </cell>
          <cell r="N173">
            <v>1</v>
          </cell>
        </row>
        <row r="174">
          <cell r="F174">
            <v>11325</v>
          </cell>
          <cell r="N174">
            <v>1</v>
          </cell>
        </row>
        <row r="175">
          <cell r="F175">
            <v>14100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15100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13525</v>
          </cell>
          <cell r="N180">
            <v>1</v>
          </cell>
        </row>
        <row r="181">
          <cell r="F181">
            <v>15100</v>
          </cell>
          <cell r="N181">
            <v>1</v>
          </cell>
        </row>
        <row r="182">
          <cell r="F182">
            <v>41040</v>
          </cell>
          <cell r="N182">
            <v>1</v>
          </cell>
        </row>
        <row r="183">
          <cell r="F183">
            <v>41070</v>
          </cell>
          <cell r="N183">
            <v>1</v>
          </cell>
        </row>
        <row r="184">
          <cell r="F184">
            <v>15506</v>
          </cell>
          <cell r="N184">
            <v>1</v>
          </cell>
        </row>
        <row r="185">
          <cell r="F185">
            <v>13400</v>
          </cell>
          <cell r="N185">
            <v>1</v>
          </cell>
        </row>
        <row r="186">
          <cell r="F186">
            <v>16200</v>
          </cell>
          <cell r="N186">
            <v>1</v>
          </cell>
        </row>
        <row r="187">
          <cell r="F187">
            <v>13400</v>
          </cell>
          <cell r="N187">
            <v>1</v>
          </cell>
        </row>
        <row r="188">
          <cell r="F188">
            <v>11200</v>
          </cell>
          <cell r="N188">
            <v>1</v>
          </cell>
        </row>
        <row r="189">
          <cell r="F189">
            <v>13525</v>
          </cell>
          <cell r="N189">
            <v>1</v>
          </cell>
        </row>
        <row r="190">
          <cell r="F190">
            <v>13520</v>
          </cell>
          <cell r="N190">
            <v>1</v>
          </cell>
        </row>
        <row r="191">
          <cell r="F191">
            <v>12359</v>
          </cell>
          <cell r="N191">
            <v>1</v>
          </cell>
        </row>
        <row r="192">
          <cell r="F192">
            <v>11490</v>
          </cell>
          <cell r="N192">
            <v>0.8</v>
          </cell>
        </row>
        <row r="193">
          <cell r="F193">
            <v>15507</v>
          </cell>
          <cell r="N193">
            <v>1</v>
          </cell>
        </row>
        <row r="194">
          <cell r="F194">
            <v>11100</v>
          </cell>
          <cell r="N194">
            <v>1</v>
          </cell>
        </row>
        <row r="195">
          <cell r="F195">
            <v>16200</v>
          </cell>
          <cell r="N195">
            <v>1</v>
          </cell>
        </row>
        <row r="196">
          <cell r="F196">
            <v>13510</v>
          </cell>
          <cell r="N196">
            <v>1</v>
          </cell>
        </row>
        <row r="197">
          <cell r="F197">
            <v>12013</v>
          </cell>
          <cell r="N197">
            <v>1</v>
          </cell>
        </row>
        <row r="198">
          <cell r="F198">
            <v>13100</v>
          </cell>
          <cell r="N198">
            <v>1</v>
          </cell>
        </row>
        <row r="199">
          <cell r="F199">
            <v>11200</v>
          </cell>
          <cell r="N199">
            <v>0.5</v>
          </cell>
        </row>
        <row r="200">
          <cell r="F200">
            <v>13510</v>
          </cell>
          <cell r="N200">
            <v>1</v>
          </cell>
        </row>
        <row r="201">
          <cell r="F201">
            <v>11100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11200</v>
          </cell>
          <cell r="N203">
            <v>1</v>
          </cell>
        </row>
        <row r="204">
          <cell r="F204">
            <v>11200</v>
          </cell>
          <cell r="N204">
            <v>1</v>
          </cell>
        </row>
        <row r="205">
          <cell r="F205">
            <v>41040</v>
          </cell>
          <cell r="N205">
            <v>1</v>
          </cell>
        </row>
        <row r="206">
          <cell r="F206">
            <v>13600</v>
          </cell>
          <cell r="N206">
            <v>1</v>
          </cell>
        </row>
        <row r="207">
          <cell r="F207">
            <v>15510</v>
          </cell>
          <cell r="N207">
            <v>1</v>
          </cell>
        </row>
        <row r="208">
          <cell r="F208">
            <v>14109</v>
          </cell>
          <cell r="N208">
            <v>1</v>
          </cell>
        </row>
        <row r="209">
          <cell r="F209">
            <v>15100</v>
          </cell>
          <cell r="N209">
            <v>1</v>
          </cell>
        </row>
        <row r="210">
          <cell r="F210">
            <v>15100</v>
          </cell>
          <cell r="N210">
            <v>1</v>
          </cell>
        </row>
        <row r="211">
          <cell r="F211">
            <v>42014</v>
          </cell>
          <cell r="N211">
            <v>1</v>
          </cell>
        </row>
        <row r="212">
          <cell r="F212">
            <v>13525</v>
          </cell>
          <cell r="N212">
            <v>1</v>
          </cell>
        </row>
        <row r="213">
          <cell r="F213">
            <v>13510</v>
          </cell>
          <cell r="N213">
            <v>1</v>
          </cell>
        </row>
        <row r="214">
          <cell r="F214">
            <v>15507</v>
          </cell>
          <cell r="N214">
            <v>1</v>
          </cell>
        </row>
        <row r="215">
          <cell r="F215">
            <v>13400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13400</v>
          </cell>
          <cell r="N217">
            <v>1</v>
          </cell>
        </row>
        <row r="218">
          <cell r="F218">
            <v>14100</v>
          </cell>
          <cell r="N218">
            <v>1</v>
          </cell>
        </row>
        <row r="219">
          <cell r="F219">
            <v>16400</v>
          </cell>
          <cell r="N219">
            <v>1</v>
          </cell>
        </row>
        <row r="220">
          <cell r="F220">
            <v>15506</v>
          </cell>
          <cell r="N220">
            <v>1</v>
          </cell>
        </row>
        <row r="221">
          <cell r="F221">
            <v>11200</v>
          </cell>
          <cell r="N221">
            <v>1</v>
          </cell>
        </row>
        <row r="222">
          <cell r="F222">
            <v>42010</v>
          </cell>
          <cell r="N222">
            <v>1</v>
          </cell>
        </row>
        <row r="223">
          <cell r="F223">
            <v>15509</v>
          </cell>
          <cell r="N223">
            <v>1</v>
          </cell>
        </row>
        <row r="224">
          <cell r="F224">
            <v>13510</v>
          </cell>
          <cell r="N224">
            <v>1</v>
          </cell>
        </row>
        <row r="225">
          <cell r="F225">
            <v>42010</v>
          </cell>
          <cell r="N225">
            <v>1</v>
          </cell>
        </row>
        <row r="226">
          <cell r="F226">
            <v>15100</v>
          </cell>
          <cell r="N226">
            <v>1</v>
          </cell>
        </row>
        <row r="227">
          <cell r="F227">
            <v>14100</v>
          </cell>
          <cell r="N227">
            <v>1</v>
          </cell>
        </row>
        <row r="228">
          <cell r="F228">
            <v>13400</v>
          </cell>
          <cell r="N228">
            <v>1</v>
          </cell>
        </row>
        <row r="229">
          <cell r="F229">
            <v>15506</v>
          </cell>
          <cell r="N229">
            <v>1</v>
          </cell>
        </row>
        <row r="230">
          <cell r="F230">
            <v>13510</v>
          </cell>
          <cell r="N230">
            <v>1</v>
          </cell>
        </row>
        <row r="231">
          <cell r="F231">
            <v>13400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13510</v>
          </cell>
          <cell r="N233">
            <v>1</v>
          </cell>
        </row>
        <row r="234">
          <cell r="F234">
            <v>79000</v>
          </cell>
          <cell r="N234">
            <v>1</v>
          </cell>
        </row>
        <row r="235">
          <cell r="F235">
            <v>11200</v>
          </cell>
          <cell r="N235">
            <v>1</v>
          </cell>
        </row>
        <row r="236">
          <cell r="F236">
            <v>11100</v>
          </cell>
          <cell r="N236">
            <v>1</v>
          </cell>
        </row>
        <row r="237">
          <cell r="F237">
            <v>15506</v>
          </cell>
          <cell r="N237">
            <v>1</v>
          </cell>
        </row>
        <row r="238">
          <cell r="F238">
            <v>44010</v>
          </cell>
          <cell r="N238">
            <v>1</v>
          </cell>
        </row>
        <row r="239">
          <cell r="F239">
            <v>13400</v>
          </cell>
          <cell r="N239">
            <v>1</v>
          </cell>
        </row>
        <row r="240">
          <cell r="F240">
            <v>16300</v>
          </cell>
          <cell r="N240">
            <v>1</v>
          </cell>
        </row>
        <row r="241">
          <cell r="F241">
            <v>14100</v>
          </cell>
          <cell r="N241">
            <v>1</v>
          </cell>
        </row>
        <row r="242">
          <cell r="F242">
            <v>15507</v>
          </cell>
          <cell r="N242">
            <v>1</v>
          </cell>
        </row>
        <row r="243">
          <cell r="F243">
            <v>41020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13400</v>
          </cell>
          <cell r="N245">
            <v>1</v>
          </cell>
        </row>
        <row r="246">
          <cell r="F246">
            <v>13510</v>
          </cell>
          <cell r="N246">
            <v>1</v>
          </cell>
        </row>
        <row r="247">
          <cell r="F247">
            <v>13100</v>
          </cell>
          <cell r="N247">
            <v>1</v>
          </cell>
        </row>
        <row r="248">
          <cell r="F248">
            <v>42012</v>
          </cell>
          <cell r="N248">
            <v>1</v>
          </cell>
        </row>
        <row r="249">
          <cell r="F249">
            <v>13520</v>
          </cell>
          <cell r="N249">
            <v>1</v>
          </cell>
        </row>
        <row r="250">
          <cell r="F250">
            <v>15510</v>
          </cell>
          <cell r="N250">
            <v>1</v>
          </cell>
        </row>
        <row r="251">
          <cell r="F251">
            <v>41040</v>
          </cell>
          <cell r="N251">
            <v>1</v>
          </cell>
        </row>
        <row r="252">
          <cell r="F252">
            <v>13400</v>
          </cell>
          <cell r="N252">
            <v>1</v>
          </cell>
        </row>
        <row r="253">
          <cell r="F253">
            <v>11200</v>
          </cell>
          <cell r="N253">
            <v>1</v>
          </cell>
        </row>
        <row r="254">
          <cell r="F254">
            <v>33000</v>
          </cell>
          <cell r="N254">
            <v>1</v>
          </cell>
        </row>
        <row r="255">
          <cell r="F255">
            <v>16100</v>
          </cell>
          <cell r="N255">
            <v>1</v>
          </cell>
        </row>
        <row r="256">
          <cell r="F256">
            <v>13510</v>
          </cell>
          <cell r="N256">
            <v>1</v>
          </cell>
        </row>
        <row r="257">
          <cell r="F257">
            <v>15100</v>
          </cell>
          <cell r="N257">
            <v>1</v>
          </cell>
        </row>
        <row r="258">
          <cell r="F258">
            <v>13510</v>
          </cell>
          <cell r="N258">
            <v>1</v>
          </cell>
        </row>
        <row r="259">
          <cell r="F259">
            <v>11330</v>
          </cell>
          <cell r="N259">
            <v>1</v>
          </cell>
        </row>
        <row r="260">
          <cell r="F260">
            <v>16100</v>
          </cell>
          <cell r="N260">
            <v>1</v>
          </cell>
        </row>
        <row r="261">
          <cell r="F261">
            <v>15520</v>
          </cell>
          <cell r="N261">
            <v>1</v>
          </cell>
        </row>
        <row r="262">
          <cell r="F262">
            <v>13525</v>
          </cell>
          <cell r="N262">
            <v>1</v>
          </cell>
        </row>
        <row r="263">
          <cell r="F263">
            <v>11540</v>
          </cell>
          <cell r="N263">
            <v>1</v>
          </cell>
        </row>
        <row r="264">
          <cell r="F264">
            <v>13100</v>
          </cell>
          <cell r="N264">
            <v>1</v>
          </cell>
        </row>
        <row r="265">
          <cell r="F265">
            <v>79002</v>
          </cell>
          <cell r="N265">
            <v>1</v>
          </cell>
        </row>
        <row r="266">
          <cell r="F266">
            <v>11430</v>
          </cell>
          <cell r="N266">
            <v>1</v>
          </cell>
        </row>
        <row r="267">
          <cell r="F267">
            <v>15506</v>
          </cell>
          <cell r="N267">
            <v>1</v>
          </cell>
        </row>
        <row r="268">
          <cell r="F268">
            <v>13400</v>
          </cell>
          <cell r="N268">
            <v>1</v>
          </cell>
        </row>
        <row r="269">
          <cell r="F269">
            <v>13520</v>
          </cell>
          <cell r="N269">
            <v>1</v>
          </cell>
        </row>
        <row r="270">
          <cell r="F270">
            <v>11410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13400</v>
          </cell>
          <cell r="N272">
            <v>1</v>
          </cell>
        </row>
        <row r="273">
          <cell r="F273">
            <v>32000</v>
          </cell>
          <cell r="N273">
            <v>1</v>
          </cell>
        </row>
        <row r="274">
          <cell r="F274">
            <v>15506</v>
          </cell>
          <cell r="N274">
            <v>1</v>
          </cell>
        </row>
        <row r="275">
          <cell r="F275">
            <v>13510</v>
          </cell>
          <cell r="N275">
            <v>1</v>
          </cell>
        </row>
        <row r="276">
          <cell r="F276">
            <v>15400</v>
          </cell>
          <cell r="N276">
            <v>1</v>
          </cell>
        </row>
        <row r="277">
          <cell r="F277">
            <v>15510</v>
          </cell>
          <cell r="N277">
            <v>1</v>
          </cell>
        </row>
        <row r="278">
          <cell r="F278">
            <v>16400</v>
          </cell>
          <cell r="N278">
            <v>0.5</v>
          </cell>
        </row>
        <row r="279">
          <cell r="F279">
            <v>51020</v>
          </cell>
          <cell r="N279">
            <v>1</v>
          </cell>
        </row>
        <row r="280">
          <cell r="F280">
            <v>11200</v>
          </cell>
          <cell r="N280">
            <v>1</v>
          </cell>
        </row>
        <row r="281">
          <cell r="F281">
            <v>15506</v>
          </cell>
          <cell r="N281">
            <v>1</v>
          </cell>
        </row>
        <row r="282">
          <cell r="F282">
            <v>13400</v>
          </cell>
          <cell r="N282">
            <v>1</v>
          </cell>
        </row>
        <row r="283">
          <cell r="F283">
            <v>13510</v>
          </cell>
          <cell r="N283">
            <v>1</v>
          </cell>
        </row>
        <row r="284">
          <cell r="F284">
            <v>12011</v>
          </cell>
          <cell r="N284">
            <v>1</v>
          </cell>
        </row>
        <row r="285">
          <cell r="F285">
            <v>13520</v>
          </cell>
          <cell r="N285">
            <v>1</v>
          </cell>
        </row>
        <row r="286">
          <cell r="F286">
            <v>31300</v>
          </cell>
          <cell r="N286">
            <v>1</v>
          </cell>
        </row>
        <row r="287">
          <cell r="F287">
            <v>11490</v>
          </cell>
          <cell r="N287">
            <v>0.5</v>
          </cell>
        </row>
        <row r="288">
          <cell r="F288">
            <v>55010</v>
          </cell>
          <cell r="N288">
            <v>1</v>
          </cell>
        </row>
        <row r="289">
          <cell r="F289">
            <v>11100</v>
          </cell>
          <cell r="N289">
            <v>1</v>
          </cell>
        </row>
        <row r="290">
          <cell r="F290">
            <v>11420</v>
          </cell>
          <cell r="N290">
            <v>1</v>
          </cell>
        </row>
        <row r="291">
          <cell r="F291">
            <v>32000</v>
          </cell>
          <cell r="N291">
            <v>1</v>
          </cell>
        </row>
        <row r="292">
          <cell r="F292">
            <v>13400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11430</v>
          </cell>
          <cell r="N294">
            <v>1</v>
          </cell>
        </row>
        <row r="295">
          <cell r="F295">
            <v>15506</v>
          </cell>
          <cell r="N295">
            <v>1</v>
          </cell>
        </row>
        <row r="296">
          <cell r="F296">
            <v>15100</v>
          </cell>
          <cell r="N296">
            <v>1</v>
          </cell>
        </row>
        <row r="297">
          <cell r="F297">
            <v>15507</v>
          </cell>
          <cell r="N297">
            <v>1</v>
          </cell>
        </row>
        <row r="298">
          <cell r="F298">
            <v>72500</v>
          </cell>
          <cell r="N298">
            <v>0.8</v>
          </cell>
        </row>
        <row r="299">
          <cell r="F299">
            <v>15520</v>
          </cell>
          <cell r="N299">
            <v>1</v>
          </cell>
        </row>
        <row r="300">
          <cell r="F300">
            <v>41070</v>
          </cell>
          <cell r="N300">
            <v>1</v>
          </cell>
        </row>
        <row r="301">
          <cell r="F301">
            <v>51010</v>
          </cell>
          <cell r="N301">
            <v>1</v>
          </cell>
        </row>
        <row r="302">
          <cell r="F302">
            <v>15100</v>
          </cell>
          <cell r="N302">
            <v>1</v>
          </cell>
        </row>
        <row r="303">
          <cell r="F303">
            <v>13600</v>
          </cell>
          <cell r="N303">
            <v>1</v>
          </cell>
        </row>
        <row r="304">
          <cell r="F304">
            <v>42030</v>
          </cell>
          <cell r="N304">
            <v>1</v>
          </cell>
        </row>
        <row r="305">
          <cell r="F305">
            <v>11100</v>
          </cell>
          <cell r="N305">
            <v>1</v>
          </cell>
        </row>
        <row r="306">
          <cell r="F306">
            <v>13400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12012</v>
          </cell>
          <cell r="N308">
            <v>1</v>
          </cell>
        </row>
        <row r="309">
          <cell r="F309">
            <v>15506</v>
          </cell>
          <cell r="N309">
            <v>1</v>
          </cell>
        </row>
        <row r="310">
          <cell r="F310">
            <v>12011</v>
          </cell>
          <cell r="N310">
            <v>1</v>
          </cell>
        </row>
        <row r="311">
          <cell r="F311">
            <v>13600</v>
          </cell>
          <cell r="N311">
            <v>1</v>
          </cell>
        </row>
        <row r="312">
          <cell r="F312">
            <v>11200</v>
          </cell>
          <cell r="N312">
            <v>1</v>
          </cell>
        </row>
        <row r="313">
          <cell r="F313">
            <v>13510</v>
          </cell>
          <cell r="N313">
            <v>1</v>
          </cell>
        </row>
        <row r="314">
          <cell r="F314">
            <v>13400</v>
          </cell>
          <cell r="N314">
            <v>1</v>
          </cell>
        </row>
        <row r="315">
          <cell r="F315">
            <v>15510</v>
          </cell>
          <cell r="N315">
            <v>1</v>
          </cell>
        </row>
        <row r="316">
          <cell r="F316">
            <v>13510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15509</v>
          </cell>
          <cell r="N318">
            <v>1</v>
          </cell>
        </row>
        <row r="319">
          <cell r="F319">
            <v>15510</v>
          </cell>
          <cell r="N319">
            <v>1</v>
          </cell>
        </row>
        <row r="320">
          <cell r="F320">
            <v>41040</v>
          </cell>
          <cell r="N320">
            <v>1</v>
          </cell>
        </row>
        <row r="321">
          <cell r="F321">
            <v>15506</v>
          </cell>
          <cell r="N321">
            <v>1</v>
          </cell>
        </row>
        <row r="322">
          <cell r="F322">
            <v>11515</v>
          </cell>
          <cell r="N322">
            <v>1</v>
          </cell>
        </row>
        <row r="323">
          <cell r="F323">
            <v>13100</v>
          </cell>
          <cell r="N323">
            <v>1</v>
          </cell>
        </row>
        <row r="324">
          <cell r="F324">
            <v>42012</v>
          </cell>
          <cell r="N324">
            <v>1</v>
          </cell>
        </row>
        <row r="325">
          <cell r="F325">
            <v>51045</v>
          </cell>
          <cell r="N325">
            <v>1</v>
          </cell>
        </row>
        <row r="326">
          <cell r="F326">
            <v>79002</v>
          </cell>
          <cell r="N326">
            <v>1</v>
          </cell>
        </row>
        <row r="327">
          <cell r="F327">
            <v>41020</v>
          </cell>
          <cell r="N327">
            <v>1</v>
          </cell>
        </row>
        <row r="328">
          <cell r="F328">
            <v>15100</v>
          </cell>
          <cell r="N328">
            <v>1</v>
          </cell>
        </row>
        <row r="329">
          <cell r="F329">
            <v>15510</v>
          </cell>
          <cell r="N329">
            <v>1</v>
          </cell>
        </row>
        <row r="330">
          <cell r="F330">
            <v>13510</v>
          </cell>
          <cell r="N330">
            <v>1</v>
          </cell>
        </row>
        <row r="331">
          <cell r="F331">
            <v>41070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11320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14100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13510</v>
          </cell>
          <cell r="N337">
            <v>1</v>
          </cell>
        </row>
        <row r="338">
          <cell r="F338">
            <v>33000</v>
          </cell>
          <cell r="N338">
            <v>1</v>
          </cell>
        </row>
        <row r="339">
          <cell r="F339">
            <v>13400</v>
          </cell>
          <cell r="N339">
            <v>1</v>
          </cell>
        </row>
        <row r="340">
          <cell r="F340">
            <v>13400</v>
          </cell>
          <cell r="N340">
            <v>1</v>
          </cell>
        </row>
        <row r="341">
          <cell r="F341">
            <v>11515</v>
          </cell>
          <cell r="N341">
            <v>1</v>
          </cell>
        </row>
        <row r="342">
          <cell r="F342">
            <v>32000</v>
          </cell>
          <cell r="N342">
            <v>1</v>
          </cell>
        </row>
        <row r="343">
          <cell r="F343">
            <v>11150</v>
          </cell>
          <cell r="N343">
            <v>1</v>
          </cell>
        </row>
        <row r="344">
          <cell r="F344">
            <v>15506</v>
          </cell>
          <cell r="N344">
            <v>1</v>
          </cell>
        </row>
        <row r="345">
          <cell r="F345">
            <v>11100</v>
          </cell>
          <cell r="N345">
            <v>1</v>
          </cell>
        </row>
        <row r="346">
          <cell r="F346">
            <v>13600</v>
          </cell>
          <cell r="N346">
            <v>1</v>
          </cell>
        </row>
        <row r="347">
          <cell r="F347">
            <v>11100</v>
          </cell>
          <cell r="N347">
            <v>1</v>
          </cell>
        </row>
        <row r="348">
          <cell r="F348">
            <v>15100</v>
          </cell>
          <cell r="N348">
            <v>1</v>
          </cell>
        </row>
        <row r="349">
          <cell r="F349">
            <v>42040</v>
          </cell>
          <cell r="N349">
            <v>1</v>
          </cell>
        </row>
        <row r="350">
          <cell r="F350">
            <v>13400</v>
          </cell>
          <cell r="N350">
            <v>1</v>
          </cell>
        </row>
        <row r="351">
          <cell r="F351">
            <v>41020</v>
          </cell>
          <cell r="N351">
            <v>1</v>
          </cell>
        </row>
        <row r="352">
          <cell r="F352">
            <v>16300</v>
          </cell>
          <cell r="N352">
            <v>1</v>
          </cell>
        </row>
        <row r="353">
          <cell r="F353">
            <v>16300</v>
          </cell>
          <cell r="N353">
            <v>1</v>
          </cell>
        </row>
        <row r="354">
          <cell r="F354">
            <v>43010</v>
          </cell>
          <cell r="N354">
            <v>1</v>
          </cell>
        </row>
        <row r="355">
          <cell r="F355">
            <v>15505</v>
          </cell>
          <cell r="N355">
            <v>1</v>
          </cell>
        </row>
        <row r="356">
          <cell r="F356">
            <v>13510</v>
          </cell>
          <cell r="N356">
            <v>1</v>
          </cell>
        </row>
        <row r="357">
          <cell r="F357">
            <v>11513</v>
          </cell>
          <cell r="N357">
            <v>1</v>
          </cell>
        </row>
        <row r="358">
          <cell r="F358">
            <v>15520</v>
          </cell>
          <cell r="N358">
            <v>1</v>
          </cell>
        </row>
        <row r="359">
          <cell r="F359">
            <v>11150</v>
          </cell>
          <cell r="N359">
            <v>1</v>
          </cell>
        </row>
        <row r="360">
          <cell r="F360">
            <v>13510</v>
          </cell>
          <cell r="N360">
            <v>1</v>
          </cell>
        </row>
        <row r="361">
          <cell r="F361">
            <v>14100</v>
          </cell>
          <cell r="N361">
            <v>1</v>
          </cell>
        </row>
        <row r="362">
          <cell r="F362">
            <v>15100</v>
          </cell>
          <cell r="N362">
            <v>1</v>
          </cell>
        </row>
        <row r="363">
          <cell r="F363">
            <v>11100</v>
          </cell>
          <cell r="N363">
            <v>1</v>
          </cell>
        </row>
        <row r="364">
          <cell r="F364">
            <v>15507</v>
          </cell>
          <cell r="N364">
            <v>1</v>
          </cell>
        </row>
        <row r="365">
          <cell r="F365">
            <v>42014</v>
          </cell>
          <cell r="N365">
            <v>1</v>
          </cell>
        </row>
        <row r="366">
          <cell r="F366">
            <v>15506</v>
          </cell>
          <cell r="N366">
            <v>1</v>
          </cell>
        </row>
        <row r="367">
          <cell r="F367">
            <v>42016</v>
          </cell>
          <cell r="N367">
            <v>1</v>
          </cell>
        </row>
        <row r="368">
          <cell r="F368">
            <v>15505</v>
          </cell>
          <cell r="N368">
            <v>1</v>
          </cell>
        </row>
        <row r="369">
          <cell r="F369">
            <v>15520</v>
          </cell>
          <cell r="N369">
            <v>1</v>
          </cell>
        </row>
        <row r="370">
          <cell r="F370">
            <v>41040</v>
          </cell>
          <cell r="N370">
            <v>1</v>
          </cell>
        </row>
        <row r="371">
          <cell r="F371">
            <v>16200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13510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13400</v>
          </cell>
          <cell r="N375">
            <v>1</v>
          </cell>
        </row>
        <row r="376">
          <cell r="F376">
            <v>31100</v>
          </cell>
          <cell r="N376">
            <v>1</v>
          </cell>
        </row>
        <row r="377">
          <cell r="F377">
            <v>15100</v>
          </cell>
          <cell r="N377">
            <v>1</v>
          </cell>
        </row>
        <row r="378">
          <cell r="F378">
            <v>41020</v>
          </cell>
          <cell r="N378">
            <v>1</v>
          </cell>
        </row>
        <row r="379">
          <cell r="F379">
            <v>14109</v>
          </cell>
          <cell r="N379">
            <v>1</v>
          </cell>
        </row>
        <row r="380">
          <cell r="F380">
            <v>11330</v>
          </cell>
          <cell r="N380">
            <v>1</v>
          </cell>
        </row>
        <row r="381">
          <cell r="F381">
            <v>11540</v>
          </cell>
          <cell r="N381">
            <v>1</v>
          </cell>
        </row>
        <row r="382">
          <cell r="F382">
            <v>15506</v>
          </cell>
          <cell r="N382">
            <v>1</v>
          </cell>
        </row>
        <row r="383">
          <cell r="F383">
            <v>13400</v>
          </cell>
          <cell r="N383">
            <v>1</v>
          </cell>
        </row>
        <row r="384">
          <cell r="F384">
            <v>11540</v>
          </cell>
          <cell r="N384">
            <v>1</v>
          </cell>
        </row>
        <row r="385">
          <cell r="F385">
            <v>15510</v>
          </cell>
          <cell r="N385">
            <v>1</v>
          </cell>
        </row>
        <row r="386">
          <cell r="F386">
            <v>11430</v>
          </cell>
          <cell r="N386">
            <v>1</v>
          </cell>
        </row>
        <row r="387">
          <cell r="F387">
            <v>52040</v>
          </cell>
          <cell r="N387">
            <v>1</v>
          </cell>
        </row>
        <row r="388">
          <cell r="F388">
            <v>11430</v>
          </cell>
          <cell r="N388">
            <v>1</v>
          </cell>
        </row>
        <row r="389">
          <cell r="F389">
            <v>34000</v>
          </cell>
          <cell r="N389">
            <v>1</v>
          </cell>
        </row>
        <row r="390">
          <cell r="F390">
            <v>11325</v>
          </cell>
          <cell r="N390">
            <v>1</v>
          </cell>
        </row>
        <row r="391">
          <cell r="F391">
            <v>14100</v>
          </cell>
          <cell r="N391">
            <v>1</v>
          </cell>
        </row>
        <row r="392">
          <cell r="F392">
            <v>16200</v>
          </cell>
          <cell r="N392">
            <v>1</v>
          </cell>
        </row>
        <row r="393">
          <cell r="F393">
            <v>15506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15506</v>
          </cell>
          <cell r="N395">
            <v>1</v>
          </cell>
        </row>
        <row r="396">
          <cell r="F396">
            <v>42018</v>
          </cell>
          <cell r="N396">
            <v>1</v>
          </cell>
        </row>
        <row r="397">
          <cell r="F397">
            <v>13400</v>
          </cell>
          <cell r="N397">
            <v>1</v>
          </cell>
        </row>
        <row r="398">
          <cell r="F398">
            <v>13400</v>
          </cell>
          <cell r="N398">
            <v>1</v>
          </cell>
        </row>
        <row r="399">
          <cell r="F399">
            <v>11348</v>
          </cell>
          <cell r="N399">
            <v>1</v>
          </cell>
        </row>
        <row r="400">
          <cell r="F400">
            <v>13520</v>
          </cell>
          <cell r="N400">
            <v>1</v>
          </cell>
        </row>
        <row r="401">
          <cell r="F401">
            <v>13400</v>
          </cell>
          <cell r="N401">
            <v>1</v>
          </cell>
        </row>
        <row r="402">
          <cell r="F402">
            <v>15100</v>
          </cell>
          <cell r="N402">
            <v>1</v>
          </cell>
        </row>
        <row r="403">
          <cell r="F403">
            <v>72500</v>
          </cell>
          <cell r="N403">
            <v>1</v>
          </cell>
        </row>
        <row r="404">
          <cell r="F404">
            <v>11200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41040</v>
          </cell>
          <cell r="N406">
            <v>1</v>
          </cell>
        </row>
        <row r="407">
          <cell r="F407">
            <v>53010</v>
          </cell>
          <cell r="N407">
            <v>1</v>
          </cell>
        </row>
        <row r="408">
          <cell r="F408">
            <v>13510</v>
          </cell>
          <cell r="N408">
            <v>1</v>
          </cell>
        </row>
        <row r="409">
          <cell r="F409">
            <v>13510</v>
          </cell>
          <cell r="N409">
            <v>1</v>
          </cell>
        </row>
        <row r="410">
          <cell r="F410">
            <v>41040</v>
          </cell>
          <cell r="N410">
            <v>1</v>
          </cell>
        </row>
        <row r="411">
          <cell r="F411">
            <v>41070</v>
          </cell>
          <cell r="N411">
            <v>1</v>
          </cell>
        </row>
        <row r="412">
          <cell r="F412">
            <v>11100</v>
          </cell>
          <cell r="N412">
            <v>1</v>
          </cell>
        </row>
        <row r="413">
          <cell r="F413">
            <v>15506</v>
          </cell>
          <cell r="N413">
            <v>1</v>
          </cell>
        </row>
        <row r="414">
          <cell r="F414">
            <v>16200</v>
          </cell>
          <cell r="N414">
            <v>1</v>
          </cell>
        </row>
        <row r="415">
          <cell r="F415">
            <v>13400</v>
          </cell>
          <cell r="N415">
            <v>1</v>
          </cell>
        </row>
        <row r="416">
          <cell r="F416">
            <v>11595</v>
          </cell>
          <cell r="N416">
            <v>1</v>
          </cell>
        </row>
        <row r="417">
          <cell r="F417">
            <v>15506</v>
          </cell>
          <cell r="N417">
            <v>1</v>
          </cell>
        </row>
        <row r="418">
          <cell r="F418">
            <v>15506</v>
          </cell>
          <cell r="N418">
            <v>1</v>
          </cell>
        </row>
        <row r="419">
          <cell r="F419">
            <v>15506</v>
          </cell>
          <cell r="N419">
            <v>1</v>
          </cell>
        </row>
        <row r="420">
          <cell r="F420">
            <v>44010</v>
          </cell>
          <cell r="N420">
            <v>1</v>
          </cell>
        </row>
        <row r="421">
          <cell r="F421">
            <v>11515</v>
          </cell>
          <cell r="N421">
            <v>1</v>
          </cell>
        </row>
        <row r="422">
          <cell r="F422">
            <v>15100</v>
          </cell>
          <cell r="N422">
            <v>1</v>
          </cell>
        </row>
        <row r="423">
          <cell r="F423">
            <v>13510</v>
          </cell>
          <cell r="N423">
            <v>1</v>
          </cell>
        </row>
        <row r="424">
          <cell r="F424">
            <v>15100</v>
          </cell>
          <cell r="N424">
            <v>1</v>
          </cell>
        </row>
        <row r="425">
          <cell r="F425">
            <v>15507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15507</v>
          </cell>
          <cell r="N427">
            <v>1</v>
          </cell>
        </row>
        <row r="428">
          <cell r="F428">
            <v>51040</v>
          </cell>
          <cell r="N428">
            <v>1</v>
          </cell>
        </row>
        <row r="429">
          <cell r="F429">
            <v>79002</v>
          </cell>
          <cell r="N429">
            <v>1</v>
          </cell>
        </row>
        <row r="430">
          <cell r="F430">
            <v>42020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11200</v>
          </cell>
          <cell r="N433">
            <v>1</v>
          </cell>
        </row>
        <row r="434">
          <cell r="F434">
            <v>11515</v>
          </cell>
          <cell r="N434">
            <v>1</v>
          </cell>
        </row>
        <row r="435">
          <cell r="F435">
            <v>13510</v>
          </cell>
          <cell r="N435">
            <v>1</v>
          </cell>
        </row>
        <row r="436">
          <cell r="F436">
            <v>79002</v>
          </cell>
          <cell r="N436">
            <v>1</v>
          </cell>
        </row>
        <row r="437">
          <cell r="F437">
            <v>16400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15506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11420</v>
          </cell>
          <cell r="N441">
            <v>1</v>
          </cell>
        </row>
        <row r="442">
          <cell r="F442">
            <v>13400</v>
          </cell>
          <cell r="N442">
            <v>1</v>
          </cell>
        </row>
        <row r="443">
          <cell r="F443">
            <v>15506</v>
          </cell>
          <cell r="N443">
            <v>1</v>
          </cell>
        </row>
        <row r="444">
          <cell r="F444">
            <v>14100</v>
          </cell>
          <cell r="N444">
            <v>1</v>
          </cell>
        </row>
        <row r="445">
          <cell r="F445">
            <v>41040</v>
          </cell>
          <cell r="N445">
            <v>1</v>
          </cell>
        </row>
        <row r="446">
          <cell r="F446">
            <v>48010</v>
          </cell>
          <cell r="N446">
            <v>1</v>
          </cell>
        </row>
        <row r="447">
          <cell r="F447">
            <v>13400</v>
          </cell>
          <cell r="N447">
            <v>1</v>
          </cell>
        </row>
        <row r="448">
          <cell r="F448">
            <v>41040</v>
          </cell>
          <cell r="N448">
            <v>1</v>
          </cell>
        </row>
        <row r="449">
          <cell r="F449">
            <v>15508</v>
          </cell>
          <cell r="N449">
            <v>1</v>
          </cell>
        </row>
        <row r="450">
          <cell r="F450">
            <v>11200</v>
          </cell>
          <cell r="N450">
            <v>1</v>
          </cell>
        </row>
        <row r="451">
          <cell r="F451">
            <v>15506</v>
          </cell>
          <cell r="N451">
            <v>1</v>
          </cell>
        </row>
        <row r="452">
          <cell r="F452">
            <v>13510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41020</v>
          </cell>
          <cell r="N454">
            <v>1</v>
          </cell>
        </row>
        <row r="455">
          <cell r="F455">
            <v>41020</v>
          </cell>
          <cell r="N455">
            <v>1</v>
          </cell>
        </row>
        <row r="456">
          <cell r="F456">
            <v>14100</v>
          </cell>
          <cell r="N456">
            <v>1</v>
          </cell>
        </row>
        <row r="457">
          <cell r="F457">
            <v>42018</v>
          </cell>
          <cell r="N457">
            <v>1</v>
          </cell>
        </row>
        <row r="458">
          <cell r="F458">
            <v>13510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13100</v>
          </cell>
          <cell r="N460">
            <v>1</v>
          </cell>
        </row>
        <row r="461">
          <cell r="F461">
            <v>13520</v>
          </cell>
          <cell r="N461">
            <v>1</v>
          </cell>
        </row>
        <row r="462">
          <cell r="F462">
            <v>41040</v>
          </cell>
          <cell r="N462">
            <v>1</v>
          </cell>
        </row>
        <row r="463">
          <cell r="F463">
            <v>15501</v>
          </cell>
          <cell r="N463">
            <v>1</v>
          </cell>
        </row>
        <row r="464">
          <cell r="F464">
            <v>41040</v>
          </cell>
          <cell r="N464">
            <v>1</v>
          </cell>
        </row>
        <row r="465">
          <cell r="F465">
            <v>15506</v>
          </cell>
          <cell r="N465">
            <v>1</v>
          </cell>
        </row>
        <row r="466">
          <cell r="F466">
            <v>13520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15100</v>
          </cell>
          <cell r="N468">
            <v>1</v>
          </cell>
        </row>
        <row r="469">
          <cell r="F469">
            <v>13510</v>
          </cell>
          <cell r="N469">
            <v>1</v>
          </cell>
        </row>
        <row r="470">
          <cell r="F470">
            <v>11490</v>
          </cell>
          <cell r="N470">
            <v>0.47499999999999998</v>
          </cell>
        </row>
        <row r="471">
          <cell r="F471">
            <v>13600</v>
          </cell>
          <cell r="N471">
            <v>1</v>
          </cell>
        </row>
        <row r="472">
          <cell r="F472">
            <v>13400</v>
          </cell>
          <cell r="N472">
            <v>1</v>
          </cell>
        </row>
        <row r="473">
          <cell r="F473">
            <v>79002</v>
          </cell>
          <cell r="N473">
            <v>1</v>
          </cell>
        </row>
        <row r="474">
          <cell r="F474">
            <v>13400</v>
          </cell>
          <cell r="N474">
            <v>1</v>
          </cell>
        </row>
        <row r="475">
          <cell r="F475">
            <v>15100</v>
          </cell>
          <cell r="N475">
            <v>1</v>
          </cell>
        </row>
        <row r="476">
          <cell r="F476">
            <v>13520</v>
          </cell>
          <cell r="N476">
            <v>1</v>
          </cell>
        </row>
        <row r="477">
          <cell r="F477">
            <v>13600</v>
          </cell>
          <cell r="N477">
            <v>1</v>
          </cell>
        </row>
        <row r="478">
          <cell r="F478">
            <v>41020</v>
          </cell>
          <cell r="N478">
            <v>1</v>
          </cell>
        </row>
        <row r="479">
          <cell r="F479">
            <v>41020</v>
          </cell>
          <cell r="N479">
            <v>1</v>
          </cell>
        </row>
        <row r="480">
          <cell r="F480">
            <v>11100</v>
          </cell>
          <cell r="N480">
            <v>1</v>
          </cell>
        </row>
        <row r="481">
          <cell r="F481">
            <v>42018</v>
          </cell>
          <cell r="N481">
            <v>1</v>
          </cell>
        </row>
        <row r="482">
          <cell r="F482">
            <v>15100</v>
          </cell>
          <cell r="N482">
            <v>1</v>
          </cell>
        </row>
        <row r="483">
          <cell r="F483">
            <v>41020</v>
          </cell>
          <cell r="N483">
            <v>0.47499999999999998</v>
          </cell>
        </row>
        <row r="484">
          <cell r="F484">
            <v>13400</v>
          </cell>
          <cell r="N484">
            <v>1</v>
          </cell>
        </row>
        <row r="485">
          <cell r="F485">
            <v>13600</v>
          </cell>
          <cell r="N485">
            <v>1</v>
          </cell>
        </row>
        <row r="486">
          <cell r="F486">
            <v>11100</v>
          </cell>
          <cell r="N486">
            <v>1</v>
          </cell>
        </row>
        <row r="487">
          <cell r="F487">
            <v>15506</v>
          </cell>
          <cell r="N487">
            <v>1</v>
          </cell>
        </row>
        <row r="488">
          <cell r="F488">
            <v>83024</v>
          </cell>
          <cell r="N488">
            <v>1</v>
          </cell>
        </row>
        <row r="489">
          <cell r="F489">
            <v>13510</v>
          </cell>
          <cell r="N489">
            <v>1</v>
          </cell>
        </row>
        <row r="490">
          <cell r="F490">
            <v>32000</v>
          </cell>
          <cell r="N490">
            <v>1</v>
          </cell>
        </row>
        <row r="491">
          <cell r="F491">
            <v>13510</v>
          </cell>
          <cell r="N491">
            <v>1</v>
          </cell>
        </row>
        <row r="492">
          <cell r="F492">
            <v>15506</v>
          </cell>
          <cell r="N492">
            <v>1</v>
          </cell>
        </row>
        <row r="493">
          <cell r="F493">
            <v>13520</v>
          </cell>
          <cell r="N493">
            <v>1</v>
          </cell>
        </row>
        <row r="494">
          <cell r="F494">
            <v>13100</v>
          </cell>
          <cell r="N494">
            <v>1</v>
          </cell>
        </row>
        <row r="495">
          <cell r="F495">
            <v>32000</v>
          </cell>
          <cell r="N495">
            <v>1</v>
          </cell>
        </row>
        <row r="496">
          <cell r="F496">
            <v>79000</v>
          </cell>
          <cell r="N496">
            <v>1</v>
          </cell>
        </row>
        <row r="497">
          <cell r="F497">
            <v>15506</v>
          </cell>
          <cell r="N497">
            <v>1</v>
          </cell>
        </row>
        <row r="498">
          <cell r="F498">
            <v>11200</v>
          </cell>
          <cell r="N498">
            <v>1</v>
          </cell>
        </row>
        <row r="499">
          <cell r="F499">
            <v>16400</v>
          </cell>
          <cell r="N499">
            <v>1</v>
          </cell>
        </row>
        <row r="500">
          <cell r="F500">
            <v>15506</v>
          </cell>
          <cell r="N500">
            <v>1</v>
          </cell>
        </row>
        <row r="501">
          <cell r="F501">
            <v>13400</v>
          </cell>
          <cell r="N501">
            <v>1</v>
          </cell>
        </row>
        <row r="502">
          <cell r="F502">
            <v>79002</v>
          </cell>
          <cell r="N502">
            <v>1</v>
          </cell>
        </row>
        <row r="503">
          <cell r="F503">
            <v>51010</v>
          </cell>
          <cell r="N503">
            <v>1</v>
          </cell>
        </row>
        <row r="504">
          <cell r="F504">
            <v>15400</v>
          </cell>
          <cell r="N504">
            <v>1</v>
          </cell>
        </row>
        <row r="505">
          <cell r="F505">
            <v>15520</v>
          </cell>
          <cell r="N505">
            <v>1</v>
          </cell>
        </row>
        <row r="506">
          <cell r="F506">
            <v>15507</v>
          </cell>
          <cell r="N506">
            <v>1</v>
          </cell>
        </row>
        <row r="507">
          <cell r="F507">
            <v>15506</v>
          </cell>
          <cell r="N507">
            <v>1</v>
          </cell>
        </row>
        <row r="508">
          <cell r="F508">
            <v>11100</v>
          </cell>
          <cell r="N508">
            <v>1</v>
          </cell>
        </row>
        <row r="509">
          <cell r="F509">
            <v>15100</v>
          </cell>
          <cell r="N509">
            <v>1</v>
          </cell>
        </row>
        <row r="510">
          <cell r="F510">
            <v>15100</v>
          </cell>
          <cell r="N510">
            <v>1</v>
          </cell>
        </row>
        <row r="511">
          <cell r="F511">
            <v>42016</v>
          </cell>
          <cell r="N511">
            <v>1</v>
          </cell>
        </row>
        <row r="512">
          <cell r="F512">
            <v>41040</v>
          </cell>
          <cell r="N512">
            <v>1</v>
          </cell>
        </row>
        <row r="513">
          <cell r="F513">
            <v>11515</v>
          </cell>
          <cell r="N513">
            <v>1</v>
          </cell>
        </row>
        <row r="514">
          <cell r="F514">
            <v>32000</v>
          </cell>
          <cell r="N514">
            <v>1</v>
          </cell>
        </row>
        <row r="515">
          <cell r="F515">
            <v>16300</v>
          </cell>
          <cell r="N515">
            <v>1</v>
          </cell>
        </row>
        <row r="516">
          <cell r="F516">
            <v>13520</v>
          </cell>
          <cell r="N516">
            <v>1</v>
          </cell>
        </row>
        <row r="517">
          <cell r="F517">
            <v>13400</v>
          </cell>
          <cell r="N517">
            <v>1</v>
          </cell>
        </row>
        <row r="518">
          <cell r="F518">
            <v>13510</v>
          </cell>
          <cell r="N518">
            <v>1</v>
          </cell>
        </row>
        <row r="519">
          <cell r="F519">
            <v>53010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41020</v>
          </cell>
          <cell r="N521">
            <v>1</v>
          </cell>
        </row>
        <row r="522">
          <cell r="F522">
            <v>11200</v>
          </cell>
          <cell r="N522">
            <v>1</v>
          </cell>
        </row>
        <row r="523">
          <cell r="F523">
            <v>15506</v>
          </cell>
          <cell r="N523">
            <v>1</v>
          </cell>
        </row>
        <row r="524">
          <cell r="F524">
            <v>79002</v>
          </cell>
          <cell r="N524">
            <v>1</v>
          </cell>
        </row>
        <row r="525">
          <cell r="F525">
            <v>15100</v>
          </cell>
          <cell r="N525">
            <v>1</v>
          </cell>
        </row>
        <row r="526">
          <cell r="F526">
            <v>15100</v>
          </cell>
          <cell r="N526">
            <v>1</v>
          </cell>
        </row>
        <row r="527">
          <cell r="F527">
            <v>41020</v>
          </cell>
          <cell r="N527">
            <v>1</v>
          </cell>
        </row>
        <row r="528">
          <cell r="F528">
            <v>51020</v>
          </cell>
          <cell r="N528">
            <v>1</v>
          </cell>
        </row>
        <row r="529">
          <cell r="F529">
            <v>15506</v>
          </cell>
          <cell r="N529">
            <v>1</v>
          </cell>
        </row>
        <row r="530">
          <cell r="F530">
            <v>13510</v>
          </cell>
          <cell r="N530">
            <v>1</v>
          </cell>
        </row>
        <row r="531">
          <cell r="F531">
            <v>15506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13510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54010</v>
          </cell>
          <cell r="N535">
            <v>1</v>
          </cell>
        </row>
        <row r="536">
          <cell r="F536">
            <v>15506</v>
          </cell>
          <cell r="N536">
            <v>1</v>
          </cell>
        </row>
        <row r="537">
          <cell r="F537">
            <v>15505</v>
          </cell>
          <cell r="N537">
            <v>1</v>
          </cell>
        </row>
        <row r="538">
          <cell r="F538">
            <v>41040</v>
          </cell>
          <cell r="N538">
            <v>1</v>
          </cell>
        </row>
        <row r="539">
          <cell r="F539">
            <v>51050</v>
          </cell>
          <cell r="N539">
            <v>1</v>
          </cell>
        </row>
        <row r="540">
          <cell r="F540">
            <v>13510</v>
          </cell>
          <cell r="N540">
            <v>1</v>
          </cell>
        </row>
        <row r="541">
          <cell r="F541">
            <v>11100</v>
          </cell>
          <cell r="N541">
            <v>1</v>
          </cell>
        </row>
        <row r="542">
          <cell r="F542">
            <v>41040</v>
          </cell>
          <cell r="N542">
            <v>1</v>
          </cell>
        </row>
        <row r="543">
          <cell r="F543">
            <v>13400</v>
          </cell>
          <cell r="N543">
            <v>1</v>
          </cell>
        </row>
        <row r="544">
          <cell r="F544">
            <v>13100</v>
          </cell>
          <cell r="N544">
            <v>1</v>
          </cell>
        </row>
        <row r="545">
          <cell r="F545">
            <v>15509</v>
          </cell>
          <cell r="N545">
            <v>1</v>
          </cell>
        </row>
        <row r="546">
          <cell r="F546">
            <v>13400</v>
          </cell>
          <cell r="N546">
            <v>1</v>
          </cell>
        </row>
        <row r="547">
          <cell r="F547">
            <v>51010</v>
          </cell>
          <cell r="N547">
            <v>1</v>
          </cell>
        </row>
        <row r="548">
          <cell r="F548">
            <v>41050</v>
          </cell>
          <cell r="N548">
            <v>1</v>
          </cell>
        </row>
        <row r="549">
          <cell r="F549">
            <v>11325</v>
          </cell>
          <cell r="N549">
            <v>1</v>
          </cell>
        </row>
        <row r="550">
          <cell r="F550">
            <v>11490</v>
          </cell>
          <cell r="N550">
            <v>0.8</v>
          </cell>
        </row>
        <row r="551">
          <cell r="F551">
            <v>42012</v>
          </cell>
          <cell r="N551">
            <v>1</v>
          </cell>
        </row>
        <row r="552">
          <cell r="F552">
            <v>16200</v>
          </cell>
          <cell r="N552">
            <v>1</v>
          </cell>
        </row>
        <row r="553">
          <cell r="F553">
            <v>51060</v>
          </cell>
          <cell r="N553">
            <v>1</v>
          </cell>
        </row>
        <row r="554">
          <cell r="F554">
            <v>51020</v>
          </cell>
          <cell r="N554">
            <v>1</v>
          </cell>
        </row>
        <row r="555">
          <cell r="F555">
            <v>13600</v>
          </cell>
          <cell r="N555">
            <v>1</v>
          </cell>
        </row>
        <row r="556">
          <cell r="F556">
            <v>15100</v>
          </cell>
          <cell r="N556">
            <v>1</v>
          </cell>
        </row>
        <row r="557">
          <cell r="F557">
            <v>11100</v>
          </cell>
          <cell r="N557">
            <v>1</v>
          </cell>
        </row>
        <row r="558">
          <cell r="F558">
            <v>15507</v>
          </cell>
          <cell r="N558">
            <v>1</v>
          </cell>
        </row>
        <row r="559">
          <cell r="F559">
            <v>83024</v>
          </cell>
          <cell r="N559">
            <v>1</v>
          </cell>
        </row>
        <row r="560">
          <cell r="F560">
            <v>46010</v>
          </cell>
          <cell r="N560">
            <v>1</v>
          </cell>
        </row>
        <row r="561">
          <cell r="F561">
            <v>11200</v>
          </cell>
          <cell r="N561">
            <v>1</v>
          </cell>
        </row>
        <row r="562">
          <cell r="F562">
            <v>13510</v>
          </cell>
          <cell r="N562">
            <v>1</v>
          </cell>
        </row>
        <row r="563">
          <cell r="F563">
            <v>15506</v>
          </cell>
          <cell r="N563">
            <v>1</v>
          </cell>
        </row>
        <row r="564">
          <cell r="F564">
            <v>13520</v>
          </cell>
          <cell r="N564">
            <v>1</v>
          </cell>
        </row>
        <row r="565">
          <cell r="F565">
            <v>11370</v>
          </cell>
          <cell r="N565">
            <v>1</v>
          </cell>
        </row>
        <row r="566">
          <cell r="F566">
            <v>11550</v>
          </cell>
          <cell r="N566">
            <v>1</v>
          </cell>
        </row>
        <row r="567">
          <cell r="F567">
            <v>13510</v>
          </cell>
          <cell r="N567">
            <v>1</v>
          </cell>
        </row>
        <row r="568">
          <cell r="F568">
            <v>41070</v>
          </cell>
          <cell r="N568">
            <v>1</v>
          </cell>
        </row>
        <row r="569">
          <cell r="F569">
            <v>15100</v>
          </cell>
          <cell r="N569">
            <v>1</v>
          </cell>
        </row>
        <row r="570">
          <cell r="F570">
            <v>12013</v>
          </cell>
          <cell r="N570">
            <v>1</v>
          </cell>
        </row>
        <row r="571">
          <cell r="F571">
            <v>15506</v>
          </cell>
          <cell r="N571">
            <v>1</v>
          </cell>
        </row>
        <row r="572">
          <cell r="F572">
            <v>13510</v>
          </cell>
          <cell r="N572">
            <v>1</v>
          </cell>
        </row>
        <row r="573">
          <cell r="F573">
            <v>16200</v>
          </cell>
          <cell r="N573">
            <v>1</v>
          </cell>
        </row>
        <row r="574">
          <cell r="F574">
            <v>13520</v>
          </cell>
          <cell r="N574">
            <v>1</v>
          </cell>
        </row>
        <row r="575">
          <cell r="F575">
            <v>13510</v>
          </cell>
          <cell r="N575">
            <v>1</v>
          </cell>
        </row>
        <row r="576">
          <cell r="F576">
            <v>15506</v>
          </cell>
          <cell r="N576">
            <v>1</v>
          </cell>
        </row>
        <row r="577">
          <cell r="F577">
            <v>15100</v>
          </cell>
          <cell r="N577">
            <v>1</v>
          </cell>
        </row>
        <row r="578">
          <cell r="F578">
            <v>13510</v>
          </cell>
          <cell r="N578">
            <v>1</v>
          </cell>
        </row>
        <row r="579">
          <cell r="F579">
            <v>45010</v>
          </cell>
          <cell r="N579">
            <v>1</v>
          </cell>
        </row>
        <row r="580">
          <cell r="F580">
            <v>14109</v>
          </cell>
          <cell r="N580">
            <v>1</v>
          </cell>
        </row>
        <row r="581">
          <cell r="F581">
            <v>41020</v>
          </cell>
          <cell r="N581">
            <v>1</v>
          </cell>
        </row>
        <row r="582">
          <cell r="F582">
            <v>42018</v>
          </cell>
          <cell r="N582">
            <v>1</v>
          </cell>
        </row>
        <row r="583">
          <cell r="F583">
            <v>33000</v>
          </cell>
          <cell r="N583">
            <v>1</v>
          </cell>
        </row>
        <row r="584">
          <cell r="F584">
            <v>15400</v>
          </cell>
          <cell r="N584">
            <v>1</v>
          </cell>
        </row>
        <row r="585">
          <cell r="F585">
            <v>13510</v>
          </cell>
          <cell r="N585">
            <v>1</v>
          </cell>
        </row>
        <row r="586">
          <cell r="F586">
            <v>51060</v>
          </cell>
          <cell r="N586">
            <v>1</v>
          </cell>
        </row>
        <row r="587">
          <cell r="F587">
            <v>15100</v>
          </cell>
          <cell r="N587">
            <v>1</v>
          </cell>
        </row>
        <row r="588">
          <cell r="F588">
            <v>13510</v>
          </cell>
          <cell r="N588">
            <v>1</v>
          </cell>
        </row>
        <row r="589">
          <cell r="F589">
            <v>41040</v>
          </cell>
          <cell r="N589">
            <v>1</v>
          </cell>
        </row>
        <row r="590">
          <cell r="F590">
            <v>13100</v>
          </cell>
          <cell r="N590">
            <v>1</v>
          </cell>
        </row>
        <row r="591">
          <cell r="F591">
            <v>13510</v>
          </cell>
          <cell r="N591">
            <v>1</v>
          </cell>
        </row>
        <row r="592">
          <cell r="F592">
            <v>15100</v>
          </cell>
          <cell r="N592">
            <v>1</v>
          </cell>
        </row>
        <row r="593">
          <cell r="F593">
            <v>13400</v>
          </cell>
          <cell r="N593">
            <v>1</v>
          </cell>
        </row>
        <row r="594">
          <cell r="F594">
            <v>15506</v>
          </cell>
          <cell r="N594">
            <v>1</v>
          </cell>
        </row>
        <row r="595">
          <cell r="F595">
            <v>15510</v>
          </cell>
          <cell r="N595">
            <v>1</v>
          </cell>
        </row>
        <row r="596">
          <cell r="F596">
            <v>15506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13400</v>
          </cell>
          <cell r="N598">
            <v>1</v>
          </cell>
        </row>
        <row r="599">
          <cell r="F599">
            <v>41020</v>
          </cell>
          <cell r="N599">
            <v>1</v>
          </cell>
        </row>
        <row r="600">
          <cell r="F600">
            <v>15506</v>
          </cell>
          <cell r="N600">
            <v>1</v>
          </cell>
        </row>
        <row r="601">
          <cell r="F601">
            <v>13600</v>
          </cell>
          <cell r="N601">
            <v>1</v>
          </cell>
        </row>
        <row r="602">
          <cell r="F602">
            <v>13510</v>
          </cell>
          <cell r="N602">
            <v>1</v>
          </cell>
        </row>
        <row r="603">
          <cell r="F603">
            <v>13525</v>
          </cell>
          <cell r="N603">
            <v>1</v>
          </cell>
        </row>
        <row r="604">
          <cell r="F604">
            <v>31100</v>
          </cell>
          <cell r="N604">
            <v>1</v>
          </cell>
        </row>
        <row r="605">
          <cell r="F605">
            <v>13520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41040</v>
          </cell>
          <cell r="N607">
            <v>1</v>
          </cell>
        </row>
        <row r="608">
          <cell r="F608">
            <v>15520</v>
          </cell>
          <cell r="N608">
            <v>1</v>
          </cell>
        </row>
        <row r="609">
          <cell r="F609">
            <v>41040</v>
          </cell>
          <cell r="N609">
            <v>1</v>
          </cell>
        </row>
        <row r="610">
          <cell r="F610">
            <v>13520</v>
          </cell>
          <cell r="N610">
            <v>1</v>
          </cell>
        </row>
        <row r="611">
          <cell r="F611">
            <v>15100</v>
          </cell>
          <cell r="N611">
            <v>1</v>
          </cell>
        </row>
        <row r="612">
          <cell r="F612">
            <v>13510</v>
          </cell>
          <cell r="N612">
            <v>1</v>
          </cell>
        </row>
        <row r="613">
          <cell r="F613">
            <v>15510</v>
          </cell>
          <cell r="N613">
            <v>1</v>
          </cell>
        </row>
        <row r="614">
          <cell r="F614">
            <v>16400</v>
          </cell>
          <cell r="N614">
            <v>1</v>
          </cell>
        </row>
        <row r="615">
          <cell r="F615">
            <v>13400</v>
          </cell>
          <cell r="N615">
            <v>1</v>
          </cell>
        </row>
        <row r="616">
          <cell r="F616">
            <v>11100</v>
          </cell>
          <cell r="N616">
            <v>1</v>
          </cell>
        </row>
        <row r="617">
          <cell r="F617">
            <v>14100</v>
          </cell>
          <cell r="N617">
            <v>1</v>
          </cell>
        </row>
        <row r="618">
          <cell r="F618">
            <v>12011</v>
          </cell>
          <cell r="N618">
            <v>1</v>
          </cell>
        </row>
        <row r="619">
          <cell r="F619">
            <v>15100</v>
          </cell>
          <cell r="N619">
            <v>1</v>
          </cell>
        </row>
        <row r="620">
          <cell r="F620">
            <v>13510</v>
          </cell>
          <cell r="N620">
            <v>1</v>
          </cell>
        </row>
        <row r="621">
          <cell r="F621">
            <v>11150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13525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15507</v>
          </cell>
          <cell r="N625">
            <v>1</v>
          </cell>
        </row>
        <row r="626">
          <cell r="F626">
            <v>14109</v>
          </cell>
          <cell r="N626">
            <v>1</v>
          </cell>
        </row>
        <row r="627">
          <cell r="F627">
            <v>13510</v>
          </cell>
          <cell r="N627">
            <v>1</v>
          </cell>
        </row>
        <row r="628">
          <cell r="F628">
            <v>79000</v>
          </cell>
          <cell r="N628">
            <v>1</v>
          </cell>
        </row>
        <row r="629">
          <cell r="F629">
            <v>14100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15100</v>
          </cell>
          <cell r="N631">
            <v>1</v>
          </cell>
        </row>
        <row r="632">
          <cell r="F632">
            <v>51040</v>
          </cell>
          <cell r="N632">
            <v>1</v>
          </cell>
        </row>
        <row r="633">
          <cell r="F633">
            <v>15506</v>
          </cell>
          <cell r="N633">
            <v>1</v>
          </cell>
        </row>
        <row r="634">
          <cell r="F634">
            <v>13510</v>
          </cell>
          <cell r="N634">
            <v>1</v>
          </cell>
        </row>
        <row r="635">
          <cell r="F635">
            <v>13520</v>
          </cell>
          <cell r="N635">
            <v>1</v>
          </cell>
        </row>
        <row r="636">
          <cell r="F636">
            <v>13510</v>
          </cell>
          <cell r="N636">
            <v>1</v>
          </cell>
        </row>
        <row r="637">
          <cell r="F637">
            <v>11200</v>
          </cell>
          <cell r="N637">
            <v>1</v>
          </cell>
        </row>
        <row r="638">
          <cell r="F638">
            <v>13400</v>
          </cell>
          <cell r="N638">
            <v>1</v>
          </cell>
        </row>
        <row r="639">
          <cell r="F639">
            <v>51020</v>
          </cell>
          <cell r="N639">
            <v>1</v>
          </cell>
        </row>
        <row r="640">
          <cell r="F640">
            <v>15100</v>
          </cell>
          <cell r="N640">
            <v>1</v>
          </cell>
        </row>
        <row r="641">
          <cell r="F641">
            <v>13510</v>
          </cell>
          <cell r="N641">
            <v>1</v>
          </cell>
        </row>
        <row r="642">
          <cell r="F642">
            <v>13400</v>
          </cell>
          <cell r="N642">
            <v>1</v>
          </cell>
        </row>
        <row r="643">
          <cell r="F643">
            <v>53010</v>
          </cell>
          <cell r="N643">
            <v>1</v>
          </cell>
        </row>
        <row r="644">
          <cell r="F644">
            <v>13400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13520</v>
          </cell>
          <cell r="N646">
            <v>1</v>
          </cell>
        </row>
        <row r="647">
          <cell r="F647">
            <v>15506</v>
          </cell>
          <cell r="N647">
            <v>1</v>
          </cell>
        </row>
        <row r="648">
          <cell r="F648">
            <v>13400</v>
          </cell>
          <cell r="N648">
            <v>1</v>
          </cell>
        </row>
        <row r="649">
          <cell r="F649">
            <v>14109</v>
          </cell>
          <cell r="N649">
            <v>1</v>
          </cell>
        </row>
        <row r="650">
          <cell r="F650">
            <v>11590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79002</v>
          </cell>
          <cell r="N652">
            <v>1</v>
          </cell>
        </row>
        <row r="653">
          <cell r="F653">
            <v>13510</v>
          </cell>
          <cell r="N653">
            <v>1</v>
          </cell>
        </row>
        <row r="654">
          <cell r="F654">
            <v>13510</v>
          </cell>
          <cell r="N654">
            <v>1</v>
          </cell>
        </row>
        <row r="655">
          <cell r="F655">
            <v>15506</v>
          </cell>
          <cell r="N655">
            <v>1</v>
          </cell>
        </row>
        <row r="656">
          <cell r="F656">
            <v>11410</v>
          </cell>
          <cell r="N656">
            <v>1</v>
          </cell>
        </row>
        <row r="657">
          <cell r="F657">
            <v>31100</v>
          </cell>
          <cell r="N657">
            <v>1</v>
          </cell>
        </row>
        <row r="658">
          <cell r="F658">
            <v>41040</v>
          </cell>
          <cell r="N658">
            <v>1</v>
          </cell>
        </row>
        <row r="659">
          <cell r="F659">
            <v>11430</v>
          </cell>
          <cell r="N659">
            <v>1</v>
          </cell>
        </row>
        <row r="660">
          <cell r="F660">
            <v>15506</v>
          </cell>
          <cell r="N660">
            <v>1</v>
          </cell>
        </row>
        <row r="661">
          <cell r="F661">
            <v>55010</v>
          </cell>
          <cell r="N661">
            <v>1</v>
          </cell>
        </row>
        <row r="662">
          <cell r="F662">
            <v>15507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32000</v>
          </cell>
          <cell r="N664">
            <v>1</v>
          </cell>
        </row>
        <row r="665">
          <cell r="F665">
            <v>13400</v>
          </cell>
          <cell r="N665">
            <v>1</v>
          </cell>
        </row>
        <row r="666">
          <cell r="F666">
            <v>44010</v>
          </cell>
          <cell r="N666">
            <v>1</v>
          </cell>
        </row>
        <row r="667">
          <cell r="F667">
            <v>13400</v>
          </cell>
          <cell r="N667">
            <v>1</v>
          </cell>
        </row>
        <row r="668">
          <cell r="F668">
            <v>13510</v>
          </cell>
          <cell r="N668">
            <v>1</v>
          </cell>
        </row>
        <row r="669">
          <cell r="F669">
            <v>52040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15506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14109</v>
          </cell>
          <cell r="N675">
            <v>1</v>
          </cell>
        </row>
        <row r="676">
          <cell r="F676">
            <v>34000</v>
          </cell>
          <cell r="N676">
            <v>1</v>
          </cell>
        </row>
        <row r="677">
          <cell r="F677">
            <v>34000</v>
          </cell>
          <cell r="N677">
            <v>1</v>
          </cell>
        </row>
        <row r="678">
          <cell r="F678">
            <v>41040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11150</v>
          </cell>
          <cell r="N680">
            <v>1</v>
          </cell>
        </row>
        <row r="681">
          <cell r="F681">
            <v>14100</v>
          </cell>
          <cell r="N681">
            <v>1</v>
          </cell>
        </row>
        <row r="682">
          <cell r="F682">
            <v>13510</v>
          </cell>
          <cell r="N682">
            <v>1</v>
          </cell>
        </row>
        <row r="683">
          <cell r="F683">
            <v>13600</v>
          </cell>
          <cell r="N683">
            <v>1</v>
          </cell>
        </row>
        <row r="684">
          <cell r="F684">
            <v>13510</v>
          </cell>
          <cell r="N684">
            <v>1</v>
          </cell>
        </row>
        <row r="685">
          <cell r="F685">
            <v>13510</v>
          </cell>
          <cell r="N685">
            <v>1</v>
          </cell>
        </row>
        <row r="686">
          <cell r="F686">
            <v>79003</v>
          </cell>
          <cell r="N686">
            <v>1</v>
          </cell>
        </row>
        <row r="687">
          <cell r="F687">
            <v>42030</v>
          </cell>
          <cell r="N687">
            <v>1</v>
          </cell>
        </row>
        <row r="688">
          <cell r="F688">
            <v>13400</v>
          </cell>
          <cell r="N688">
            <v>1</v>
          </cell>
        </row>
        <row r="689">
          <cell r="F689">
            <v>14100</v>
          </cell>
          <cell r="N689">
            <v>1</v>
          </cell>
        </row>
        <row r="690">
          <cell r="F690">
            <v>11490</v>
          </cell>
          <cell r="N690">
            <v>0.8</v>
          </cell>
        </row>
        <row r="691">
          <cell r="F691">
            <v>15520</v>
          </cell>
          <cell r="N691">
            <v>1</v>
          </cell>
        </row>
        <row r="692">
          <cell r="F692">
            <v>12359</v>
          </cell>
          <cell r="N692">
            <v>1</v>
          </cell>
        </row>
        <row r="693">
          <cell r="F693">
            <v>14109</v>
          </cell>
          <cell r="N693">
            <v>1</v>
          </cell>
        </row>
        <row r="694">
          <cell r="F694">
            <v>11540</v>
          </cell>
          <cell r="N694">
            <v>1</v>
          </cell>
        </row>
        <row r="695">
          <cell r="F695">
            <v>13400</v>
          </cell>
          <cell r="N695">
            <v>1</v>
          </cell>
        </row>
        <row r="696">
          <cell r="F696">
            <v>11330</v>
          </cell>
          <cell r="N696">
            <v>1</v>
          </cell>
        </row>
        <row r="697">
          <cell r="F697">
            <v>15100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79000</v>
          </cell>
          <cell r="N699">
            <v>1</v>
          </cell>
        </row>
        <row r="700">
          <cell r="F700">
            <v>13510</v>
          </cell>
          <cell r="N700">
            <v>1</v>
          </cell>
        </row>
        <row r="701">
          <cell r="F701">
            <v>11490</v>
          </cell>
          <cell r="N701">
            <v>1</v>
          </cell>
        </row>
        <row r="702">
          <cell r="F702">
            <v>15100</v>
          </cell>
          <cell r="N702">
            <v>1</v>
          </cell>
        </row>
        <row r="703">
          <cell r="F703">
            <v>41040</v>
          </cell>
          <cell r="N703">
            <v>1</v>
          </cell>
        </row>
        <row r="704">
          <cell r="F704">
            <v>13510</v>
          </cell>
          <cell r="N704">
            <v>1</v>
          </cell>
        </row>
        <row r="705">
          <cell r="F705">
            <v>15506</v>
          </cell>
          <cell r="N705">
            <v>1</v>
          </cell>
        </row>
        <row r="706">
          <cell r="F706">
            <v>15520</v>
          </cell>
          <cell r="N706">
            <v>1</v>
          </cell>
        </row>
        <row r="707">
          <cell r="F707">
            <v>13400</v>
          </cell>
          <cell r="N707">
            <v>1</v>
          </cell>
        </row>
        <row r="708">
          <cell r="F708">
            <v>13400</v>
          </cell>
          <cell r="N708">
            <v>1</v>
          </cell>
        </row>
        <row r="709">
          <cell r="F709">
            <v>15506</v>
          </cell>
          <cell r="N709">
            <v>1</v>
          </cell>
        </row>
        <row r="710">
          <cell r="F710">
            <v>15100</v>
          </cell>
          <cell r="N710">
            <v>1</v>
          </cell>
        </row>
        <row r="711">
          <cell r="F711">
            <v>15510</v>
          </cell>
          <cell r="N711">
            <v>1</v>
          </cell>
        </row>
        <row r="712">
          <cell r="F712">
            <v>15510</v>
          </cell>
          <cell r="N712">
            <v>1</v>
          </cell>
        </row>
        <row r="713">
          <cell r="F713">
            <v>41020</v>
          </cell>
          <cell r="N713">
            <v>1</v>
          </cell>
        </row>
        <row r="714">
          <cell r="F714">
            <v>12012</v>
          </cell>
          <cell r="N714">
            <v>1</v>
          </cell>
        </row>
        <row r="715">
          <cell r="F715">
            <v>13400</v>
          </cell>
          <cell r="N715">
            <v>1</v>
          </cell>
        </row>
        <row r="716">
          <cell r="F716">
            <v>12011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15506</v>
          </cell>
          <cell r="N718">
            <v>1</v>
          </cell>
        </row>
        <row r="719">
          <cell r="F719">
            <v>14109</v>
          </cell>
          <cell r="N719">
            <v>1</v>
          </cell>
        </row>
        <row r="720">
          <cell r="F720">
            <v>13520</v>
          </cell>
          <cell r="N720">
            <v>1</v>
          </cell>
        </row>
        <row r="721">
          <cell r="F721">
            <v>15506</v>
          </cell>
          <cell r="N721">
            <v>1</v>
          </cell>
        </row>
        <row r="722">
          <cell r="F722">
            <v>41020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13400</v>
          </cell>
          <cell r="N724">
            <v>1</v>
          </cell>
        </row>
        <row r="725">
          <cell r="F725">
            <v>13400</v>
          </cell>
          <cell r="N725">
            <v>1</v>
          </cell>
        </row>
        <row r="726">
          <cell r="F726">
            <v>41040</v>
          </cell>
          <cell r="N726">
            <v>1</v>
          </cell>
        </row>
        <row r="727">
          <cell r="F727">
            <v>32000</v>
          </cell>
          <cell r="N727">
            <v>1</v>
          </cell>
        </row>
        <row r="728">
          <cell r="F728">
            <v>45010</v>
          </cell>
          <cell r="N728">
            <v>1</v>
          </cell>
        </row>
        <row r="729">
          <cell r="F729">
            <v>15520</v>
          </cell>
          <cell r="N729">
            <v>1</v>
          </cell>
        </row>
        <row r="730">
          <cell r="F730">
            <v>15520</v>
          </cell>
          <cell r="N730">
            <v>1</v>
          </cell>
        </row>
        <row r="731">
          <cell r="F731">
            <v>15505</v>
          </cell>
          <cell r="N731">
            <v>1</v>
          </cell>
        </row>
        <row r="732">
          <cell r="F732">
            <v>15100</v>
          </cell>
          <cell r="N732">
            <v>1</v>
          </cell>
        </row>
        <row r="733">
          <cell r="F733">
            <v>15100</v>
          </cell>
          <cell r="N733">
            <v>1</v>
          </cell>
        </row>
        <row r="734">
          <cell r="F734">
            <v>13510</v>
          </cell>
          <cell r="N734">
            <v>1</v>
          </cell>
        </row>
        <row r="735">
          <cell r="F735">
            <v>54010</v>
          </cell>
          <cell r="N735">
            <v>1</v>
          </cell>
        </row>
        <row r="736">
          <cell r="F736">
            <v>11200</v>
          </cell>
          <cell r="N736">
            <v>1</v>
          </cell>
        </row>
        <row r="737">
          <cell r="F737">
            <v>11320</v>
          </cell>
          <cell r="N737">
            <v>1</v>
          </cell>
        </row>
        <row r="738">
          <cell r="F738">
            <v>15100</v>
          </cell>
          <cell r="N738">
            <v>1</v>
          </cell>
        </row>
        <row r="739">
          <cell r="F739">
            <v>15506</v>
          </cell>
          <cell r="N739">
            <v>1</v>
          </cell>
        </row>
        <row r="740">
          <cell r="F740">
            <v>15506</v>
          </cell>
          <cell r="N740">
            <v>1</v>
          </cell>
        </row>
        <row r="741">
          <cell r="F741">
            <v>14100</v>
          </cell>
          <cell r="N741">
            <v>1</v>
          </cell>
        </row>
        <row r="742">
          <cell r="F742">
            <v>15100</v>
          </cell>
          <cell r="N742">
            <v>1</v>
          </cell>
        </row>
        <row r="743">
          <cell r="F743">
            <v>11100</v>
          </cell>
          <cell r="N743">
            <v>1</v>
          </cell>
        </row>
        <row r="744">
          <cell r="F744">
            <v>15506</v>
          </cell>
          <cell r="N744">
            <v>1</v>
          </cell>
        </row>
        <row r="745">
          <cell r="F745">
            <v>13400</v>
          </cell>
          <cell r="N745">
            <v>1</v>
          </cell>
        </row>
        <row r="746">
          <cell r="F746">
            <v>51050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11420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16300</v>
          </cell>
          <cell r="N750">
            <v>1</v>
          </cell>
        </row>
        <row r="751">
          <cell r="F751">
            <v>15510</v>
          </cell>
          <cell r="N751">
            <v>1</v>
          </cell>
        </row>
        <row r="752">
          <cell r="F752">
            <v>11200</v>
          </cell>
          <cell r="N752">
            <v>1</v>
          </cell>
        </row>
        <row r="753">
          <cell r="F753">
            <v>15506</v>
          </cell>
          <cell r="N753">
            <v>1</v>
          </cell>
        </row>
        <row r="754">
          <cell r="F754">
            <v>42010</v>
          </cell>
          <cell r="N754">
            <v>1</v>
          </cell>
        </row>
        <row r="755">
          <cell r="F755">
            <v>15505</v>
          </cell>
          <cell r="N755">
            <v>1</v>
          </cell>
        </row>
        <row r="756">
          <cell r="F756">
            <v>13400</v>
          </cell>
          <cell r="N756">
            <v>1</v>
          </cell>
        </row>
        <row r="757">
          <cell r="F757">
            <v>13510</v>
          </cell>
          <cell r="N757">
            <v>1</v>
          </cell>
        </row>
        <row r="758">
          <cell r="F758">
            <v>11490</v>
          </cell>
          <cell r="N758">
            <v>1</v>
          </cell>
        </row>
        <row r="759">
          <cell r="F759">
            <v>11100</v>
          </cell>
          <cell r="N759">
            <v>1</v>
          </cell>
        </row>
        <row r="760">
          <cell r="F760">
            <v>13100</v>
          </cell>
          <cell r="N760">
            <v>1</v>
          </cell>
        </row>
        <row r="761">
          <cell r="F761">
            <v>13400</v>
          </cell>
          <cell r="N761">
            <v>1</v>
          </cell>
        </row>
        <row r="762">
          <cell r="F762">
            <v>13510</v>
          </cell>
          <cell r="N762">
            <v>1</v>
          </cell>
        </row>
        <row r="763">
          <cell r="F763">
            <v>15100</v>
          </cell>
          <cell r="N763">
            <v>1</v>
          </cell>
        </row>
        <row r="764">
          <cell r="F764">
            <v>13400</v>
          </cell>
          <cell r="N764">
            <v>1</v>
          </cell>
        </row>
        <row r="765">
          <cell r="F765">
            <v>13400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12011</v>
          </cell>
          <cell r="N767">
            <v>1</v>
          </cell>
        </row>
        <row r="768">
          <cell r="F768">
            <v>15507</v>
          </cell>
          <cell r="N768">
            <v>1</v>
          </cell>
        </row>
        <row r="769">
          <cell r="F769">
            <v>13510</v>
          </cell>
          <cell r="N769">
            <v>1</v>
          </cell>
        </row>
        <row r="770">
          <cell r="F770">
            <v>13525</v>
          </cell>
          <cell r="N770">
            <v>1</v>
          </cell>
        </row>
        <row r="771">
          <cell r="F771">
            <v>15100</v>
          </cell>
          <cell r="N771">
            <v>1</v>
          </cell>
        </row>
        <row r="772">
          <cell r="F772">
            <v>15506</v>
          </cell>
          <cell r="N772">
            <v>1</v>
          </cell>
        </row>
        <row r="773">
          <cell r="F773">
            <v>15100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15506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51040</v>
          </cell>
          <cell r="N777">
            <v>1</v>
          </cell>
        </row>
        <row r="778">
          <cell r="F778">
            <v>15507</v>
          </cell>
          <cell r="N778">
            <v>1</v>
          </cell>
        </row>
        <row r="779">
          <cell r="F779">
            <v>13400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51020</v>
          </cell>
          <cell r="N782">
            <v>1</v>
          </cell>
        </row>
        <row r="783">
          <cell r="F783">
            <v>16100</v>
          </cell>
          <cell r="N783">
            <v>1</v>
          </cell>
        </row>
        <row r="784">
          <cell r="F784">
            <v>11100</v>
          </cell>
          <cell r="N784">
            <v>1</v>
          </cell>
        </row>
        <row r="785">
          <cell r="F785">
            <v>15510</v>
          </cell>
          <cell r="N785">
            <v>1</v>
          </cell>
        </row>
        <row r="786">
          <cell r="F786">
            <v>13510</v>
          </cell>
          <cell r="N786">
            <v>1</v>
          </cell>
        </row>
        <row r="787">
          <cell r="F787">
            <v>51020</v>
          </cell>
          <cell r="N787">
            <v>1</v>
          </cell>
        </row>
        <row r="788">
          <cell r="F788">
            <v>13520</v>
          </cell>
          <cell r="N788">
            <v>1</v>
          </cell>
        </row>
        <row r="789">
          <cell r="F789">
            <v>44010</v>
          </cell>
          <cell r="N789">
            <v>1</v>
          </cell>
        </row>
        <row r="790">
          <cell r="F790">
            <v>14109</v>
          </cell>
          <cell r="N790">
            <v>1</v>
          </cell>
        </row>
        <row r="791">
          <cell r="F791">
            <v>15510</v>
          </cell>
          <cell r="N791">
            <v>1</v>
          </cell>
        </row>
        <row r="792">
          <cell r="F792">
            <v>41050</v>
          </cell>
          <cell r="N792">
            <v>1</v>
          </cell>
        </row>
        <row r="793">
          <cell r="F793">
            <v>15520</v>
          </cell>
          <cell r="N793">
            <v>1</v>
          </cell>
        </row>
        <row r="794">
          <cell r="F794">
            <v>12012</v>
          </cell>
          <cell r="N794">
            <v>1</v>
          </cell>
        </row>
        <row r="795">
          <cell r="F795">
            <v>15506</v>
          </cell>
          <cell r="N795">
            <v>1</v>
          </cell>
        </row>
        <row r="796">
          <cell r="F796">
            <v>11348</v>
          </cell>
          <cell r="N796">
            <v>1</v>
          </cell>
        </row>
        <row r="797">
          <cell r="F797">
            <v>11490</v>
          </cell>
          <cell r="N797">
            <v>0.8</v>
          </cell>
        </row>
        <row r="798">
          <cell r="F798">
            <v>11100</v>
          </cell>
          <cell r="N798">
            <v>1</v>
          </cell>
        </row>
        <row r="799">
          <cell r="F799">
            <v>13400</v>
          </cell>
          <cell r="N799">
            <v>1</v>
          </cell>
        </row>
        <row r="800">
          <cell r="F800">
            <v>15506</v>
          </cell>
          <cell r="N800">
            <v>1</v>
          </cell>
        </row>
        <row r="801">
          <cell r="F801">
            <v>13510</v>
          </cell>
          <cell r="N801">
            <v>1</v>
          </cell>
        </row>
        <row r="802">
          <cell r="F802">
            <v>13400</v>
          </cell>
          <cell r="N802">
            <v>0.5625</v>
          </cell>
        </row>
        <row r="803">
          <cell r="F803">
            <v>15100</v>
          </cell>
          <cell r="N803">
            <v>1</v>
          </cell>
        </row>
        <row r="804">
          <cell r="F804">
            <v>13400</v>
          </cell>
          <cell r="N804">
            <v>1</v>
          </cell>
        </row>
        <row r="805">
          <cell r="F805">
            <v>11430</v>
          </cell>
          <cell r="N805">
            <v>1</v>
          </cell>
        </row>
        <row r="806">
          <cell r="F806">
            <v>13510</v>
          </cell>
          <cell r="N806">
            <v>1</v>
          </cell>
        </row>
        <row r="807">
          <cell r="F807">
            <v>15506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14100</v>
          </cell>
          <cell r="N809">
            <v>1</v>
          </cell>
        </row>
        <row r="810">
          <cell r="F810">
            <v>13400</v>
          </cell>
          <cell r="N810">
            <v>1</v>
          </cell>
        </row>
        <row r="811">
          <cell r="F811">
            <v>54010</v>
          </cell>
          <cell r="N811">
            <v>1</v>
          </cell>
        </row>
        <row r="812">
          <cell r="F812">
            <v>15100</v>
          </cell>
          <cell r="N812">
            <v>1</v>
          </cell>
        </row>
        <row r="813">
          <cell r="F813">
            <v>13510</v>
          </cell>
          <cell r="N813">
            <v>1</v>
          </cell>
        </row>
        <row r="814">
          <cell r="F814">
            <v>13100</v>
          </cell>
          <cell r="N814">
            <v>1</v>
          </cell>
        </row>
        <row r="815">
          <cell r="F815">
            <v>14109</v>
          </cell>
          <cell r="N815">
            <v>1</v>
          </cell>
        </row>
        <row r="816">
          <cell r="F816">
            <v>14100</v>
          </cell>
          <cell r="N816">
            <v>1</v>
          </cell>
        </row>
        <row r="817">
          <cell r="F817">
            <v>12013</v>
          </cell>
          <cell r="N817">
            <v>1</v>
          </cell>
        </row>
        <row r="818">
          <cell r="F818">
            <v>12013</v>
          </cell>
          <cell r="N818">
            <v>1</v>
          </cell>
        </row>
        <row r="819">
          <cell r="F819">
            <v>11348</v>
          </cell>
          <cell r="N819">
            <v>1</v>
          </cell>
        </row>
        <row r="820">
          <cell r="F820">
            <v>15492</v>
          </cell>
          <cell r="N820">
            <v>1</v>
          </cell>
        </row>
        <row r="821">
          <cell r="F821">
            <v>79002</v>
          </cell>
          <cell r="N821">
            <v>1</v>
          </cell>
        </row>
        <row r="822">
          <cell r="F822">
            <v>44010</v>
          </cell>
          <cell r="N822">
            <v>1</v>
          </cell>
        </row>
        <row r="823">
          <cell r="F823">
            <v>11430</v>
          </cell>
          <cell r="N823">
            <v>1</v>
          </cell>
        </row>
        <row r="824">
          <cell r="F824">
            <v>15100</v>
          </cell>
          <cell r="N824">
            <v>1</v>
          </cell>
        </row>
        <row r="825">
          <cell r="F825">
            <v>15506</v>
          </cell>
          <cell r="N825">
            <v>1</v>
          </cell>
        </row>
        <row r="826">
          <cell r="F826">
            <v>11410</v>
          </cell>
          <cell r="N826">
            <v>1</v>
          </cell>
        </row>
        <row r="827">
          <cell r="F827">
            <v>52040</v>
          </cell>
          <cell r="N827">
            <v>1</v>
          </cell>
        </row>
        <row r="828">
          <cell r="F828">
            <v>13510</v>
          </cell>
          <cell r="N828">
            <v>1</v>
          </cell>
        </row>
        <row r="829">
          <cell r="F829">
            <v>34000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13400</v>
          </cell>
          <cell r="N832">
            <v>1</v>
          </cell>
        </row>
        <row r="833">
          <cell r="F833">
            <v>15507</v>
          </cell>
          <cell r="N833">
            <v>1</v>
          </cell>
        </row>
        <row r="834">
          <cell r="F834">
            <v>15506</v>
          </cell>
          <cell r="N834">
            <v>1</v>
          </cell>
        </row>
        <row r="835">
          <cell r="F835">
            <v>13510</v>
          </cell>
          <cell r="N835">
            <v>1</v>
          </cell>
        </row>
        <row r="836">
          <cell r="F836">
            <v>13510</v>
          </cell>
          <cell r="N836">
            <v>1</v>
          </cell>
        </row>
        <row r="837">
          <cell r="F837">
            <v>15510</v>
          </cell>
          <cell r="N837">
            <v>1</v>
          </cell>
        </row>
        <row r="838">
          <cell r="F838">
            <v>11200</v>
          </cell>
          <cell r="N838">
            <v>1</v>
          </cell>
        </row>
        <row r="839">
          <cell r="F839">
            <v>13510</v>
          </cell>
          <cell r="N839">
            <v>1</v>
          </cell>
        </row>
        <row r="840">
          <cell r="F840">
            <v>42016</v>
          </cell>
          <cell r="N840">
            <v>1</v>
          </cell>
        </row>
        <row r="841">
          <cell r="F841">
            <v>15510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13100</v>
          </cell>
          <cell r="N844">
            <v>1</v>
          </cell>
        </row>
        <row r="845">
          <cell r="F845">
            <v>15507</v>
          </cell>
          <cell r="N845">
            <v>1</v>
          </cell>
        </row>
        <row r="846">
          <cell r="F846">
            <v>11325</v>
          </cell>
          <cell r="N846">
            <v>1</v>
          </cell>
        </row>
        <row r="847">
          <cell r="F847">
            <v>41040</v>
          </cell>
          <cell r="N847">
            <v>1</v>
          </cell>
        </row>
        <row r="848">
          <cell r="F848">
            <v>15400</v>
          </cell>
          <cell r="N848">
            <v>1</v>
          </cell>
        </row>
        <row r="849">
          <cell r="F849">
            <v>41070</v>
          </cell>
          <cell r="N849">
            <v>1</v>
          </cell>
        </row>
        <row r="850">
          <cell r="F850">
            <v>53010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51010</v>
          </cell>
          <cell r="N852">
            <v>1</v>
          </cell>
        </row>
        <row r="853">
          <cell r="F853">
            <v>12013</v>
          </cell>
          <cell r="N853">
            <v>1</v>
          </cell>
        </row>
        <row r="854">
          <cell r="F854">
            <v>11410</v>
          </cell>
          <cell r="N854">
            <v>1</v>
          </cell>
        </row>
        <row r="855">
          <cell r="F855">
            <v>11200</v>
          </cell>
          <cell r="N855">
            <v>1</v>
          </cell>
        </row>
        <row r="856">
          <cell r="F856">
            <v>13520</v>
          </cell>
          <cell r="N856">
            <v>1</v>
          </cell>
        </row>
        <row r="857">
          <cell r="F857">
            <v>11200</v>
          </cell>
          <cell r="N857">
            <v>1</v>
          </cell>
        </row>
        <row r="858">
          <cell r="F858">
            <v>12013</v>
          </cell>
          <cell r="N858">
            <v>1</v>
          </cell>
        </row>
        <row r="859">
          <cell r="F859">
            <v>13520</v>
          </cell>
          <cell r="N859">
            <v>1</v>
          </cell>
        </row>
        <row r="860">
          <cell r="F860">
            <v>15520</v>
          </cell>
          <cell r="N860">
            <v>1</v>
          </cell>
        </row>
        <row r="861">
          <cell r="F861">
            <v>13400</v>
          </cell>
          <cell r="N861">
            <v>1</v>
          </cell>
        </row>
        <row r="862">
          <cell r="F862">
            <v>41020</v>
          </cell>
          <cell r="N862">
            <v>1</v>
          </cell>
        </row>
        <row r="863">
          <cell r="F863">
            <v>13525</v>
          </cell>
          <cell r="N863">
            <v>1</v>
          </cell>
        </row>
        <row r="864">
          <cell r="F864">
            <v>13400</v>
          </cell>
          <cell r="N864">
            <v>1</v>
          </cell>
        </row>
        <row r="865">
          <cell r="F865">
            <v>13400</v>
          </cell>
          <cell r="N865">
            <v>1</v>
          </cell>
        </row>
        <row r="866">
          <cell r="F866">
            <v>13400</v>
          </cell>
          <cell r="N866">
            <v>1</v>
          </cell>
        </row>
        <row r="867">
          <cell r="F867">
            <v>15507</v>
          </cell>
          <cell r="N867">
            <v>1</v>
          </cell>
        </row>
        <row r="868">
          <cell r="F868">
            <v>13510</v>
          </cell>
          <cell r="N868">
            <v>1</v>
          </cell>
        </row>
        <row r="869">
          <cell r="F869">
            <v>15100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51010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15509</v>
          </cell>
          <cell r="N873">
            <v>1</v>
          </cell>
        </row>
        <row r="874">
          <cell r="F874">
            <v>13600</v>
          </cell>
          <cell r="N874">
            <v>1</v>
          </cell>
        </row>
        <row r="875">
          <cell r="F875">
            <v>11325</v>
          </cell>
          <cell r="N875">
            <v>1</v>
          </cell>
        </row>
        <row r="876">
          <cell r="F876">
            <v>41020</v>
          </cell>
          <cell r="N876">
            <v>1</v>
          </cell>
        </row>
        <row r="877">
          <cell r="F877">
            <v>15506</v>
          </cell>
          <cell r="N877">
            <v>1</v>
          </cell>
        </row>
        <row r="878">
          <cell r="F878">
            <v>41040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15506</v>
          </cell>
          <cell r="N880">
            <v>1</v>
          </cell>
        </row>
        <row r="881">
          <cell r="F881">
            <v>15506</v>
          </cell>
          <cell r="N881">
            <v>1</v>
          </cell>
        </row>
        <row r="882">
          <cell r="F882">
            <v>16300</v>
          </cell>
          <cell r="N882">
            <v>1</v>
          </cell>
        </row>
        <row r="883">
          <cell r="F883">
            <v>14100</v>
          </cell>
          <cell r="N883">
            <v>1</v>
          </cell>
        </row>
        <row r="884">
          <cell r="F884">
            <v>13510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12013</v>
          </cell>
          <cell r="N886">
            <v>1</v>
          </cell>
        </row>
        <row r="887">
          <cell r="F887">
            <v>13400</v>
          </cell>
          <cell r="N887">
            <v>1</v>
          </cell>
        </row>
        <row r="888">
          <cell r="F888">
            <v>15100</v>
          </cell>
          <cell r="N888">
            <v>1</v>
          </cell>
        </row>
        <row r="889">
          <cell r="F889">
            <v>13510</v>
          </cell>
          <cell r="N889">
            <v>1</v>
          </cell>
        </row>
        <row r="890">
          <cell r="F890">
            <v>15509</v>
          </cell>
          <cell r="N890">
            <v>1</v>
          </cell>
        </row>
        <row r="891">
          <cell r="F891">
            <v>13100</v>
          </cell>
          <cell r="N891">
            <v>1</v>
          </cell>
        </row>
        <row r="892">
          <cell r="F892">
            <v>15510</v>
          </cell>
          <cell r="N892">
            <v>1</v>
          </cell>
        </row>
        <row r="893">
          <cell r="F893">
            <v>15508</v>
          </cell>
          <cell r="N893">
            <v>1</v>
          </cell>
        </row>
        <row r="894">
          <cell r="F894">
            <v>12013</v>
          </cell>
          <cell r="N894">
            <v>1</v>
          </cell>
        </row>
        <row r="895">
          <cell r="F895">
            <v>12013</v>
          </cell>
          <cell r="N895">
            <v>1</v>
          </cell>
        </row>
        <row r="896">
          <cell r="F896">
            <v>42014</v>
          </cell>
          <cell r="N896">
            <v>1</v>
          </cell>
        </row>
        <row r="897">
          <cell r="F897">
            <v>53010</v>
          </cell>
          <cell r="N897">
            <v>1</v>
          </cell>
        </row>
        <row r="898">
          <cell r="F898">
            <v>11550</v>
          </cell>
          <cell r="N898">
            <v>1</v>
          </cell>
        </row>
        <row r="899">
          <cell r="F899">
            <v>15520</v>
          </cell>
          <cell r="N899">
            <v>1</v>
          </cell>
        </row>
        <row r="900">
          <cell r="F900">
            <v>11420</v>
          </cell>
          <cell r="N900">
            <v>1</v>
          </cell>
        </row>
        <row r="901">
          <cell r="F901">
            <v>13400</v>
          </cell>
          <cell r="N901">
            <v>1</v>
          </cell>
        </row>
        <row r="902">
          <cell r="F902">
            <v>42040</v>
          </cell>
          <cell r="N902">
            <v>1</v>
          </cell>
        </row>
        <row r="903">
          <cell r="F903">
            <v>42016</v>
          </cell>
          <cell r="N903">
            <v>1</v>
          </cell>
        </row>
        <row r="904">
          <cell r="F904">
            <v>13400</v>
          </cell>
          <cell r="N904">
            <v>1</v>
          </cell>
        </row>
        <row r="905">
          <cell r="F905">
            <v>15520</v>
          </cell>
          <cell r="N905">
            <v>1</v>
          </cell>
        </row>
        <row r="906">
          <cell r="F906">
            <v>15100</v>
          </cell>
          <cell r="N906">
            <v>1</v>
          </cell>
        </row>
        <row r="907">
          <cell r="F907">
            <v>13510</v>
          </cell>
          <cell r="N907">
            <v>1</v>
          </cell>
        </row>
        <row r="908">
          <cell r="F908">
            <v>15520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11200</v>
          </cell>
          <cell r="N910">
            <v>1</v>
          </cell>
        </row>
        <row r="911">
          <cell r="F911">
            <v>14100</v>
          </cell>
          <cell r="N911">
            <v>1</v>
          </cell>
        </row>
        <row r="912">
          <cell r="F912">
            <v>15100</v>
          </cell>
          <cell r="N912">
            <v>1</v>
          </cell>
        </row>
        <row r="913">
          <cell r="F913">
            <v>14100</v>
          </cell>
          <cell r="N913">
            <v>1</v>
          </cell>
        </row>
        <row r="914">
          <cell r="F914">
            <v>41050</v>
          </cell>
          <cell r="N914">
            <v>1</v>
          </cell>
        </row>
        <row r="915">
          <cell r="F915">
            <v>13510</v>
          </cell>
          <cell r="N915">
            <v>1</v>
          </cell>
        </row>
        <row r="916">
          <cell r="F916">
            <v>11370</v>
          </cell>
          <cell r="N916">
            <v>1</v>
          </cell>
        </row>
        <row r="917">
          <cell r="F917">
            <v>12012</v>
          </cell>
          <cell r="N917">
            <v>1</v>
          </cell>
        </row>
        <row r="918">
          <cell r="F918">
            <v>15506</v>
          </cell>
          <cell r="N918">
            <v>1</v>
          </cell>
        </row>
        <row r="919">
          <cell r="F919">
            <v>31100</v>
          </cell>
          <cell r="N919">
            <v>1</v>
          </cell>
        </row>
        <row r="920">
          <cell r="F920">
            <v>13400</v>
          </cell>
          <cell r="N920">
            <v>1</v>
          </cell>
        </row>
        <row r="921">
          <cell r="F921">
            <v>13510</v>
          </cell>
          <cell r="N921">
            <v>1</v>
          </cell>
        </row>
        <row r="922">
          <cell r="F922">
            <v>13400</v>
          </cell>
          <cell r="N922">
            <v>1</v>
          </cell>
        </row>
        <row r="923">
          <cell r="F923">
            <v>11100</v>
          </cell>
          <cell r="N923">
            <v>1</v>
          </cell>
        </row>
        <row r="924">
          <cell r="F924">
            <v>41020</v>
          </cell>
          <cell r="N924">
            <v>1</v>
          </cell>
        </row>
        <row r="925">
          <cell r="F925">
            <v>43010</v>
          </cell>
          <cell r="N925">
            <v>1</v>
          </cell>
        </row>
        <row r="926">
          <cell r="F926">
            <v>15506</v>
          </cell>
          <cell r="N926">
            <v>1</v>
          </cell>
        </row>
        <row r="927">
          <cell r="F927">
            <v>52020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15100</v>
          </cell>
          <cell r="N929">
            <v>1</v>
          </cell>
        </row>
        <row r="930">
          <cell r="F930">
            <v>11490</v>
          </cell>
          <cell r="N930">
            <v>1</v>
          </cell>
        </row>
        <row r="931">
          <cell r="F931">
            <v>14100</v>
          </cell>
          <cell r="N931">
            <v>1</v>
          </cell>
        </row>
        <row r="932">
          <cell r="F932">
            <v>11100</v>
          </cell>
          <cell r="N932">
            <v>1</v>
          </cell>
        </row>
        <row r="933">
          <cell r="F933">
            <v>12013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14109</v>
          </cell>
          <cell r="N935">
            <v>1</v>
          </cell>
        </row>
        <row r="936">
          <cell r="F936">
            <v>15100</v>
          </cell>
          <cell r="N936">
            <v>1</v>
          </cell>
        </row>
        <row r="937">
          <cell r="F937">
            <v>41040</v>
          </cell>
          <cell r="N937">
            <v>1</v>
          </cell>
        </row>
        <row r="938">
          <cell r="F938">
            <v>12013</v>
          </cell>
          <cell r="N938">
            <v>1</v>
          </cell>
        </row>
        <row r="939">
          <cell r="F939">
            <v>72500</v>
          </cell>
          <cell r="N939">
            <v>1</v>
          </cell>
        </row>
        <row r="940">
          <cell r="F940">
            <v>15506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15506</v>
          </cell>
          <cell r="N942">
            <v>1</v>
          </cell>
        </row>
        <row r="943">
          <cell r="F943">
            <v>15506</v>
          </cell>
          <cell r="N943">
            <v>1</v>
          </cell>
        </row>
        <row r="944">
          <cell r="F944">
            <v>41050</v>
          </cell>
          <cell r="N944">
            <v>1</v>
          </cell>
        </row>
        <row r="945">
          <cell r="F945">
            <v>12013</v>
          </cell>
          <cell r="N945">
            <v>1</v>
          </cell>
        </row>
        <row r="946">
          <cell r="F946">
            <v>53010</v>
          </cell>
          <cell r="N946">
            <v>1</v>
          </cell>
        </row>
        <row r="947">
          <cell r="F947">
            <v>15506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33000</v>
          </cell>
          <cell r="N949">
            <v>1</v>
          </cell>
        </row>
        <row r="950">
          <cell r="F950">
            <v>15520</v>
          </cell>
          <cell r="N950">
            <v>1</v>
          </cell>
        </row>
        <row r="951">
          <cell r="F951">
            <v>13510</v>
          </cell>
          <cell r="N951">
            <v>1</v>
          </cell>
        </row>
        <row r="952">
          <cell r="F952">
            <v>11320</v>
          </cell>
          <cell r="N952">
            <v>1</v>
          </cell>
        </row>
        <row r="953">
          <cell r="F953">
            <v>11200</v>
          </cell>
          <cell r="N953">
            <v>1</v>
          </cell>
        </row>
        <row r="954">
          <cell r="F954">
            <v>15100</v>
          </cell>
          <cell r="N954">
            <v>1</v>
          </cell>
        </row>
        <row r="955">
          <cell r="F955">
            <v>13510</v>
          </cell>
          <cell r="N955">
            <v>1</v>
          </cell>
        </row>
        <row r="956">
          <cell r="F956">
            <v>13510</v>
          </cell>
          <cell r="N956">
            <v>1</v>
          </cell>
        </row>
        <row r="957">
          <cell r="F957">
            <v>51010</v>
          </cell>
          <cell r="N957">
            <v>1</v>
          </cell>
        </row>
        <row r="958">
          <cell r="F958">
            <v>13400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13400</v>
          </cell>
          <cell r="N960">
            <v>1</v>
          </cell>
        </row>
        <row r="961">
          <cell r="F961">
            <v>41040</v>
          </cell>
          <cell r="N961">
            <v>1</v>
          </cell>
        </row>
        <row r="962">
          <cell r="F962">
            <v>15100</v>
          </cell>
          <cell r="N962">
            <v>1</v>
          </cell>
        </row>
        <row r="963">
          <cell r="F963">
            <v>13520</v>
          </cell>
          <cell r="N963">
            <v>1</v>
          </cell>
        </row>
        <row r="964">
          <cell r="F964">
            <v>15509</v>
          </cell>
          <cell r="N964">
            <v>1</v>
          </cell>
        </row>
        <row r="965">
          <cell r="F965">
            <v>15505</v>
          </cell>
          <cell r="N965">
            <v>1</v>
          </cell>
        </row>
        <row r="966">
          <cell r="F966">
            <v>13600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15520</v>
          </cell>
          <cell r="N968">
            <v>1</v>
          </cell>
        </row>
        <row r="969">
          <cell r="F969">
            <v>41040</v>
          </cell>
          <cell r="N969">
            <v>1</v>
          </cell>
        </row>
        <row r="970">
          <cell r="F970">
            <v>72500</v>
          </cell>
          <cell r="N970">
            <v>1</v>
          </cell>
        </row>
        <row r="971">
          <cell r="F971">
            <v>35000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79000</v>
          </cell>
          <cell r="N973">
            <v>1</v>
          </cell>
        </row>
        <row r="974">
          <cell r="F974">
            <v>13400</v>
          </cell>
          <cell r="N974">
            <v>1</v>
          </cell>
        </row>
        <row r="975">
          <cell r="F975">
            <v>16100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15507</v>
          </cell>
          <cell r="N977">
            <v>1</v>
          </cell>
        </row>
        <row r="978">
          <cell r="F978">
            <v>13100</v>
          </cell>
          <cell r="N978">
            <v>1</v>
          </cell>
        </row>
        <row r="979">
          <cell r="F979">
            <v>15100</v>
          </cell>
          <cell r="N979">
            <v>1</v>
          </cell>
        </row>
        <row r="980">
          <cell r="F980">
            <v>11200</v>
          </cell>
          <cell r="N980">
            <v>1</v>
          </cell>
        </row>
        <row r="981">
          <cell r="F981">
            <v>11490</v>
          </cell>
          <cell r="N981">
            <v>0.8</v>
          </cell>
        </row>
        <row r="982">
          <cell r="F982">
            <v>13400</v>
          </cell>
          <cell r="N982">
            <v>1</v>
          </cell>
        </row>
        <row r="983">
          <cell r="F983">
            <v>13510</v>
          </cell>
          <cell r="N983">
            <v>1</v>
          </cell>
        </row>
        <row r="984">
          <cell r="F984">
            <v>32000</v>
          </cell>
          <cell r="N984">
            <v>0.5</v>
          </cell>
        </row>
        <row r="985">
          <cell r="F985">
            <v>11200</v>
          </cell>
          <cell r="N985">
            <v>1</v>
          </cell>
        </row>
        <row r="986">
          <cell r="F986">
            <v>15506</v>
          </cell>
          <cell r="N986">
            <v>1</v>
          </cell>
        </row>
        <row r="987">
          <cell r="F987">
            <v>12013</v>
          </cell>
          <cell r="N987">
            <v>1</v>
          </cell>
        </row>
        <row r="988">
          <cell r="F988">
            <v>15100</v>
          </cell>
          <cell r="N988">
            <v>1</v>
          </cell>
        </row>
        <row r="989">
          <cell r="F989">
            <v>15505</v>
          </cell>
          <cell r="N989">
            <v>1</v>
          </cell>
        </row>
        <row r="990">
          <cell r="F990">
            <v>41040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15508</v>
          </cell>
          <cell r="N992">
            <v>1</v>
          </cell>
        </row>
        <row r="993">
          <cell r="F993">
            <v>15520</v>
          </cell>
          <cell r="N993">
            <v>1</v>
          </cell>
        </row>
        <row r="994">
          <cell r="F994">
            <v>15506</v>
          </cell>
          <cell r="N994">
            <v>1</v>
          </cell>
        </row>
        <row r="995">
          <cell r="F995">
            <v>13510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79000</v>
          </cell>
          <cell r="N997">
            <v>1</v>
          </cell>
        </row>
        <row r="998">
          <cell r="F998">
            <v>15506</v>
          </cell>
          <cell r="N998">
            <v>1</v>
          </cell>
        </row>
        <row r="999">
          <cell r="F999">
            <v>15100</v>
          </cell>
          <cell r="N999">
            <v>1</v>
          </cell>
        </row>
        <row r="1000">
          <cell r="F1000">
            <v>15508</v>
          </cell>
          <cell r="N1000">
            <v>1</v>
          </cell>
        </row>
        <row r="1001">
          <cell r="F1001">
            <v>13510</v>
          </cell>
          <cell r="N1001">
            <v>1</v>
          </cell>
        </row>
        <row r="1002">
          <cell r="F1002">
            <v>15506</v>
          </cell>
          <cell r="N1002">
            <v>1</v>
          </cell>
        </row>
        <row r="1003">
          <cell r="F1003">
            <v>13400</v>
          </cell>
          <cell r="N1003">
            <v>1</v>
          </cell>
        </row>
        <row r="1004">
          <cell r="F1004">
            <v>15507</v>
          </cell>
          <cell r="N1004">
            <v>1</v>
          </cell>
        </row>
        <row r="1005">
          <cell r="F1005">
            <v>53010</v>
          </cell>
          <cell r="N1005">
            <v>1</v>
          </cell>
        </row>
        <row r="1006">
          <cell r="F1006">
            <v>15506</v>
          </cell>
          <cell r="N1006">
            <v>1</v>
          </cell>
        </row>
        <row r="1007">
          <cell r="F1007">
            <v>16200</v>
          </cell>
          <cell r="N1007">
            <v>1</v>
          </cell>
        </row>
        <row r="1008">
          <cell r="F1008">
            <v>51010</v>
          </cell>
          <cell r="N1008">
            <v>1</v>
          </cell>
        </row>
        <row r="1009">
          <cell r="F1009">
            <v>15506</v>
          </cell>
          <cell r="N1009">
            <v>1</v>
          </cell>
        </row>
        <row r="1010">
          <cell r="F1010">
            <v>42018</v>
          </cell>
          <cell r="N1010">
            <v>0.5</v>
          </cell>
        </row>
        <row r="1011">
          <cell r="F1011">
            <v>11200</v>
          </cell>
          <cell r="N1011">
            <v>1</v>
          </cell>
        </row>
        <row r="1012">
          <cell r="F1012">
            <v>51020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51020</v>
          </cell>
          <cell r="N1015">
            <v>1</v>
          </cell>
        </row>
        <row r="1016">
          <cell r="F1016">
            <v>14100</v>
          </cell>
          <cell r="N1016">
            <v>1</v>
          </cell>
        </row>
        <row r="1017">
          <cell r="F1017">
            <v>13600</v>
          </cell>
          <cell r="N1017">
            <v>1</v>
          </cell>
        </row>
        <row r="1018">
          <cell r="F1018">
            <v>15507</v>
          </cell>
          <cell r="N1018">
            <v>1</v>
          </cell>
        </row>
        <row r="1019">
          <cell r="F1019">
            <v>13400</v>
          </cell>
          <cell r="N1019">
            <v>1</v>
          </cell>
        </row>
        <row r="1020">
          <cell r="F1020">
            <v>13400</v>
          </cell>
          <cell r="N1020">
            <v>1</v>
          </cell>
        </row>
        <row r="1021">
          <cell r="F1021">
            <v>13400</v>
          </cell>
          <cell r="N1021">
            <v>1</v>
          </cell>
        </row>
        <row r="1022">
          <cell r="F1022">
            <v>15520</v>
          </cell>
          <cell r="N1022">
            <v>1</v>
          </cell>
        </row>
        <row r="1023">
          <cell r="F1023">
            <v>13510</v>
          </cell>
          <cell r="N1023">
            <v>1</v>
          </cell>
        </row>
        <row r="1024">
          <cell r="F1024">
            <v>13520</v>
          </cell>
          <cell r="N1024">
            <v>1</v>
          </cell>
        </row>
        <row r="1025">
          <cell r="F1025">
            <v>42014</v>
          </cell>
          <cell r="N1025">
            <v>1</v>
          </cell>
        </row>
        <row r="1026">
          <cell r="F1026">
            <v>16400</v>
          </cell>
          <cell r="N1026">
            <v>1</v>
          </cell>
        </row>
        <row r="1027">
          <cell r="F1027">
            <v>79003</v>
          </cell>
          <cell r="N1027">
            <v>1</v>
          </cell>
        </row>
        <row r="1028">
          <cell r="F1028">
            <v>13400</v>
          </cell>
          <cell r="N1028">
            <v>1</v>
          </cell>
        </row>
        <row r="1029">
          <cell r="F1029">
            <v>13400</v>
          </cell>
          <cell r="N1029">
            <v>1</v>
          </cell>
        </row>
        <row r="1030">
          <cell r="F1030">
            <v>15506</v>
          </cell>
          <cell r="N1030">
            <v>1</v>
          </cell>
        </row>
        <row r="1031">
          <cell r="F1031">
            <v>15520</v>
          </cell>
          <cell r="N1031">
            <v>1</v>
          </cell>
        </row>
        <row r="1032">
          <cell r="F1032">
            <v>15505</v>
          </cell>
          <cell r="N1032">
            <v>1</v>
          </cell>
        </row>
        <row r="1033">
          <cell r="F1033">
            <v>15506</v>
          </cell>
          <cell r="N1033">
            <v>1</v>
          </cell>
        </row>
        <row r="1034">
          <cell r="F1034">
            <v>41020</v>
          </cell>
          <cell r="N1034">
            <v>1</v>
          </cell>
        </row>
        <row r="1035">
          <cell r="F1035">
            <v>14109</v>
          </cell>
          <cell r="N1035">
            <v>1</v>
          </cell>
        </row>
        <row r="1036">
          <cell r="F1036">
            <v>79003</v>
          </cell>
          <cell r="N1036">
            <v>1</v>
          </cell>
        </row>
        <row r="1037">
          <cell r="F1037">
            <v>15506</v>
          </cell>
          <cell r="N1037">
            <v>1</v>
          </cell>
        </row>
        <row r="1038">
          <cell r="F1038">
            <v>31100</v>
          </cell>
          <cell r="N1038">
            <v>1</v>
          </cell>
        </row>
        <row r="1039">
          <cell r="F1039">
            <v>13510</v>
          </cell>
          <cell r="N1039">
            <v>1</v>
          </cell>
        </row>
        <row r="1040">
          <cell r="F1040">
            <v>15506</v>
          </cell>
          <cell r="N1040">
            <v>1</v>
          </cell>
        </row>
        <row r="1041">
          <cell r="F1041">
            <v>15100</v>
          </cell>
          <cell r="N1041">
            <v>1</v>
          </cell>
        </row>
        <row r="1042">
          <cell r="F1042">
            <v>15505</v>
          </cell>
          <cell r="N1042">
            <v>1</v>
          </cell>
        </row>
        <row r="1043">
          <cell r="F1043">
            <v>11200</v>
          </cell>
          <cell r="N1043">
            <v>1</v>
          </cell>
        </row>
        <row r="1044">
          <cell r="F1044">
            <v>79002</v>
          </cell>
          <cell r="N1044">
            <v>1</v>
          </cell>
        </row>
        <row r="1045">
          <cell r="F1045">
            <v>15506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11200</v>
          </cell>
          <cell r="N1047">
            <v>1</v>
          </cell>
        </row>
        <row r="1048">
          <cell r="F1048">
            <v>11490</v>
          </cell>
          <cell r="N1048">
            <v>0.5</v>
          </cell>
        </row>
        <row r="1049">
          <cell r="F1049">
            <v>13510</v>
          </cell>
          <cell r="N1049">
            <v>1</v>
          </cell>
        </row>
        <row r="1050">
          <cell r="F1050">
            <v>13520</v>
          </cell>
          <cell r="N1050">
            <v>1</v>
          </cell>
        </row>
        <row r="1051">
          <cell r="F1051">
            <v>16400</v>
          </cell>
          <cell r="N1051">
            <v>1</v>
          </cell>
        </row>
        <row r="1052">
          <cell r="F1052">
            <v>12013</v>
          </cell>
          <cell r="N1052">
            <v>1</v>
          </cell>
        </row>
        <row r="1053">
          <cell r="F1053">
            <v>13520</v>
          </cell>
          <cell r="N1053">
            <v>1</v>
          </cell>
        </row>
        <row r="1054">
          <cell r="F1054">
            <v>16400</v>
          </cell>
          <cell r="N1054">
            <v>1</v>
          </cell>
        </row>
        <row r="1055">
          <cell r="F1055">
            <v>79002</v>
          </cell>
          <cell r="N1055">
            <v>1</v>
          </cell>
        </row>
        <row r="1056">
          <cell r="F1056">
            <v>51060</v>
          </cell>
          <cell r="N1056">
            <v>1</v>
          </cell>
        </row>
        <row r="1057">
          <cell r="F1057">
            <v>72500</v>
          </cell>
          <cell r="N1057">
            <v>1</v>
          </cell>
        </row>
        <row r="1058">
          <cell r="F1058">
            <v>41020</v>
          </cell>
          <cell r="N1058">
            <v>1</v>
          </cell>
        </row>
        <row r="1059">
          <cell r="F1059">
            <v>13510</v>
          </cell>
          <cell r="N1059">
            <v>1</v>
          </cell>
        </row>
        <row r="1060">
          <cell r="F1060">
            <v>12013</v>
          </cell>
          <cell r="N1060">
            <v>1</v>
          </cell>
        </row>
        <row r="1061">
          <cell r="F1061">
            <v>41020</v>
          </cell>
          <cell r="N1061">
            <v>1</v>
          </cell>
        </row>
        <row r="1062">
          <cell r="F1062">
            <v>15100</v>
          </cell>
          <cell r="N1062">
            <v>1</v>
          </cell>
        </row>
        <row r="1063">
          <cell r="F1063">
            <v>15100</v>
          </cell>
          <cell r="N1063">
            <v>1</v>
          </cell>
        </row>
        <row r="1064">
          <cell r="F1064">
            <v>13510</v>
          </cell>
          <cell r="N1064">
            <v>1</v>
          </cell>
        </row>
        <row r="1065">
          <cell r="F1065">
            <v>14100</v>
          </cell>
          <cell r="N1065">
            <v>1</v>
          </cell>
        </row>
        <row r="1066">
          <cell r="F1066">
            <v>15100</v>
          </cell>
          <cell r="N1066">
            <v>1</v>
          </cell>
        </row>
        <row r="1067">
          <cell r="F1067">
            <v>11150</v>
          </cell>
          <cell r="N1067">
            <v>1</v>
          </cell>
        </row>
        <row r="1068">
          <cell r="F1068">
            <v>15506</v>
          </cell>
          <cell r="N1068">
            <v>1</v>
          </cell>
        </row>
        <row r="1069">
          <cell r="F1069">
            <v>51040</v>
          </cell>
          <cell r="N1069">
            <v>1</v>
          </cell>
        </row>
        <row r="1070">
          <cell r="F1070">
            <v>15520</v>
          </cell>
          <cell r="N1070">
            <v>1</v>
          </cell>
        </row>
        <row r="1071">
          <cell r="F1071">
            <v>41040</v>
          </cell>
          <cell r="N1071">
            <v>1</v>
          </cell>
        </row>
        <row r="1072">
          <cell r="F1072">
            <v>79002</v>
          </cell>
          <cell r="N1072">
            <v>1</v>
          </cell>
        </row>
        <row r="1073">
          <cell r="F1073">
            <v>13510</v>
          </cell>
          <cell r="N1073">
            <v>1</v>
          </cell>
        </row>
        <row r="1074">
          <cell r="F1074">
            <v>14100</v>
          </cell>
          <cell r="N1074">
            <v>1</v>
          </cell>
        </row>
        <row r="1075">
          <cell r="F1075">
            <v>13510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14100</v>
          </cell>
          <cell r="N1078">
            <v>1</v>
          </cell>
        </row>
        <row r="1079">
          <cell r="F1079">
            <v>11490</v>
          </cell>
          <cell r="N1079">
            <v>0.5</v>
          </cell>
        </row>
        <row r="1080">
          <cell r="F1080">
            <v>15100</v>
          </cell>
          <cell r="N1080">
            <v>1</v>
          </cell>
        </row>
        <row r="1081">
          <cell r="F1081">
            <v>13510</v>
          </cell>
          <cell r="N1081">
            <v>1</v>
          </cell>
        </row>
        <row r="1082">
          <cell r="F1082">
            <v>51060</v>
          </cell>
          <cell r="N1082">
            <v>1</v>
          </cell>
        </row>
      </sheetData>
      <sheetData sheetId="4">
        <row r="2">
          <cell r="M2">
            <v>1</v>
          </cell>
        </row>
        <row r="3">
          <cell r="M3">
            <v>1</v>
          </cell>
        </row>
        <row r="4">
          <cell r="M4">
            <v>1</v>
          </cell>
        </row>
        <row r="5">
          <cell r="M5">
            <v>1</v>
          </cell>
        </row>
        <row r="6">
          <cell r="M6">
            <v>1</v>
          </cell>
        </row>
        <row r="7">
          <cell r="M7">
            <v>1</v>
          </cell>
        </row>
        <row r="8">
          <cell r="M8">
            <v>1</v>
          </cell>
        </row>
        <row r="9">
          <cell r="M9">
            <v>1</v>
          </cell>
        </row>
        <row r="10">
          <cell r="M10">
            <v>1</v>
          </cell>
        </row>
        <row r="11">
          <cell r="M11">
            <v>1</v>
          </cell>
        </row>
        <row r="12">
          <cell r="M12">
            <v>1</v>
          </cell>
        </row>
        <row r="13">
          <cell r="M13">
            <v>1</v>
          </cell>
        </row>
        <row r="14">
          <cell r="M14">
            <v>1</v>
          </cell>
        </row>
        <row r="15">
          <cell r="M15">
            <v>1</v>
          </cell>
        </row>
        <row r="16">
          <cell r="M16">
            <v>1</v>
          </cell>
        </row>
        <row r="17">
          <cell r="M17">
            <v>1</v>
          </cell>
        </row>
        <row r="18">
          <cell r="M18">
            <v>1</v>
          </cell>
        </row>
        <row r="19">
          <cell r="M19">
            <v>1</v>
          </cell>
        </row>
        <row r="20">
          <cell r="M20">
            <v>1</v>
          </cell>
        </row>
        <row r="21">
          <cell r="M21">
            <v>1</v>
          </cell>
        </row>
        <row r="22">
          <cell r="M22">
            <v>1</v>
          </cell>
        </row>
        <row r="23">
          <cell r="M23">
            <v>1</v>
          </cell>
        </row>
        <row r="24">
          <cell r="M24">
            <v>1</v>
          </cell>
        </row>
        <row r="25">
          <cell r="M25">
            <v>1</v>
          </cell>
        </row>
        <row r="26">
          <cell r="M26">
            <v>1</v>
          </cell>
        </row>
        <row r="27">
          <cell r="M27">
            <v>1</v>
          </cell>
        </row>
        <row r="28">
          <cell r="M28">
            <v>1</v>
          </cell>
        </row>
        <row r="29">
          <cell r="M29">
            <v>1</v>
          </cell>
        </row>
        <row r="30">
          <cell r="M30">
            <v>1</v>
          </cell>
        </row>
        <row r="31">
          <cell r="M31">
            <v>1</v>
          </cell>
        </row>
        <row r="32">
          <cell r="M32">
            <v>1</v>
          </cell>
        </row>
        <row r="33">
          <cell r="M33">
            <v>1</v>
          </cell>
        </row>
        <row r="34">
          <cell r="M34">
            <v>1</v>
          </cell>
        </row>
        <row r="35">
          <cell r="M35">
            <v>1</v>
          </cell>
        </row>
        <row r="36">
          <cell r="M36">
            <v>1</v>
          </cell>
        </row>
        <row r="37">
          <cell r="M37">
            <v>0.51</v>
          </cell>
        </row>
        <row r="38">
          <cell r="M38">
            <v>1</v>
          </cell>
        </row>
        <row r="39">
          <cell r="M39">
            <v>1</v>
          </cell>
        </row>
        <row r="40">
          <cell r="M40">
            <v>1</v>
          </cell>
        </row>
        <row r="41">
          <cell r="M41">
            <v>1</v>
          </cell>
        </row>
        <row r="42">
          <cell r="M42">
            <v>1</v>
          </cell>
        </row>
        <row r="43">
          <cell r="M43">
            <v>1</v>
          </cell>
        </row>
        <row r="44">
          <cell r="M44">
            <v>1</v>
          </cell>
        </row>
        <row r="45">
          <cell r="M45">
            <v>1</v>
          </cell>
        </row>
        <row r="46">
          <cell r="M46">
            <v>1</v>
          </cell>
        </row>
        <row r="47">
          <cell r="M47">
            <v>1</v>
          </cell>
        </row>
        <row r="48">
          <cell r="M48">
            <v>1</v>
          </cell>
        </row>
        <row r="49">
          <cell r="M49">
            <v>1</v>
          </cell>
        </row>
        <row r="50">
          <cell r="M50">
            <v>1</v>
          </cell>
        </row>
        <row r="51">
          <cell r="M51">
            <v>1</v>
          </cell>
        </row>
        <row r="52">
          <cell r="M52">
            <v>1</v>
          </cell>
        </row>
        <row r="53">
          <cell r="M53">
            <v>1</v>
          </cell>
        </row>
        <row r="54">
          <cell r="M54">
            <v>1</v>
          </cell>
        </row>
        <row r="55">
          <cell r="M55">
            <v>1</v>
          </cell>
        </row>
        <row r="56">
          <cell r="M56">
            <v>1</v>
          </cell>
        </row>
        <row r="57">
          <cell r="M57">
            <v>1</v>
          </cell>
        </row>
        <row r="58">
          <cell r="M58">
            <v>1</v>
          </cell>
        </row>
        <row r="59">
          <cell r="M59">
            <v>1</v>
          </cell>
        </row>
        <row r="60">
          <cell r="M60">
            <v>1</v>
          </cell>
        </row>
        <row r="61">
          <cell r="M61">
            <v>1</v>
          </cell>
        </row>
        <row r="62">
          <cell r="M62">
            <v>1</v>
          </cell>
        </row>
        <row r="63">
          <cell r="M63">
            <v>1</v>
          </cell>
        </row>
        <row r="64">
          <cell r="M64">
            <v>1</v>
          </cell>
        </row>
        <row r="65">
          <cell r="M65">
            <v>1</v>
          </cell>
        </row>
        <row r="66">
          <cell r="M66">
            <v>1</v>
          </cell>
        </row>
        <row r="67">
          <cell r="M67">
            <v>1</v>
          </cell>
        </row>
        <row r="68">
          <cell r="M68">
            <v>1</v>
          </cell>
        </row>
        <row r="69">
          <cell r="M69">
            <v>1</v>
          </cell>
        </row>
        <row r="70">
          <cell r="M70">
            <v>1</v>
          </cell>
        </row>
        <row r="71">
          <cell r="M71">
            <v>1</v>
          </cell>
        </row>
        <row r="72">
          <cell r="M72">
            <v>1</v>
          </cell>
        </row>
        <row r="73">
          <cell r="M73">
            <v>1</v>
          </cell>
        </row>
        <row r="74">
          <cell r="M74">
            <v>1</v>
          </cell>
        </row>
        <row r="75">
          <cell r="M75">
            <v>1</v>
          </cell>
        </row>
        <row r="76">
          <cell r="M76">
            <v>1</v>
          </cell>
        </row>
        <row r="77">
          <cell r="M77">
            <v>1</v>
          </cell>
        </row>
        <row r="78">
          <cell r="M78">
            <v>1</v>
          </cell>
        </row>
        <row r="79">
          <cell r="M79">
            <v>1</v>
          </cell>
        </row>
        <row r="80">
          <cell r="M80">
            <v>1</v>
          </cell>
        </row>
        <row r="81">
          <cell r="M81">
            <v>1</v>
          </cell>
        </row>
        <row r="82">
          <cell r="M82">
            <v>1</v>
          </cell>
        </row>
        <row r="83">
          <cell r="M83">
            <v>1</v>
          </cell>
        </row>
        <row r="84">
          <cell r="M84">
            <v>1</v>
          </cell>
        </row>
        <row r="85">
          <cell r="M85">
            <v>1</v>
          </cell>
        </row>
        <row r="86">
          <cell r="M86">
            <v>1</v>
          </cell>
        </row>
        <row r="87">
          <cell r="M87">
            <v>1</v>
          </cell>
        </row>
        <row r="88">
          <cell r="M88">
            <v>1</v>
          </cell>
        </row>
        <row r="89">
          <cell r="M89">
            <v>1</v>
          </cell>
        </row>
        <row r="90">
          <cell r="M90">
            <v>1</v>
          </cell>
        </row>
        <row r="91">
          <cell r="M91">
            <v>1</v>
          </cell>
        </row>
        <row r="92">
          <cell r="M92">
            <v>1</v>
          </cell>
        </row>
        <row r="93">
          <cell r="M93">
            <v>1</v>
          </cell>
        </row>
        <row r="94">
          <cell r="M94">
            <v>1</v>
          </cell>
        </row>
        <row r="95">
          <cell r="M95">
            <v>1</v>
          </cell>
        </row>
        <row r="96">
          <cell r="M96">
            <v>1</v>
          </cell>
        </row>
        <row r="97">
          <cell r="M97">
            <v>1</v>
          </cell>
        </row>
        <row r="98">
          <cell r="M98">
            <v>1</v>
          </cell>
        </row>
        <row r="99">
          <cell r="M99">
            <v>1</v>
          </cell>
        </row>
        <row r="100">
          <cell r="M100">
            <v>1</v>
          </cell>
        </row>
        <row r="101">
          <cell r="M101">
            <v>1</v>
          </cell>
        </row>
        <row r="102">
          <cell r="M102">
            <v>1</v>
          </cell>
        </row>
        <row r="103">
          <cell r="M103">
            <v>1</v>
          </cell>
        </row>
        <row r="104">
          <cell r="M104">
            <v>1</v>
          </cell>
        </row>
        <row r="105">
          <cell r="M105">
            <v>1</v>
          </cell>
        </row>
        <row r="106">
          <cell r="M106">
            <v>1</v>
          </cell>
        </row>
        <row r="107">
          <cell r="M107">
            <v>1</v>
          </cell>
        </row>
        <row r="108">
          <cell r="M108">
            <v>1</v>
          </cell>
        </row>
        <row r="109">
          <cell r="M109">
            <v>1</v>
          </cell>
        </row>
        <row r="110">
          <cell r="M110">
            <v>1</v>
          </cell>
        </row>
        <row r="111">
          <cell r="M111">
            <v>1</v>
          </cell>
        </row>
        <row r="112">
          <cell r="M112">
            <v>1</v>
          </cell>
        </row>
        <row r="113">
          <cell r="M113">
            <v>1</v>
          </cell>
        </row>
        <row r="114">
          <cell r="M114">
            <v>1</v>
          </cell>
        </row>
        <row r="115">
          <cell r="M115">
            <v>1</v>
          </cell>
        </row>
        <row r="116">
          <cell r="M116">
            <v>1</v>
          </cell>
        </row>
        <row r="117">
          <cell r="M117">
            <v>1</v>
          </cell>
        </row>
        <row r="118">
          <cell r="M118">
            <v>1</v>
          </cell>
        </row>
        <row r="119">
          <cell r="M119">
            <v>1</v>
          </cell>
        </row>
        <row r="120">
          <cell r="M120">
            <v>1</v>
          </cell>
        </row>
        <row r="121">
          <cell r="M121">
            <v>1</v>
          </cell>
        </row>
        <row r="122">
          <cell r="M122">
            <v>1</v>
          </cell>
        </row>
        <row r="123">
          <cell r="M123">
            <v>1</v>
          </cell>
        </row>
        <row r="124">
          <cell r="M124">
            <v>1</v>
          </cell>
        </row>
        <row r="125">
          <cell r="M125">
            <v>1</v>
          </cell>
        </row>
        <row r="126">
          <cell r="M126">
            <v>1</v>
          </cell>
        </row>
        <row r="127">
          <cell r="M127">
            <v>1</v>
          </cell>
        </row>
        <row r="128">
          <cell r="M128">
            <v>1</v>
          </cell>
        </row>
        <row r="129">
          <cell r="M129">
            <v>1</v>
          </cell>
        </row>
        <row r="130">
          <cell r="M130">
            <v>1</v>
          </cell>
        </row>
        <row r="131">
          <cell r="M131">
            <v>1</v>
          </cell>
        </row>
        <row r="132">
          <cell r="M132">
            <v>1</v>
          </cell>
        </row>
        <row r="133">
          <cell r="M133">
            <v>1</v>
          </cell>
        </row>
        <row r="134">
          <cell r="M134">
            <v>1</v>
          </cell>
        </row>
        <row r="135">
          <cell r="M135">
            <v>1</v>
          </cell>
        </row>
        <row r="136">
          <cell r="M136">
            <v>1</v>
          </cell>
        </row>
        <row r="137">
          <cell r="M137">
            <v>1</v>
          </cell>
        </row>
        <row r="138">
          <cell r="M138">
            <v>1</v>
          </cell>
        </row>
        <row r="139">
          <cell r="M139">
            <v>1</v>
          </cell>
        </row>
        <row r="140">
          <cell r="M140">
            <v>1</v>
          </cell>
        </row>
        <row r="141">
          <cell r="M141">
            <v>1</v>
          </cell>
        </row>
        <row r="142">
          <cell r="M142">
            <v>1</v>
          </cell>
        </row>
        <row r="143">
          <cell r="M143">
            <v>1</v>
          </cell>
        </row>
        <row r="144">
          <cell r="M144">
            <v>1</v>
          </cell>
        </row>
        <row r="145">
          <cell r="M145">
            <v>1</v>
          </cell>
        </row>
        <row r="146">
          <cell r="M146">
            <v>1</v>
          </cell>
        </row>
        <row r="147">
          <cell r="M147">
            <v>1</v>
          </cell>
        </row>
        <row r="148">
          <cell r="M148">
            <v>1</v>
          </cell>
        </row>
        <row r="149">
          <cell r="M149">
            <v>1</v>
          </cell>
        </row>
        <row r="150">
          <cell r="M150">
            <v>1</v>
          </cell>
        </row>
        <row r="151">
          <cell r="M151">
            <v>1</v>
          </cell>
        </row>
        <row r="152">
          <cell r="M152">
            <v>1</v>
          </cell>
        </row>
        <row r="153">
          <cell r="M153">
            <v>1</v>
          </cell>
        </row>
        <row r="154">
          <cell r="M154">
            <v>1</v>
          </cell>
        </row>
        <row r="155">
          <cell r="M155">
            <v>1</v>
          </cell>
        </row>
        <row r="156">
          <cell r="M156">
            <v>1</v>
          </cell>
        </row>
        <row r="157">
          <cell r="M157">
            <v>1</v>
          </cell>
        </row>
        <row r="158">
          <cell r="M158">
            <v>1</v>
          </cell>
        </row>
        <row r="159">
          <cell r="M159">
            <v>1</v>
          </cell>
        </row>
        <row r="160">
          <cell r="M160">
            <v>1</v>
          </cell>
        </row>
        <row r="161">
          <cell r="M161">
            <v>1</v>
          </cell>
        </row>
        <row r="162">
          <cell r="M162">
            <v>1</v>
          </cell>
        </row>
        <row r="163">
          <cell r="M163">
            <v>1</v>
          </cell>
        </row>
        <row r="164">
          <cell r="M164">
            <v>1</v>
          </cell>
        </row>
        <row r="165">
          <cell r="M165">
            <v>1</v>
          </cell>
        </row>
        <row r="166">
          <cell r="M166">
            <v>1</v>
          </cell>
        </row>
        <row r="167">
          <cell r="M167">
            <v>1</v>
          </cell>
        </row>
        <row r="168">
          <cell r="M168">
            <v>1</v>
          </cell>
        </row>
        <row r="169">
          <cell r="M169">
            <v>1</v>
          </cell>
        </row>
        <row r="170">
          <cell r="M170">
            <v>1</v>
          </cell>
        </row>
        <row r="171">
          <cell r="M171">
            <v>1</v>
          </cell>
        </row>
        <row r="172">
          <cell r="M172">
            <v>1</v>
          </cell>
        </row>
        <row r="173">
          <cell r="M173">
            <v>1</v>
          </cell>
        </row>
        <row r="174">
          <cell r="M174">
            <v>1</v>
          </cell>
        </row>
        <row r="175">
          <cell r="M175">
            <v>1</v>
          </cell>
        </row>
        <row r="176">
          <cell r="M176">
            <v>1</v>
          </cell>
        </row>
        <row r="177">
          <cell r="M177">
            <v>1</v>
          </cell>
        </row>
        <row r="178">
          <cell r="M178">
            <v>1</v>
          </cell>
        </row>
        <row r="179">
          <cell r="M179">
            <v>1</v>
          </cell>
        </row>
        <row r="180">
          <cell r="M180">
            <v>1</v>
          </cell>
        </row>
        <row r="181">
          <cell r="M181">
            <v>1</v>
          </cell>
        </row>
        <row r="182">
          <cell r="M182">
            <v>1</v>
          </cell>
        </row>
        <row r="183">
          <cell r="M183">
            <v>1</v>
          </cell>
        </row>
        <row r="184">
          <cell r="M184">
            <v>1</v>
          </cell>
        </row>
        <row r="185">
          <cell r="M185">
            <v>1</v>
          </cell>
        </row>
        <row r="186">
          <cell r="M186">
            <v>1</v>
          </cell>
        </row>
        <row r="187">
          <cell r="M187">
            <v>1</v>
          </cell>
        </row>
        <row r="188">
          <cell r="M188">
            <v>1</v>
          </cell>
        </row>
        <row r="189">
          <cell r="M189">
            <v>1</v>
          </cell>
        </row>
        <row r="190">
          <cell r="M190">
            <v>1</v>
          </cell>
        </row>
        <row r="191">
          <cell r="M191">
            <v>1</v>
          </cell>
        </row>
        <row r="192">
          <cell r="M192">
            <v>1</v>
          </cell>
        </row>
        <row r="193">
          <cell r="M193">
            <v>1</v>
          </cell>
        </row>
        <row r="194">
          <cell r="M194">
            <v>1</v>
          </cell>
        </row>
        <row r="195">
          <cell r="M195">
            <v>1</v>
          </cell>
        </row>
        <row r="196">
          <cell r="M196">
            <v>0.8</v>
          </cell>
        </row>
        <row r="197">
          <cell r="M197">
            <v>1</v>
          </cell>
        </row>
        <row r="198">
          <cell r="M198">
            <v>1</v>
          </cell>
        </row>
        <row r="199">
          <cell r="M199">
            <v>1</v>
          </cell>
        </row>
        <row r="200">
          <cell r="M200">
            <v>1</v>
          </cell>
        </row>
        <row r="201">
          <cell r="M201">
            <v>1</v>
          </cell>
        </row>
        <row r="202">
          <cell r="M202">
            <v>1</v>
          </cell>
        </row>
        <row r="203">
          <cell r="M203">
            <v>0.5</v>
          </cell>
        </row>
        <row r="204">
          <cell r="M204">
            <v>1</v>
          </cell>
        </row>
        <row r="205">
          <cell r="M205">
            <v>1</v>
          </cell>
        </row>
        <row r="206">
          <cell r="M206">
            <v>1</v>
          </cell>
        </row>
        <row r="207">
          <cell r="M207">
            <v>1</v>
          </cell>
        </row>
        <row r="208">
          <cell r="M208">
            <v>1</v>
          </cell>
        </row>
        <row r="209">
          <cell r="M209">
            <v>1</v>
          </cell>
        </row>
        <row r="210">
          <cell r="M210">
            <v>1</v>
          </cell>
        </row>
        <row r="211">
          <cell r="M211">
            <v>1</v>
          </cell>
        </row>
        <row r="212">
          <cell r="M212">
            <v>1</v>
          </cell>
        </row>
        <row r="213">
          <cell r="M213">
            <v>1</v>
          </cell>
        </row>
        <row r="214">
          <cell r="M214">
            <v>1</v>
          </cell>
        </row>
        <row r="215">
          <cell r="M215">
            <v>1</v>
          </cell>
        </row>
        <row r="216">
          <cell r="M216">
            <v>1</v>
          </cell>
        </row>
        <row r="217">
          <cell r="M217">
            <v>1</v>
          </cell>
        </row>
        <row r="218">
          <cell r="M218">
            <v>1</v>
          </cell>
        </row>
        <row r="219">
          <cell r="M219">
            <v>1</v>
          </cell>
        </row>
        <row r="220">
          <cell r="M220">
            <v>1</v>
          </cell>
        </row>
        <row r="221">
          <cell r="M221">
            <v>1</v>
          </cell>
        </row>
        <row r="222">
          <cell r="M222">
            <v>1</v>
          </cell>
        </row>
        <row r="223">
          <cell r="M223">
            <v>1</v>
          </cell>
        </row>
        <row r="224">
          <cell r="M224">
            <v>1</v>
          </cell>
        </row>
        <row r="225">
          <cell r="M225">
            <v>1</v>
          </cell>
        </row>
        <row r="226">
          <cell r="M226">
            <v>1</v>
          </cell>
        </row>
        <row r="227">
          <cell r="M227">
            <v>1</v>
          </cell>
        </row>
        <row r="228">
          <cell r="M228">
            <v>1</v>
          </cell>
        </row>
        <row r="229">
          <cell r="M229">
            <v>1</v>
          </cell>
        </row>
        <row r="230">
          <cell r="M230">
            <v>1</v>
          </cell>
        </row>
        <row r="231">
          <cell r="M231">
            <v>1</v>
          </cell>
        </row>
        <row r="232">
          <cell r="M232">
            <v>1</v>
          </cell>
        </row>
        <row r="233">
          <cell r="M233">
            <v>1</v>
          </cell>
        </row>
        <row r="234">
          <cell r="M234">
            <v>1</v>
          </cell>
        </row>
        <row r="235">
          <cell r="M235">
            <v>1</v>
          </cell>
        </row>
        <row r="236">
          <cell r="M236">
            <v>1</v>
          </cell>
        </row>
        <row r="237">
          <cell r="M237">
            <v>1</v>
          </cell>
        </row>
        <row r="238">
          <cell r="M238">
            <v>1</v>
          </cell>
        </row>
        <row r="239">
          <cell r="M239">
            <v>1</v>
          </cell>
        </row>
        <row r="240">
          <cell r="M240">
            <v>1</v>
          </cell>
        </row>
        <row r="241">
          <cell r="M241">
            <v>1</v>
          </cell>
        </row>
        <row r="242">
          <cell r="M242">
            <v>1</v>
          </cell>
        </row>
        <row r="243">
          <cell r="M243">
            <v>1</v>
          </cell>
        </row>
        <row r="244">
          <cell r="M244">
            <v>1</v>
          </cell>
        </row>
        <row r="245">
          <cell r="M245">
            <v>1</v>
          </cell>
        </row>
        <row r="246">
          <cell r="M246">
            <v>1</v>
          </cell>
        </row>
        <row r="247">
          <cell r="M247">
            <v>1</v>
          </cell>
        </row>
        <row r="248">
          <cell r="M248">
            <v>1</v>
          </cell>
        </row>
        <row r="249">
          <cell r="M249">
            <v>1</v>
          </cell>
        </row>
        <row r="250">
          <cell r="M250">
            <v>1</v>
          </cell>
        </row>
        <row r="251">
          <cell r="M251">
            <v>1</v>
          </cell>
        </row>
        <row r="252">
          <cell r="M252">
            <v>1</v>
          </cell>
        </row>
        <row r="253">
          <cell r="M253">
            <v>1</v>
          </cell>
        </row>
        <row r="254">
          <cell r="M254">
            <v>1</v>
          </cell>
        </row>
        <row r="255">
          <cell r="M255">
            <v>1</v>
          </cell>
        </row>
        <row r="256">
          <cell r="M256">
            <v>1</v>
          </cell>
        </row>
        <row r="257">
          <cell r="M257">
            <v>1</v>
          </cell>
        </row>
        <row r="258">
          <cell r="M258">
            <v>1</v>
          </cell>
        </row>
        <row r="259">
          <cell r="M259">
            <v>1</v>
          </cell>
        </row>
        <row r="260">
          <cell r="M260">
            <v>1</v>
          </cell>
        </row>
        <row r="261">
          <cell r="M261">
            <v>1</v>
          </cell>
        </row>
        <row r="262">
          <cell r="M262">
            <v>1</v>
          </cell>
        </row>
        <row r="263">
          <cell r="M263">
            <v>1</v>
          </cell>
        </row>
        <row r="264">
          <cell r="M264">
            <v>1</v>
          </cell>
        </row>
        <row r="265">
          <cell r="M265">
            <v>1</v>
          </cell>
        </row>
        <row r="266">
          <cell r="M266">
            <v>1</v>
          </cell>
        </row>
        <row r="267">
          <cell r="M267">
            <v>1</v>
          </cell>
        </row>
        <row r="268">
          <cell r="M268">
            <v>1</v>
          </cell>
        </row>
        <row r="269">
          <cell r="M269">
            <v>1</v>
          </cell>
        </row>
        <row r="270">
          <cell r="M270">
            <v>1</v>
          </cell>
        </row>
        <row r="271">
          <cell r="M271">
            <v>1</v>
          </cell>
        </row>
        <row r="272">
          <cell r="M272">
            <v>1</v>
          </cell>
        </row>
        <row r="273">
          <cell r="M273">
            <v>1</v>
          </cell>
        </row>
        <row r="274">
          <cell r="M274">
            <v>1</v>
          </cell>
        </row>
        <row r="275">
          <cell r="M275">
            <v>1</v>
          </cell>
        </row>
        <row r="276">
          <cell r="M276">
            <v>1</v>
          </cell>
        </row>
        <row r="277">
          <cell r="M277">
            <v>1</v>
          </cell>
        </row>
        <row r="278">
          <cell r="M278">
            <v>1</v>
          </cell>
        </row>
        <row r="279">
          <cell r="M279">
            <v>1</v>
          </cell>
        </row>
        <row r="280">
          <cell r="M280">
            <v>1</v>
          </cell>
        </row>
        <row r="281">
          <cell r="M281">
            <v>1</v>
          </cell>
        </row>
        <row r="282">
          <cell r="M282">
            <v>0.5</v>
          </cell>
        </row>
        <row r="283">
          <cell r="M283">
            <v>1</v>
          </cell>
        </row>
        <row r="284">
          <cell r="M284">
            <v>1</v>
          </cell>
        </row>
        <row r="285">
          <cell r="M285">
            <v>1</v>
          </cell>
        </row>
        <row r="286">
          <cell r="M286">
            <v>1</v>
          </cell>
        </row>
        <row r="287">
          <cell r="M287">
            <v>1</v>
          </cell>
        </row>
        <row r="288">
          <cell r="M288">
            <v>1</v>
          </cell>
        </row>
        <row r="289">
          <cell r="M289">
            <v>1</v>
          </cell>
        </row>
        <row r="290">
          <cell r="M290">
            <v>1</v>
          </cell>
        </row>
        <row r="291">
          <cell r="M291">
            <v>0.5</v>
          </cell>
        </row>
        <row r="292">
          <cell r="M292">
            <v>1</v>
          </cell>
        </row>
        <row r="293">
          <cell r="M293">
            <v>1</v>
          </cell>
        </row>
        <row r="294">
          <cell r="M294">
            <v>1</v>
          </cell>
        </row>
        <row r="295">
          <cell r="M295">
            <v>1</v>
          </cell>
        </row>
        <row r="296">
          <cell r="M296">
            <v>1</v>
          </cell>
        </row>
        <row r="297">
          <cell r="M297">
            <v>1</v>
          </cell>
        </row>
        <row r="298">
          <cell r="M298">
            <v>1</v>
          </cell>
        </row>
        <row r="299">
          <cell r="M299">
            <v>1</v>
          </cell>
        </row>
        <row r="300">
          <cell r="M300">
            <v>1</v>
          </cell>
        </row>
        <row r="301">
          <cell r="M301">
            <v>0.8</v>
          </cell>
        </row>
        <row r="302">
          <cell r="M302">
            <v>1</v>
          </cell>
        </row>
        <row r="303">
          <cell r="M303">
            <v>1</v>
          </cell>
        </row>
        <row r="304">
          <cell r="M304">
            <v>1</v>
          </cell>
        </row>
        <row r="305">
          <cell r="M305">
            <v>1</v>
          </cell>
        </row>
        <row r="306">
          <cell r="M306">
            <v>1</v>
          </cell>
        </row>
        <row r="307">
          <cell r="M307">
            <v>1</v>
          </cell>
        </row>
        <row r="308">
          <cell r="M308">
            <v>1</v>
          </cell>
        </row>
        <row r="309">
          <cell r="M309">
            <v>1</v>
          </cell>
        </row>
        <row r="310">
          <cell r="M310">
            <v>1</v>
          </cell>
        </row>
        <row r="311">
          <cell r="M311">
            <v>1</v>
          </cell>
        </row>
        <row r="312">
          <cell r="M312">
            <v>1</v>
          </cell>
        </row>
        <row r="313">
          <cell r="M313">
            <v>1</v>
          </cell>
        </row>
        <row r="314">
          <cell r="M314">
            <v>1</v>
          </cell>
        </row>
        <row r="315">
          <cell r="M315">
            <v>1</v>
          </cell>
        </row>
        <row r="316">
          <cell r="M316">
            <v>1</v>
          </cell>
        </row>
        <row r="317">
          <cell r="M317">
            <v>1</v>
          </cell>
        </row>
        <row r="318">
          <cell r="M318">
            <v>1</v>
          </cell>
        </row>
        <row r="319">
          <cell r="M319">
            <v>1</v>
          </cell>
        </row>
        <row r="320">
          <cell r="M320">
            <v>1</v>
          </cell>
        </row>
        <row r="321">
          <cell r="M321">
            <v>1</v>
          </cell>
        </row>
        <row r="322">
          <cell r="M322">
            <v>1</v>
          </cell>
        </row>
        <row r="323">
          <cell r="M323">
            <v>1</v>
          </cell>
        </row>
        <row r="324">
          <cell r="M324">
            <v>1</v>
          </cell>
        </row>
        <row r="325">
          <cell r="M325">
            <v>1</v>
          </cell>
        </row>
        <row r="326">
          <cell r="M326">
            <v>1</v>
          </cell>
        </row>
        <row r="327">
          <cell r="M327">
            <v>1</v>
          </cell>
        </row>
        <row r="328">
          <cell r="M328">
            <v>1</v>
          </cell>
        </row>
        <row r="329">
          <cell r="M329">
            <v>1</v>
          </cell>
        </row>
        <row r="330">
          <cell r="M330">
            <v>1</v>
          </cell>
        </row>
        <row r="331">
          <cell r="M331">
            <v>1</v>
          </cell>
        </row>
        <row r="332">
          <cell r="M332">
            <v>1</v>
          </cell>
        </row>
        <row r="333">
          <cell r="M333">
            <v>1</v>
          </cell>
        </row>
        <row r="334">
          <cell r="M334">
            <v>1</v>
          </cell>
        </row>
        <row r="335">
          <cell r="M335">
            <v>1</v>
          </cell>
        </row>
        <row r="336">
          <cell r="M336">
            <v>1</v>
          </cell>
        </row>
        <row r="337">
          <cell r="M337">
            <v>1</v>
          </cell>
        </row>
        <row r="338">
          <cell r="M338">
            <v>1</v>
          </cell>
        </row>
        <row r="339">
          <cell r="M339">
            <v>1</v>
          </cell>
        </row>
        <row r="340">
          <cell r="M340">
            <v>1</v>
          </cell>
        </row>
        <row r="341">
          <cell r="M341">
            <v>1</v>
          </cell>
        </row>
        <row r="342">
          <cell r="M342">
            <v>1</v>
          </cell>
        </row>
        <row r="343">
          <cell r="M343">
            <v>1</v>
          </cell>
        </row>
        <row r="344">
          <cell r="M344">
            <v>1</v>
          </cell>
        </row>
        <row r="345">
          <cell r="M345">
            <v>1</v>
          </cell>
        </row>
        <row r="346">
          <cell r="M346">
            <v>1</v>
          </cell>
        </row>
        <row r="347">
          <cell r="M347">
            <v>1</v>
          </cell>
        </row>
        <row r="348">
          <cell r="M348">
            <v>1</v>
          </cell>
        </row>
        <row r="349">
          <cell r="M349">
            <v>1</v>
          </cell>
        </row>
        <row r="350">
          <cell r="M350">
            <v>1</v>
          </cell>
        </row>
        <row r="351">
          <cell r="M351">
            <v>1</v>
          </cell>
        </row>
        <row r="352">
          <cell r="M352">
            <v>1</v>
          </cell>
        </row>
        <row r="353">
          <cell r="M353">
            <v>1</v>
          </cell>
        </row>
        <row r="354">
          <cell r="M354">
            <v>1</v>
          </cell>
        </row>
        <row r="355">
          <cell r="M355">
            <v>1</v>
          </cell>
        </row>
        <row r="356">
          <cell r="M356">
            <v>1</v>
          </cell>
        </row>
        <row r="357">
          <cell r="M357">
            <v>1</v>
          </cell>
        </row>
        <row r="358">
          <cell r="M358">
            <v>1</v>
          </cell>
        </row>
        <row r="359">
          <cell r="M359">
            <v>1</v>
          </cell>
        </row>
        <row r="360">
          <cell r="M360">
            <v>1</v>
          </cell>
        </row>
        <row r="361">
          <cell r="M361">
            <v>1</v>
          </cell>
        </row>
        <row r="362">
          <cell r="M362">
            <v>1</v>
          </cell>
        </row>
        <row r="363">
          <cell r="M363">
            <v>1</v>
          </cell>
        </row>
        <row r="364">
          <cell r="M364">
            <v>1</v>
          </cell>
        </row>
        <row r="365">
          <cell r="M365">
            <v>1</v>
          </cell>
        </row>
        <row r="366">
          <cell r="M366">
            <v>1</v>
          </cell>
        </row>
        <row r="367">
          <cell r="M367">
            <v>1</v>
          </cell>
        </row>
        <row r="368">
          <cell r="M368">
            <v>1</v>
          </cell>
        </row>
        <row r="369">
          <cell r="M369">
            <v>1</v>
          </cell>
        </row>
        <row r="370">
          <cell r="M370">
            <v>1</v>
          </cell>
        </row>
        <row r="371">
          <cell r="M371">
            <v>1</v>
          </cell>
        </row>
        <row r="372">
          <cell r="M372">
            <v>1</v>
          </cell>
        </row>
        <row r="373">
          <cell r="M373">
            <v>1</v>
          </cell>
        </row>
        <row r="374">
          <cell r="M374">
            <v>1</v>
          </cell>
        </row>
        <row r="375">
          <cell r="M375">
            <v>1</v>
          </cell>
        </row>
        <row r="376">
          <cell r="M376">
            <v>1</v>
          </cell>
        </row>
        <row r="377">
          <cell r="M377">
            <v>1</v>
          </cell>
        </row>
        <row r="378">
          <cell r="M378">
            <v>1</v>
          </cell>
        </row>
        <row r="379">
          <cell r="M379">
            <v>1</v>
          </cell>
        </row>
        <row r="380">
          <cell r="M380">
            <v>1</v>
          </cell>
        </row>
        <row r="381">
          <cell r="M381">
            <v>1</v>
          </cell>
        </row>
        <row r="382">
          <cell r="M382">
            <v>1</v>
          </cell>
        </row>
        <row r="383">
          <cell r="M383">
            <v>1</v>
          </cell>
        </row>
        <row r="384">
          <cell r="M384">
            <v>1</v>
          </cell>
        </row>
        <row r="385">
          <cell r="M385">
            <v>1</v>
          </cell>
        </row>
        <row r="386">
          <cell r="M386">
            <v>1</v>
          </cell>
        </row>
        <row r="387">
          <cell r="M387">
            <v>1</v>
          </cell>
        </row>
        <row r="388">
          <cell r="M388">
            <v>1</v>
          </cell>
        </row>
        <row r="389">
          <cell r="M389">
            <v>1</v>
          </cell>
        </row>
        <row r="390">
          <cell r="M390">
            <v>1</v>
          </cell>
        </row>
        <row r="391">
          <cell r="M391">
            <v>1</v>
          </cell>
        </row>
        <row r="392">
          <cell r="M392">
            <v>1</v>
          </cell>
        </row>
        <row r="393">
          <cell r="M393">
            <v>1</v>
          </cell>
        </row>
        <row r="394">
          <cell r="M394">
            <v>1</v>
          </cell>
        </row>
        <row r="395">
          <cell r="M395">
            <v>1</v>
          </cell>
        </row>
        <row r="396">
          <cell r="M396">
            <v>1</v>
          </cell>
        </row>
        <row r="397">
          <cell r="M397">
            <v>1</v>
          </cell>
        </row>
        <row r="398">
          <cell r="M398">
            <v>1</v>
          </cell>
        </row>
        <row r="399">
          <cell r="M399">
            <v>1</v>
          </cell>
        </row>
        <row r="400">
          <cell r="M400">
            <v>1</v>
          </cell>
        </row>
        <row r="401">
          <cell r="M401">
            <v>1</v>
          </cell>
        </row>
        <row r="402">
          <cell r="M402">
            <v>1</v>
          </cell>
        </row>
        <row r="403">
          <cell r="M403">
            <v>1</v>
          </cell>
        </row>
        <row r="404">
          <cell r="M404">
            <v>1</v>
          </cell>
        </row>
        <row r="405">
          <cell r="M405">
            <v>1</v>
          </cell>
        </row>
        <row r="406">
          <cell r="M406">
            <v>1</v>
          </cell>
        </row>
        <row r="407">
          <cell r="M407">
            <v>1</v>
          </cell>
        </row>
        <row r="408">
          <cell r="M408">
            <v>1</v>
          </cell>
        </row>
        <row r="409">
          <cell r="M409">
            <v>1</v>
          </cell>
        </row>
        <row r="410">
          <cell r="M410">
            <v>1</v>
          </cell>
        </row>
        <row r="411">
          <cell r="M411">
            <v>1</v>
          </cell>
        </row>
        <row r="412">
          <cell r="M412">
            <v>1</v>
          </cell>
        </row>
        <row r="413">
          <cell r="M413">
            <v>1</v>
          </cell>
        </row>
        <row r="414">
          <cell r="M414">
            <v>1</v>
          </cell>
        </row>
        <row r="415">
          <cell r="M415">
            <v>1</v>
          </cell>
        </row>
        <row r="416">
          <cell r="M416">
            <v>1</v>
          </cell>
        </row>
        <row r="417">
          <cell r="M417">
            <v>1</v>
          </cell>
        </row>
        <row r="418">
          <cell r="M418">
            <v>1</v>
          </cell>
        </row>
        <row r="419">
          <cell r="M419">
            <v>1</v>
          </cell>
        </row>
        <row r="420">
          <cell r="M420">
            <v>1</v>
          </cell>
        </row>
        <row r="421">
          <cell r="M421">
            <v>1</v>
          </cell>
        </row>
        <row r="422">
          <cell r="M422">
            <v>1</v>
          </cell>
        </row>
        <row r="423">
          <cell r="M423">
            <v>1</v>
          </cell>
        </row>
        <row r="424">
          <cell r="M424">
            <v>1</v>
          </cell>
        </row>
        <row r="425">
          <cell r="M425">
            <v>1</v>
          </cell>
        </row>
        <row r="426">
          <cell r="M426">
            <v>1</v>
          </cell>
        </row>
        <row r="427">
          <cell r="M427">
            <v>1</v>
          </cell>
        </row>
        <row r="428">
          <cell r="M428">
            <v>1</v>
          </cell>
        </row>
        <row r="429">
          <cell r="M429">
            <v>1</v>
          </cell>
        </row>
        <row r="430">
          <cell r="M430">
            <v>1</v>
          </cell>
        </row>
        <row r="431">
          <cell r="M431">
            <v>1</v>
          </cell>
        </row>
        <row r="432">
          <cell r="M432">
            <v>1</v>
          </cell>
        </row>
        <row r="433">
          <cell r="M433">
            <v>1</v>
          </cell>
        </row>
        <row r="434">
          <cell r="M434">
            <v>1</v>
          </cell>
        </row>
        <row r="435">
          <cell r="M435">
            <v>1</v>
          </cell>
        </row>
        <row r="436">
          <cell r="M436">
            <v>1</v>
          </cell>
        </row>
        <row r="437">
          <cell r="M437">
            <v>1</v>
          </cell>
        </row>
        <row r="438">
          <cell r="M438">
            <v>1</v>
          </cell>
        </row>
        <row r="439">
          <cell r="M439">
            <v>1</v>
          </cell>
        </row>
        <row r="440">
          <cell r="M440">
            <v>1</v>
          </cell>
        </row>
        <row r="441">
          <cell r="M441">
            <v>1</v>
          </cell>
        </row>
        <row r="442">
          <cell r="M442">
            <v>1</v>
          </cell>
        </row>
        <row r="443">
          <cell r="M443">
            <v>1</v>
          </cell>
        </row>
        <row r="444">
          <cell r="M444">
            <v>1</v>
          </cell>
        </row>
        <row r="445">
          <cell r="M445">
            <v>1</v>
          </cell>
        </row>
        <row r="446">
          <cell r="M446">
            <v>1</v>
          </cell>
        </row>
        <row r="447">
          <cell r="M447">
            <v>1</v>
          </cell>
        </row>
        <row r="448">
          <cell r="M448">
            <v>1</v>
          </cell>
        </row>
        <row r="449">
          <cell r="M449">
            <v>1</v>
          </cell>
        </row>
        <row r="450">
          <cell r="M450">
            <v>1</v>
          </cell>
        </row>
        <row r="451">
          <cell r="M451">
            <v>1</v>
          </cell>
        </row>
        <row r="452">
          <cell r="M452">
            <v>1</v>
          </cell>
        </row>
        <row r="453">
          <cell r="M453">
            <v>1</v>
          </cell>
        </row>
        <row r="454">
          <cell r="M454">
            <v>1</v>
          </cell>
        </row>
        <row r="455">
          <cell r="M455">
            <v>1</v>
          </cell>
        </row>
        <row r="456">
          <cell r="M456">
            <v>1</v>
          </cell>
        </row>
        <row r="457">
          <cell r="M457">
            <v>1</v>
          </cell>
        </row>
        <row r="458">
          <cell r="M458">
            <v>1</v>
          </cell>
        </row>
        <row r="459">
          <cell r="M459">
            <v>1</v>
          </cell>
        </row>
        <row r="460">
          <cell r="M460">
            <v>1</v>
          </cell>
        </row>
        <row r="461">
          <cell r="M461">
            <v>1</v>
          </cell>
        </row>
        <row r="462">
          <cell r="M462">
            <v>1</v>
          </cell>
        </row>
        <row r="463">
          <cell r="M463">
            <v>1</v>
          </cell>
        </row>
        <row r="464">
          <cell r="M464">
            <v>1</v>
          </cell>
        </row>
        <row r="465">
          <cell r="M465">
            <v>1</v>
          </cell>
        </row>
        <row r="466">
          <cell r="M466">
            <v>1</v>
          </cell>
        </row>
        <row r="467">
          <cell r="M467">
            <v>1</v>
          </cell>
        </row>
        <row r="468">
          <cell r="M468">
            <v>1</v>
          </cell>
        </row>
        <row r="469">
          <cell r="M469">
            <v>1</v>
          </cell>
        </row>
        <row r="470">
          <cell r="M470">
            <v>1</v>
          </cell>
        </row>
        <row r="471">
          <cell r="M471">
            <v>1</v>
          </cell>
        </row>
        <row r="472">
          <cell r="M472">
            <v>1</v>
          </cell>
        </row>
        <row r="473">
          <cell r="M473">
            <v>1</v>
          </cell>
        </row>
        <row r="474">
          <cell r="M474">
            <v>0.47499999999999998</v>
          </cell>
        </row>
        <row r="475">
          <cell r="M475">
            <v>1</v>
          </cell>
        </row>
        <row r="476">
          <cell r="M476">
            <v>1</v>
          </cell>
        </row>
        <row r="477">
          <cell r="M477">
            <v>1</v>
          </cell>
        </row>
        <row r="478">
          <cell r="M478">
            <v>1</v>
          </cell>
        </row>
        <row r="479">
          <cell r="M479">
            <v>1</v>
          </cell>
        </row>
        <row r="480">
          <cell r="M480">
            <v>1</v>
          </cell>
        </row>
        <row r="481">
          <cell r="M481">
            <v>1</v>
          </cell>
        </row>
        <row r="482">
          <cell r="M482">
            <v>1</v>
          </cell>
        </row>
        <row r="483">
          <cell r="M483">
            <v>1</v>
          </cell>
        </row>
        <row r="484">
          <cell r="M484">
            <v>1</v>
          </cell>
        </row>
        <row r="485">
          <cell r="M485">
            <v>1</v>
          </cell>
        </row>
        <row r="486">
          <cell r="M486">
            <v>1</v>
          </cell>
        </row>
        <row r="487">
          <cell r="M487">
            <v>0.47499999999999998</v>
          </cell>
        </row>
        <row r="488">
          <cell r="M488">
            <v>1</v>
          </cell>
        </row>
        <row r="489">
          <cell r="M489">
            <v>1</v>
          </cell>
        </row>
        <row r="490">
          <cell r="M490">
            <v>1</v>
          </cell>
        </row>
        <row r="491">
          <cell r="M491">
            <v>1</v>
          </cell>
        </row>
        <row r="492">
          <cell r="M492">
            <v>1</v>
          </cell>
        </row>
        <row r="493">
          <cell r="M493">
            <v>1</v>
          </cell>
        </row>
        <row r="494">
          <cell r="M494">
            <v>1</v>
          </cell>
        </row>
        <row r="495">
          <cell r="M495">
            <v>1</v>
          </cell>
        </row>
        <row r="496">
          <cell r="M496">
            <v>1</v>
          </cell>
        </row>
        <row r="497">
          <cell r="M497">
            <v>1</v>
          </cell>
        </row>
        <row r="498">
          <cell r="M498">
            <v>1</v>
          </cell>
        </row>
        <row r="499">
          <cell r="M499">
            <v>1</v>
          </cell>
        </row>
        <row r="500">
          <cell r="M500">
            <v>1</v>
          </cell>
        </row>
        <row r="501">
          <cell r="M501">
            <v>1</v>
          </cell>
        </row>
        <row r="502">
          <cell r="M502">
            <v>1</v>
          </cell>
        </row>
        <row r="503">
          <cell r="M503">
            <v>1</v>
          </cell>
        </row>
        <row r="504">
          <cell r="M504">
            <v>1</v>
          </cell>
        </row>
        <row r="505">
          <cell r="M505">
            <v>1</v>
          </cell>
        </row>
        <row r="506">
          <cell r="M506">
            <v>1</v>
          </cell>
        </row>
        <row r="507">
          <cell r="M507">
            <v>1</v>
          </cell>
        </row>
        <row r="508">
          <cell r="M508">
            <v>1</v>
          </cell>
        </row>
        <row r="509">
          <cell r="M509">
            <v>1</v>
          </cell>
        </row>
        <row r="510">
          <cell r="M510">
            <v>1</v>
          </cell>
        </row>
        <row r="511">
          <cell r="M511">
            <v>1</v>
          </cell>
        </row>
        <row r="512">
          <cell r="M512">
            <v>1</v>
          </cell>
        </row>
        <row r="513">
          <cell r="M513">
            <v>1</v>
          </cell>
        </row>
        <row r="514">
          <cell r="M514">
            <v>1</v>
          </cell>
        </row>
        <row r="515">
          <cell r="M515">
            <v>1</v>
          </cell>
        </row>
        <row r="516">
          <cell r="M516">
            <v>1</v>
          </cell>
        </row>
        <row r="517">
          <cell r="M517">
            <v>1</v>
          </cell>
        </row>
        <row r="518">
          <cell r="M518">
            <v>1</v>
          </cell>
        </row>
        <row r="519">
          <cell r="M519">
            <v>1</v>
          </cell>
        </row>
        <row r="520">
          <cell r="M520">
            <v>1</v>
          </cell>
        </row>
        <row r="521">
          <cell r="M521">
            <v>1</v>
          </cell>
        </row>
        <row r="522">
          <cell r="M522">
            <v>1</v>
          </cell>
        </row>
        <row r="523">
          <cell r="M523">
            <v>1</v>
          </cell>
        </row>
        <row r="524">
          <cell r="M524">
            <v>1</v>
          </cell>
        </row>
        <row r="525">
          <cell r="M525">
            <v>1</v>
          </cell>
        </row>
        <row r="526">
          <cell r="M526">
            <v>1</v>
          </cell>
        </row>
        <row r="527">
          <cell r="M527">
            <v>1</v>
          </cell>
        </row>
        <row r="528">
          <cell r="M528">
            <v>1</v>
          </cell>
        </row>
        <row r="529">
          <cell r="M529">
            <v>1</v>
          </cell>
        </row>
        <row r="530">
          <cell r="M530">
            <v>1</v>
          </cell>
        </row>
        <row r="531">
          <cell r="M531">
            <v>1</v>
          </cell>
        </row>
        <row r="532">
          <cell r="M532">
            <v>1</v>
          </cell>
        </row>
        <row r="533">
          <cell r="M533">
            <v>1</v>
          </cell>
        </row>
        <row r="534">
          <cell r="M534">
            <v>1</v>
          </cell>
        </row>
        <row r="535">
          <cell r="M535">
            <v>1</v>
          </cell>
        </row>
        <row r="536">
          <cell r="M536">
            <v>1</v>
          </cell>
        </row>
        <row r="537">
          <cell r="M537">
            <v>1</v>
          </cell>
        </row>
        <row r="538">
          <cell r="M538">
            <v>1</v>
          </cell>
        </row>
        <row r="539">
          <cell r="M539">
            <v>1</v>
          </cell>
        </row>
        <row r="540">
          <cell r="M540">
            <v>1</v>
          </cell>
        </row>
        <row r="541">
          <cell r="M541">
            <v>1</v>
          </cell>
        </row>
        <row r="542">
          <cell r="M542">
            <v>1</v>
          </cell>
        </row>
        <row r="543">
          <cell r="M543">
            <v>1</v>
          </cell>
        </row>
        <row r="544">
          <cell r="M544">
            <v>1</v>
          </cell>
        </row>
        <row r="545">
          <cell r="M545">
            <v>1</v>
          </cell>
        </row>
        <row r="546">
          <cell r="M546">
            <v>1</v>
          </cell>
        </row>
        <row r="547">
          <cell r="M547">
            <v>1</v>
          </cell>
        </row>
        <row r="548">
          <cell r="M548">
            <v>1</v>
          </cell>
        </row>
        <row r="549">
          <cell r="M549">
            <v>1</v>
          </cell>
        </row>
        <row r="550">
          <cell r="M550">
            <v>1</v>
          </cell>
        </row>
        <row r="551">
          <cell r="M551">
            <v>1</v>
          </cell>
        </row>
        <row r="552">
          <cell r="M552">
            <v>1</v>
          </cell>
        </row>
        <row r="553">
          <cell r="M553">
            <v>1</v>
          </cell>
        </row>
        <row r="554">
          <cell r="M554">
            <v>0.8</v>
          </cell>
        </row>
        <row r="555">
          <cell r="M555">
            <v>1</v>
          </cell>
        </row>
        <row r="556">
          <cell r="M556">
            <v>1</v>
          </cell>
        </row>
        <row r="557">
          <cell r="M557">
            <v>1</v>
          </cell>
        </row>
        <row r="558">
          <cell r="M558">
            <v>1</v>
          </cell>
        </row>
        <row r="559">
          <cell r="M559">
            <v>1</v>
          </cell>
        </row>
        <row r="560">
          <cell r="M560">
            <v>1</v>
          </cell>
        </row>
        <row r="561">
          <cell r="M561">
            <v>1</v>
          </cell>
        </row>
        <row r="562">
          <cell r="M562">
            <v>1</v>
          </cell>
        </row>
        <row r="563">
          <cell r="M563">
            <v>1</v>
          </cell>
        </row>
        <row r="564">
          <cell r="M564">
            <v>1</v>
          </cell>
        </row>
        <row r="565">
          <cell r="M565">
            <v>1</v>
          </cell>
        </row>
        <row r="566">
          <cell r="M566">
            <v>1</v>
          </cell>
        </row>
        <row r="567">
          <cell r="M567">
            <v>1</v>
          </cell>
        </row>
        <row r="568">
          <cell r="M568">
            <v>1</v>
          </cell>
        </row>
        <row r="569">
          <cell r="M569">
            <v>1</v>
          </cell>
        </row>
        <row r="570">
          <cell r="M570">
            <v>1</v>
          </cell>
        </row>
        <row r="571">
          <cell r="M571">
            <v>1</v>
          </cell>
        </row>
        <row r="572">
          <cell r="M572">
            <v>1</v>
          </cell>
        </row>
        <row r="573">
          <cell r="M573">
            <v>1</v>
          </cell>
        </row>
        <row r="574">
          <cell r="M574">
            <v>1</v>
          </cell>
        </row>
        <row r="575">
          <cell r="M575">
            <v>1</v>
          </cell>
        </row>
        <row r="576">
          <cell r="M576">
            <v>1</v>
          </cell>
        </row>
        <row r="577">
          <cell r="M577">
            <v>1</v>
          </cell>
        </row>
        <row r="578">
          <cell r="M578">
            <v>1</v>
          </cell>
        </row>
        <row r="579">
          <cell r="M579">
            <v>1</v>
          </cell>
        </row>
        <row r="580">
          <cell r="M580">
            <v>1</v>
          </cell>
        </row>
        <row r="581">
          <cell r="M581">
            <v>1</v>
          </cell>
        </row>
        <row r="582">
          <cell r="M582">
            <v>1</v>
          </cell>
        </row>
        <row r="583">
          <cell r="M583">
            <v>1</v>
          </cell>
        </row>
        <row r="584">
          <cell r="M584">
            <v>1</v>
          </cell>
        </row>
        <row r="585">
          <cell r="M585">
            <v>1</v>
          </cell>
        </row>
        <row r="586">
          <cell r="M586">
            <v>1</v>
          </cell>
        </row>
        <row r="587">
          <cell r="M587">
            <v>1</v>
          </cell>
        </row>
        <row r="588">
          <cell r="M588">
            <v>1</v>
          </cell>
        </row>
        <row r="589">
          <cell r="M589">
            <v>1</v>
          </cell>
        </row>
        <row r="590">
          <cell r="M590">
            <v>1</v>
          </cell>
        </row>
        <row r="591">
          <cell r="M591">
            <v>1</v>
          </cell>
        </row>
        <row r="592">
          <cell r="M592">
            <v>1</v>
          </cell>
        </row>
        <row r="593">
          <cell r="M593">
            <v>1</v>
          </cell>
        </row>
        <row r="594">
          <cell r="M594">
            <v>1</v>
          </cell>
        </row>
        <row r="595">
          <cell r="M595">
            <v>1</v>
          </cell>
        </row>
        <row r="596">
          <cell r="M596">
            <v>1</v>
          </cell>
        </row>
        <row r="597">
          <cell r="M597">
            <v>1</v>
          </cell>
        </row>
        <row r="598">
          <cell r="M598">
            <v>1</v>
          </cell>
        </row>
        <row r="599">
          <cell r="M599">
            <v>1</v>
          </cell>
        </row>
        <row r="600">
          <cell r="M600">
            <v>1</v>
          </cell>
        </row>
        <row r="601">
          <cell r="M601">
            <v>1</v>
          </cell>
        </row>
        <row r="602">
          <cell r="M602">
            <v>1</v>
          </cell>
        </row>
        <row r="603">
          <cell r="M603">
            <v>1</v>
          </cell>
        </row>
        <row r="604">
          <cell r="M604">
            <v>1</v>
          </cell>
        </row>
        <row r="605">
          <cell r="M605">
            <v>1</v>
          </cell>
        </row>
        <row r="606">
          <cell r="M606">
            <v>1</v>
          </cell>
        </row>
        <row r="607">
          <cell r="M607">
            <v>1</v>
          </cell>
        </row>
        <row r="608">
          <cell r="M608">
            <v>1</v>
          </cell>
        </row>
        <row r="609">
          <cell r="M609">
            <v>1</v>
          </cell>
        </row>
        <row r="610">
          <cell r="M610">
            <v>1</v>
          </cell>
        </row>
        <row r="611">
          <cell r="M611">
            <v>1</v>
          </cell>
        </row>
        <row r="612">
          <cell r="M612">
            <v>1</v>
          </cell>
        </row>
        <row r="613">
          <cell r="M613">
            <v>1</v>
          </cell>
        </row>
        <row r="614">
          <cell r="M614">
            <v>1</v>
          </cell>
        </row>
        <row r="615">
          <cell r="M615">
            <v>1</v>
          </cell>
        </row>
        <row r="616">
          <cell r="M616">
            <v>1</v>
          </cell>
        </row>
        <row r="617">
          <cell r="M617">
            <v>1</v>
          </cell>
        </row>
        <row r="618">
          <cell r="M618">
            <v>1</v>
          </cell>
        </row>
        <row r="619">
          <cell r="M619">
            <v>1</v>
          </cell>
        </row>
        <row r="620">
          <cell r="M620">
            <v>1</v>
          </cell>
        </row>
        <row r="621">
          <cell r="M621">
            <v>1</v>
          </cell>
        </row>
        <row r="622">
          <cell r="M622">
            <v>1</v>
          </cell>
        </row>
        <row r="623">
          <cell r="M623">
            <v>1</v>
          </cell>
        </row>
        <row r="624">
          <cell r="M624">
            <v>1</v>
          </cell>
        </row>
        <row r="625">
          <cell r="M625">
            <v>1</v>
          </cell>
        </row>
        <row r="626">
          <cell r="M626">
            <v>1</v>
          </cell>
        </row>
        <row r="627">
          <cell r="M627">
            <v>1</v>
          </cell>
        </row>
        <row r="628">
          <cell r="M628">
            <v>1</v>
          </cell>
        </row>
        <row r="629">
          <cell r="M629">
            <v>1</v>
          </cell>
        </row>
        <row r="630">
          <cell r="M630">
            <v>1</v>
          </cell>
        </row>
        <row r="631">
          <cell r="M631">
            <v>1</v>
          </cell>
        </row>
        <row r="632">
          <cell r="M632">
            <v>1</v>
          </cell>
        </row>
        <row r="633">
          <cell r="M633">
            <v>1</v>
          </cell>
        </row>
        <row r="634">
          <cell r="M634">
            <v>1</v>
          </cell>
        </row>
        <row r="635">
          <cell r="M635">
            <v>1</v>
          </cell>
        </row>
        <row r="636">
          <cell r="M636">
            <v>1</v>
          </cell>
        </row>
        <row r="637">
          <cell r="M637">
            <v>1</v>
          </cell>
        </row>
        <row r="638">
          <cell r="M638">
            <v>1</v>
          </cell>
        </row>
        <row r="639">
          <cell r="M639">
            <v>1</v>
          </cell>
        </row>
        <row r="640">
          <cell r="M640">
            <v>1</v>
          </cell>
        </row>
        <row r="641">
          <cell r="M641">
            <v>1</v>
          </cell>
        </row>
        <row r="642">
          <cell r="M642">
            <v>1</v>
          </cell>
        </row>
        <row r="643">
          <cell r="M643">
            <v>1</v>
          </cell>
        </row>
        <row r="644">
          <cell r="M644">
            <v>1</v>
          </cell>
        </row>
        <row r="645">
          <cell r="M645">
            <v>1</v>
          </cell>
        </row>
        <row r="646">
          <cell r="M646">
            <v>1</v>
          </cell>
        </row>
        <row r="647">
          <cell r="M647">
            <v>1</v>
          </cell>
        </row>
        <row r="648">
          <cell r="M648">
            <v>1</v>
          </cell>
        </row>
        <row r="649">
          <cell r="M649">
            <v>1</v>
          </cell>
        </row>
        <row r="650">
          <cell r="M650">
            <v>1</v>
          </cell>
        </row>
        <row r="651">
          <cell r="M651">
            <v>1</v>
          </cell>
        </row>
        <row r="652">
          <cell r="M652">
            <v>1</v>
          </cell>
        </row>
        <row r="653">
          <cell r="M653">
            <v>1</v>
          </cell>
        </row>
        <row r="654">
          <cell r="M654">
            <v>1</v>
          </cell>
        </row>
        <row r="655">
          <cell r="M655">
            <v>1</v>
          </cell>
        </row>
        <row r="656">
          <cell r="M656">
            <v>1</v>
          </cell>
        </row>
        <row r="657">
          <cell r="M657">
            <v>1</v>
          </cell>
        </row>
        <row r="658">
          <cell r="M658">
            <v>1</v>
          </cell>
        </row>
        <row r="659">
          <cell r="M659">
            <v>1</v>
          </cell>
        </row>
        <row r="660">
          <cell r="M660">
            <v>1</v>
          </cell>
        </row>
        <row r="661">
          <cell r="M661">
            <v>1</v>
          </cell>
        </row>
        <row r="662">
          <cell r="M662">
            <v>1</v>
          </cell>
        </row>
        <row r="663">
          <cell r="M663">
            <v>1</v>
          </cell>
        </row>
        <row r="664">
          <cell r="M664">
            <v>1</v>
          </cell>
        </row>
        <row r="665">
          <cell r="M665">
            <v>1</v>
          </cell>
        </row>
        <row r="666">
          <cell r="M666">
            <v>1</v>
          </cell>
        </row>
        <row r="667">
          <cell r="M667">
            <v>1</v>
          </cell>
        </row>
        <row r="668">
          <cell r="M668">
            <v>1</v>
          </cell>
        </row>
        <row r="669">
          <cell r="M669">
            <v>1</v>
          </cell>
        </row>
        <row r="670">
          <cell r="M670">
            <v>1</v>
          </cell>
        </row>
        <row r="671">
          <cell r="M671">
            <v>1</v>
          </cell>
        </row>
        <row r="672">
          <cell r="M672">
            <v>1</v>
          </cell>
        </row>
        <row r="673">
          <cell r="M673">
            <v>1</v>
          </cell>
        </row>
        <row r="674">
          <cell r="M674">
            <v>1</v>
          </cell>
        </row>
        <row r="675">
          <cell r="M675">
            <v>1</v>
          </cell>
        </row>
        <row r="676">
          <cell r="M676">
            <v>1</v>
          </cell>
        </row>
        <row r="677">
          <cell r="M677">
            <v>1</v>
          </cell>
        </row>
        <row r="678">
          <cell r="M678">
            <v>1</v>
          </cell>
        </row>
        <row r="679">
          <cell r="M679">
            <v>1</v>
          </cell>
        </row>
        <row r="680">
          <cell r="M680">
            <v>1</v>
          </cell>
        </row>
        <row r="681">
          <cell r="M681">
            <v>1</v>
          </cell>
        </row>
        <row r="682">
          <cell r="M682">
            <v>1</v>
          </cell>
        </row>
        <row r="683">
          <cell r="M683">
            <v>1</v>
          </cell>
        </row>
        <row r="684">
          <cell r="M684">
            <v>1</v>
          </cell>
        </row>
        <row r="685">
          <cell r="M685">
            <v>1</v>
          </cell>
        </row>
        <row r="686">
          <cell r="M686">
            <v>1</v>
          </cell>
        </row>
        <row r="687">
          <cell r="M687">
            <v>1</v>
          </cell>
        </row>
        <row r="688">
          <cell r="M688">
            <v>1</v>
          </cell>
        </row>
        <row r="689">
          <cell r="M689">
            <v>1</v>
          </cell>
        </row>
        <row r="690">
          <cell r="M690">
            <v>1</v>
          </cell>
        </row>
        <row r="691">
          <cell r="M691">
            <v>1</v>
          </cell>
        </row>
        <row r="692">
          <cell r="M692">
            <v>1</v>
          </cell>
        </row>
        <row r="693">
          <cell r="M693">
            <v>1</v>
          </cell>
        </row>
        <row r="694">
          <cell r="M694">
            <v>1</v>
          </cell>
        </row>
        <row r="695">
          <cell r="M695">
            <v>1</v>
          </cell>
        </row>
        <row r="696">
          <cell r="M696">
            <v>1</v>
          </cell>
        </row>
        <row r="697">
          <cell r="M697">
            <v>0.8</v>
          </cell>
        </row>
        <row r="698">
          <cell r="M698">
            <v>1</v>
          </cell>
        </row>
        <row r="699">
          <cell r="M699">
            <v>1</v>
          </cell>
        </row>
        <row r="700">
          <cell r="M700">
            <v>1</v>
          </cell>
        </row>
        <row r="701">
          <cell r="M701">
            <v>1</v>
          </cell>
        </row>
        <row r="702">
          <cell r="M702">
            <v>1</v>
          </cell>
        </row>
        <row r="703">
          <cell r="M703">
            <v>1</v>
          </cell>
        </row>
        <row r="704">
          <cell r="M704">
            <v>1</v>
          </cell>
        </row>
        <row r="705">
          <cell r="M705">
            <v>1</v>
          </cell>
        </row>
        <row r="706">
          <cell r="M706">
            <v>1</v>
          </cell>
        </row>
        <row r="707">
          <cell r="M707">
            <v>1</v>
          </cell>
        </row>
        <row r="708">
          <cell r="M708">
            <v>1</v>
          </cell>
        </row>
        <row r="709">
          <cell r="M709">
            <v>1</v>
          </cell>
        </row>
        <row r="710">
          <cell r="M710">
            <v>1</v>
          </cell>
        </row>
        <row r="711">
          <cell r="M711">
            <v>1</v>
          </cell>
        </row>
        <row r="712">
          <cell r="M712">
            <v>1</v>
          </cell>
        </row>
        <row r="713">
          <cell r="M713">
            <v>1</v>
          </cell>
        </row>
        <row r="714">
          <cell r="M714">
            <v>1</v>
          </cell>
        </row>
        <row r="715">
          <cell r="M715">
            <v>1</v>
          </cell>
        </row>
        <row r="716">
          <cell r="M716">
            <v>1</v>
          </cell>
        </row>
        <row r="717">
          <cell r="M717">
            <v>1</v>
          </cell>
        </row>
        <row r="718">
          <cell r="M718">
            <v>1</v>
          </cell>
        </row>
        <row r="719">
          <cell r="M719">
            <v>1</v>
          </cell>
        </row>
        <row r="720">
          <cell r="M720">
            <v>1</v>
          </cell>
        </row>
        <row r="721">
          <cell r="M721">
            <v>1</v>
          </cell>
        </row>
        <row r="722">
          <cell r="M722">
            <v>1</v>
          </cell>
        </row>
        <row r="723">
          <cell r="M723">
            <v>1</v>
          </cell>
        </row>
        <row r="724">
          <cell r="M724">
            <v>1</v>
          </cell>
        </row>
        <row r="725">
          <cell r="M725">
            <v>1</v>
          </cell>
        </row>
        <row r="726">
          <cell r="M726">
            <v>1</v>
          </cell>
        </row>
        <row r="727">
          <cell r="M727">
            <v>1</v>
          </cell>
        </row>
        <row r="728">
          <cell r="M728">
            <v>1</v>
          </cell>
        </row>
        <row r="729">
          <cell r="M729">
            <v>1</v>
          </cell>
        </row>
        <row r="730">
          <cell r="M730">
            <v>1</v>
          </cell>
        </row>
        <row r="731">
          <cell r="M731">
            <v>1</v>
          </cell>
        </row>
        <row r="732">
          <cell r="M732">
            <v>1</v>
          </cell>
        </row>
        <row r="733">
          <cell r="M733">
            <v>1</v>
          </cell>
        </row>
        <row r="734">
          <cell r="M734">
            <v>1</v>
          </cell>
        </row>
        <row r="735">
          <cell r="M735">
            <v>1</v>
          </cell>
        </row>
        <row r="736">
          <cell r="M736">
            <v>1</v>
          </cell>
        </row>
        <row r="737">
          <cell r="M737">
            <v>1</v>
          </cell>
        </row>
        <row r="738">
          <cell r="M738">
            <v>1</v>
          </cell>
        </row>
        <row r="739">
          <cell r="M739">
            <v>1</v>
          </cell>
        </row>
        <row r="740">
          <cell r="M740">
            <v>1</v>
          </cell>
        </row>
        <row r="741">
          <cell r="M741">
            <v>1</v>
          </cell>
        </row>
        <row r="742">
          <cell r="M742">
            <v>1</v>
          </cell>
        </row>
        <row r="743">
          <cell r="M743">
            <v>1</v>
          </cell>
        </row>
        <row r="744">
          <cell r="M744">
            <v>1</v>
          </cell>
        </row>
        <row r="745">
          <cell r="M745">
            <v>1</v>
          </cell>
        </row>
        <row r="746">
          <cell r="M746">
            <v>1</v>
          </cell>
        </row>
        <row r="747">
          <cell r="M747">
            <v>1</v>
          </cell>
        </row>
        <row r="748">
          <cell r="M748">
            <v>1</v>
          </cell>
        </row>
        <row r="749">
          <cell r="M749">
            <v>1</v>
          </cell>
        </row>
        <row r="750">
          <cell r="M750">
            <v>1</v>
          </cell>
        </row>
        <row r="751">
          <cell r="M751">
            <v>1</v>
          </cell>
        </row>
        <row r="752">
          <cell r="M752">
            <v>1</v>
          </cell>
        </row>
        <row r="753">
          <cell r="M753">
            <v>1</v>
          </cell>
        </row>
        <row r="754">
          <cell r="M754">
            <v>1</v>
          </cell>
        </row>
        <row r="755">
          <cell r="M755">
            <v>1</v>
          </cell>
        </row>
        <row r="756">
          <cell r="M756">
            <v>1</v>
          </cell>
        </row>
        <row r="757">
          <cell r="M757">
            <v>1</v>
          </cell>
        </row>
        <row r="758">
          <cell r="M758">
            <v>1</v>
          </cell>
        </row>
        <row r="759">
          <cell r="M759">
            <v>1</v>
          </cell>
        </row>
        <row r="760">
          <cell r="M760">
            <v>1</v>
          </cell>
        </row>
        <row r="761">
          <cell r="M761">
            <v>1</v>
          </cell>
        </row>
        <row r="762">
          <cell r="M762">
            <v>1</v>
          </cell>
        </row>
        <row r="763">
          <cell r="M763">
            <v>1</v>
          </cell>
        </row>
        <row r="764">
          <cell r="M764">
            <v>1</v>
          </cell>
        </row>
        <row r="765">
          <cell r="M765">
            <v>1</v>
          </cell>
        </row>
        <row r="766">
          <cell r="M766">
            <v>1</v>
          </cell>
        </row>
        <row r="767">
          <cell r="M767">
            <v>1</v>
          </cell>
        </row>
        <row r="768">
          <cell r="M768">
            <v>1</v>
          </cell>
        </row>
        <row r="769">
          <cell r="M769">
            <v>1</v>
          </cell>
        </row>
        <row r="770">
          <cell r="M770">
            <v>1</v>
          </cell>
        </row>
        <row r="771">
          <cell r="M771">
            <v>1</v>
          </cell>
        </row>
        <row r="772">
          <cell r="M772">
            <v>1</v>
          </cell>
        </row>
        <row r="773">
          <cell r="M773">
            <v>1</v>
          </cell>
        </row>
        <row r="774">
          <cell r="M774">
            <v>1</v>
          </cell>
        </row>
        <row r="775">
          <cell r="M775">
            <v>1</v>
          </cell>
        </row>
        <row r="776">
          <cell r="M776">
            <v>1</v>
          </cell>
        </row>
        <row r="777">
          <cell r="M777">
            <v>1</v>
          </cell>
        </row>
        <row r="778">
          <cell r="M778">
            <v>1</v>
          </cell>
        </row>
        <row r="779">
          <cell r="M779">
            <v>1</v>
          </cell>
        </row>
        <row r="780">
          <cell r="M780">
            <v>1</v>
          </cell>
        </row>
        <row r="781">
          <cell r="M781">
            <v>1</v>
          </cell>
        </row>
        <row r="782">
          <cell r="M782">
            <v>1</v>
          </cell>
        </row>
        <row r="783">
          <cell r="M783">
            <v>1</v>
          </cell>
        </row>
        <row r="784">
          <cell r="M784">
            <v>1</v>
          </cell>
        </row>
        <row r="785">
          <cell r="M785">
            <v>1</v>
          </cell>
        </row>
        <row r="786">
          <cell r="M786">
            <v>1</v>
          </cell>
        </row>
        <row r="787">
          <cell r="M787">
            <v>1</v>
          </cell>
        </row>
        <row r="788">
          <cell r="M788">
            <v>1</v>
          </cell>
        </row>
        <row r="789">
          <cell r="M789">
            <v>1</v>
          </cell>
        </row>
        <row r="790">
          <cell r="M790">
            <v>1</v>
          </cell>
        </row>
        <row r="791">
          <cell r="M791">
            <v>1</v>
          </cell>
        </row>
        <row r="792">
          <cell r="M792">
            <v>1</v>
          </cell>
        </row>
        <row r="793">
          <cell r="M793">
            <v>1</v>
          </cell>
        </row>
        <row r="794">
          <cell r="M794">
            <v>1</v>
          </cell>
        </row>
        <row r="795">
          <cell r="M795">
            <v>1</v>
          </cell>
        </row>
        <row r="796">
          <cell r="M796">
            <v>1</v>
          </cell>
        </row>
        <row r="797">
          <cell r="M797">
            <v>1</v>
          </cell>
        </row>
        <row r="798">
          <cell r="M798">
            <v>1</v>
          </cell>
        </row>
        <row r="799">
          <cell r="M799">
            <v>1</v>
          </cell>
        </row>
        <row r="800">
          <cell r="M800">
            <v>1</v>
          </cell>
        </row>
        <row r="801">
          <cell r="M801">
            <v>1</v>
          </cell>
        </row>
        <row r="802">
          <cell r="M802">
            <v>1</v>
          </cell>
        </row>
        <row r="803">
          <cell r="M803">
            <v>0.8</v>
          </cell>
        </row>
        <row r="804">
          <cell r="M804">
            <v>1</v>
          </cell>
        </row>
        <row r="805">
          <cell r="M805">
            <v>1</v>
          </cell>
        </row>
        <row r="806">
          <cell r="M806">
            <v>1</v>
          </cell>
        </row>
        <row r="807">
          <cell r="M807">
            <v>1</v>
          </cell>
        </row>
        <row r="808">
          <cell r="M808">
            <v>0.5625</v>
          </cell>
        </row>
        <row r="809">
          <cell r="M809">
            <v>1</v>
          </cell>
        </row>
        <row r="810">
          <cell r="M810">
            <v>1</v>
          </cell>
        </row>
        <row r="811">
          <cell r="M811">
            <v>1</v>
          </cell>
        </row>
        <row r="812">
          <cell r="M812">
            <v>1</v>
          </cell>
        </row>
        <row r="813">
          <cell r="M813">
            <v>1</v>
          </cell>
        </row>
        <row r="814">
          <cell r="M814">
            <v>1</v>
          </cell>
        </row>
        <row r="815">
          <cell r="M815">
            <v>1</v>
          </cell>
        </row>
        <row r="816">
          <cell r="M816">
            <v>1</v>
          </cell>
        </row>
        <row r="817">
          <cell r="M817">
            <v>1</v>
          </cell>
        </row>
        <row r="818">
          <cell r="M818">
            <v>1</v>
          </cell>
        </row>
        <row r="819">
          <cell r="M819">
            <v>1</v>
          </cell>
        </row>
        <row r="820">
          <cell r="M820">
            <v>1</v>
          </cell>
        </row>
        <row r="821">
          <cell r="M821">
            <v>1</v>
          </cell>
        </row>
        <row r="822">
          <cell r="M822">
            <v>1</v>
          </cell>
        </row>
        <row r="823">
          <cell r="M823">
            <v>1</v>
          </cell>
        </row>
        <row r="824">
          <cell r="M824">
            <v>1</v>
          </cell>
        </row>
        <row r="825">
          <cell r="M825">
            <v>1</v>
          </cell>
        </row>
        <row r="826">
          <cell r="M826">
            <v>1</v>
          </cell>
        </row>
        <row r="827">
          <cell r="M827">
            <v>1</v>
          </cell>
        </row>
        <row r="828">
          <cell r="M828">
            <v>1</v>
          </cell>
        </row>
        <row r="829">
          <cell r="M829">
            <v>1</v>
          </cell>
        </row>
        <row r="830">
          <cell r="M830">
            <v>1</v>
          </cell>
        </row>
        <row r="831">
          <cell r="M831">
            <v>1</v>
          </cell>
        </row>
        <row r="832">
          <cell r="M832">
            <v>1</v>
          </cell>
        </row>
        <row r="833">
          <cell r="M833">
            <v>1</v>
          </cell>
        </row>
        <row r="834">
          <cell r="M834">
            <v>1</v>
          </cell>
        </row>
        <row r="835">
          <cell r="M835">
            <v>1</v>
          </cell>
        </row>
        <row r="836">
          <cell r="M836">
            <v>1</v>
          </cell>
        </row>
        <row r="837">
          <cell r="M837">
            <v>1</v>
          </cell>
        </row>
        <row r="838">
          <cell r="M838">
            <v>1</v>
          </cell>
        </row>
        <row r="839">
          <cell r="M839">
            <v>1</v>
          </cell>
        </row>
        <row r="840">
          <cell r="M840">
            <v>1</v>
          </cell>
        </row>
        <row r="841">
          <cell r="M841">
            <v>1</v>
          </cell>
        </row>
        <row r="842">
          <cell r="M842">
            <v>1</v>
          </cell>
        </row>
        <row r="843">
          <cell r="M843">
            <v>1</v>
          </cell>
        </row>
        <row r="844">
          <cell r="M844">
            <v>1</v>
          </cell>
        </row>
        <row r="845">
          <cell r="M845">
            <v>1</v>
          </cell>
        </row>
        <row r="846">
          <cell r="M846">
            <v>1</v>
          </cell>
        </row>
        <row r="847">
          <cell r="M847">
            <v>1</v>
          </cell>
        </row>
        <row r="848">
          <cell r="M848">
            <v>1</v>
          </cell>
        </row>
        <row r="849">
          <cell r="M849">
            <v>1</v>
          </cell>
        </row>
        <row r="850">
          <cell r="M850">
            <v>1</v>
          </cell>
        </row>
        <row r="851">
          <cell r="M851">
            <v>1</v>
          </cell>
        </row>
        <row r="852">
          <cell r="M852">
            <v>1</v>
          </cell>
        </row>
        <row r="853">
          <cell r="M853">
            <v>1</v>
          </cell>
        </row>
        <row r="854">
          <cell r="M854">
            <v>1</v>
          </cell>
        </row>
        <row r="855">
          <cell r="M855">
            <v>1</v>
          </cell>
        </row>
        <row r="856">
          <cell r="M856">
            <v>1</v>
          </cell>
        </row>
        <row r="857">
          <cell r="M857">
            <v>1</v>
          </cell>
        </row>
        <row r="858">
          <cell r="M858">
            <v>1</v>
          </cell>
        </row>
        <row r="859">
          <cell r="M859">
            <v>1</v>
          </cell>
        </row>
        <row r="860">
          <cell r="M860">
            <v>1</v>
          </cell>
        </row>
        <row r="861">
          <cell r="M861">
            <v>1</v>
          </cell>
        </row>
        <row r="862">
          <cell r="M862">
            <v>1</v>
          </cell>
        </row>
        <row r="863">
          <cell r="M863">
            <v>1</v>
          </cell>
        </row>
        <row r="864">
          <cell r="M864">
            <v>1</v>
          </cell>
        </row>
        <row r="865">
          <cell r="M865">
            <v>1</v>
          </cell>
        </row>
        <row r="866">
          <cell r="M866">
            <v>1</v>
          </cell>
        </row>
        <row r="867">
          <cell r="M867">
            <v>1</v>
          </cell>
        </row>
        <row r="868">
          <cell r="M868">
            <v>1</v>
          </cell>
        </row>
        <row r="869">
          <cell r="M869">
            <v>1</v>
          </cell>
        </row>
        <row r="870">
          <cell r="M870">
            <v>1</v>
          </cell>
        </row>
        <row r="871">
          <cell r="M871">
            <v>1</v>
          </cell>
        </row>
        <row r="872">
          <cell r="M872">
            <v>1</v>
          </cell>
        </row>
        <row r="873">
          <cell r="M873">
            <v>1</v>
          </cell>
        </row>
        <row r="874">
          <cell r="M874">
            <v>1</v>
          </cell>
        </row>
        <row r="875">
          <cell r="M875">
            <v>1</v>
          </cell>
        </row>
        <row r="876">
          <cell r="M876">
            <v>1</v>
          </cell>
        </row>
        <row r="877">
          <cell r="M877">
            <v>1</v>
          </cell>
        </row>
        <row r="878">
          <cell r="M878">
            <v>1</v>
          </cell>
        </row>
        <row r="879">
          <cell r="M879">
            <v>1</v>
          </cell>
        </row>
        <row r="880">
          <cell r="M880">
            <v>1</v>
          </cell>
        </row>
        <row r="881">
          <cell r="M881">
            <v>1</v>
          </cell>
        </row>
        <row r="882">
          <cell r="M882">
            <v>1</v>
          </cell>
        </row>
        <row r="883">
          <cell r="M883">
            <v>1</v>
          </cell>
        </row>
        <row r="884">
          <cell r="M884">
            <v>1</v>
          </cell>
        </row>
        <row r="885">
          <cell r="M885">
            <v>1</v>
          </cell>
        </row>
        <row r="886">
          <cell r="M886">
            <v>1</v>
          </cell>
        </row>
        <row r="887">
          <cell r="M887">
            <v>1</v>
          </cell>
        </row>
        <row r="888">
          <cell r="M888">
            <v>1</v>
          </cell>
        </row>
        <row r="889">
          <cell r="M889">
            <v>1</v>
          </cell>
        </row>
        <row r="890">
          <cell r="M890">
            <v>1</v>
          </cell>
        </row>
        <row r="891">
          <cell r="M891">
            <v>1</v>
          </cell>
        </row>
        <row r="892">
          <cell r="M892">
            <v>1</v>
          </cell>
        </row>
        <row r="893">
          <cell r="M893">
            <v>1</v>
          </cell>
        </row>
        <row r="894">
          <cell r="M894">
            <v>1</v>
          </cell>
        </row>
        <row r="895">
          <cell r="M895">
            <v>1</v>
          </cell>
        </row>
        <row r="896">
          <cell r="M896">
            <v>1</v>
          </cell>
        </row>
        <row r="897">
          <cell r="M897">
            <v>1</v>
          </cell>
        </row>
        <row r="898">
          <cell r="M898">
            <v>1</v>
          </cell>
        </row>
        <row r="899">
          <cell r="M899">
            <v>1</v>
          </cell>
        </row>
        <row r="900">
          <cell r="M900">
            <v>1</v>
          </cell>
        </row>
        <row r="901">
          <cell r="M901">
            <v>1</v>
          </cell>
        </row>
        <row r="902">
          <cell r="M902">
            <v>1</v>
          </cell>
        </row>
        <row r="903">
          <cell r="M903">
            <v>1</v>
          </cell>
        </row>
        <row r="904">
          <cell r="M904">
            <v>1</v>
          </cell>
        </row>
        <row r="905">
          <cell r="M905">
            <v>1</v>
          </cell>
        </row>
        <row r="906">
          <cell r="M906">
            <v>1</v>
          </cell>
        </row>
        <row r="907">
          <cell r="M907">
            <v>1</v>
          </cell>
        </row>
        <row r="908">
          <cell r="M908">
            <v>1</v>
          </cell>
        </row>
        <row r="909">
          <cell r="M909">
            <v>1</v>
          </cell>
        </row>
        <row r="910">
          <cell r="M910">
            <v>1</v>
          </cell>
        </row>
        <row r="911">
          <cell r="M911">
            <v>1</v>
          </cell>
        </row>
        <row r="912">
          <cell r="M912">
            <v>1</v>
          </cell>
        </row>
        <row r="913">
          <cell r="M913">
            <v>1</v>
          </cell>
        </row>
        <row r="914">
          <cell r="M914">
            <v>1</v>
          </cell>
        </row>
        <row r="915">
          <cell r="M915">
            <v>1</v>
          </cell>
        </row>
        <row r="916">
          <cell r="M916">
            <v>1</v>
          </cell>
        </row>
        <row r="917">
          <cell r="M917">
            <v>1</v>
          </cell>
        </row>
        <row r="918">
          <cell r="M918">
            <v>1</v>
          </cell>
        </row>
        <row r="919">
          <cell r="M919">
            <v>1</v>
          </cell>
        </row>
        <row r="920">
          <cell r="M920">
            <v>1</v>
          </cell>
        </row>
        <row r="921">
          <cell r="M921">
            <v>1</v>
          </cell>
        </row>
        <row r="922">
          <cell r="M922">
            <v>1</v>
          </cell>
        </row>
        <row r="923">
          <cell r="M923">
            <v>1</v>
          </cell>
        </row>
        <row r="924">
          <cell r="M924">
            <v>1</v>
          </cell>
        </row>
        <row r="925">
          <cell r="M925">
            <v>1</v>
          </cell>
        </row>
        <row r="926">
          <cell r="M926">
            <v>1</v>
          </cell>
        </row>
        <row r="927">
          <cell r="M927">
            <v>1</v>
          </cell>
        </row>
        <row r="928">
          <cell r="M928">
            <v>1</v>
          </cell>
        </row>
        <row r="929">
          <cell r="M929">
            <v>1</v>
          </cell>
        </row>
        <row r="930">
          <cell r="M930">
            <v>1</v>
          </cell>
        </row>
        <row r="931">
          <cell r="M931">
            <v>1</v>
          </cell>
        </row>
        <row r="932">
          <cell r="M932">
            <v>1</v>
          </cell>
        </row>
        <row r="933">
          <cell r="M933">
            <v>1</v>
          </cell>
        </row>
        <row r="934">
          <cell r="M934">
            <v>1</v>
          </cell>
        </row>
        <row r="935">
          <cell r="M935">
            <v>1</v>
          </cell>
        </row>
        <row r="936">
          <cell r="M936">
            <v>1</v>
          </cell>
        </row>
        <row r="937">
          <cell r="M937">
            <v>1</v>
          </cell>
        </row>
        <row r="938">
          <cell r="M938">
            <v>1</v>
          </cell>
        </row>
        <row r="939">
          <cell r="M939">
            <v>1</v>
          </cell>
        </row>
        <row r="940">
          <cell r="M940">
            <v>1</v>
          </cell>
        </row>
        <row r="941">
          <cell r="M941">
            <v>1</v>
          </cell>
        </row>
        <row r="942">
          <cell r="M942">
            <v>1</v>
          </cell>
        </row>
        <row r="943">
          <cell r="M943">
            <v>1</v>
          </cell>
        </row>
        <row r="944">
          <cell r="M944">
            <v>1</v>
          </cell>
        </row>
        <row r="945">
          <cell r="M945">
            <v>1</v>
          </cell>
        </row>
        <row r="946">
          <cell r="M946">
            <v>1</v>
          </cell>
        </row>
        <row r="947">
          <cell r="M947">
            <v>1</v>
          </cell>
        </row>
        <row r="948">
          <cell r="M948">
            <v>1</v>
          </cell>
        </row>
        <row r="949">
          <cell r="M949">
            <v>1</v>
          </cell>
        </row>
        <row r="950">
          <cell r="M950">
            <v>1</v>
          </cell>
        </row>
        <row r="951">
          <cell r="M951">
            <v>1</v>
          </cell>
        </row>
        <row r="952">
          <cell r="M952">
            <v>1</v>
          </cell>
        </row>
        <row r="953">
          <cell r="M953">
            <v>1</v>
          </cell>
        </row>
        <row r="954">
          <cell r="M954">
            <v>1</v>
          </cell>
        </row>
        <row r="955">
          <cell r="M955">
            <v>1</v>
          </cell>
        </row>
        <row r="956">
          <cell r="M956">
            <v>1</v>
          </cell>
        </row>
        <row r="957">
          <cell r="M957">
            <v>1</v>
          </cell>
        </row>
        <row r="958">
          <cell r="M958">
            <v>1</v>
          </cell>
        </row>
        <row r="959">
          <cell r="M959">
            <v>1</v>
          </cell>
        </row>
        <row r="960">
          <cell r="M960">
            <v>1</v>
          </cell>
        </row>
        <row r="961">
          <cell r="M961">
            <v>1</v>
          </cell>
        </row>
        <row r="962">
          <cell r="M962">
            <v>1</v>
          </cell>
        </row>
        <row r="963">
          <cell r="M963">
            <v>1</v>
          </cell>
        </row>
        <row r="964">
          <cell r="M964">
            <v>1</v>
          </cell>
        </row>
        <row r="965">
          <cell r="M965">
            <v>1</v>
          </cell>
        </row>
        <row r="966">
          <cell r="M966">
            <v>1</v>
          </cell>
        </row>
        <row r="967">
          <cell r="M967">
            <v>1</v>
          </cell>
        </row>
        <row r="968">
          <cell r="M968">
            <v>1</v>
          </cell>
        </row>
        <row r="969">
          <cell r="M969">
            <v>1</v>
          </cell>
        </row>
        <row r="970">
          <cell r="M970">
            <v>1</v>
          </cell>
        </row>
        <row r="971">
          <cell r="M971">
            <v>1</v>
          </cell>
        </row>
        <row r="972">
          <cell r="M972">
            <v>1</v>
          </cell>
        </row>
        <row r="973">
          <cell r="M973">
            <v>1</v>
          </cell>
        </row>
        <row r="974">
          <cell r="M974">
            <v>1</v>
          </cell>
        </row>
        <row r="975">
          <cell r="M975">
            <v>1</v>
          </cell>
        </row>
        <row r="976">
          <cell r="M976">
            <v>1</v>
          </cell>
        </row>
        <row r="977">
          <cell r="M977">
            <v>1</v>
          </cell>
        </row>
        <row r="978">
          <cell r="M978">
            <v>1</v>
          </cell>
        </row>
        <row r="979">
          <cell r="M979">
            <v>1</v>
          </cell>
        </row>
        <row r="980">
          <cell r="M980">
            <v>1</v>
          </cell>
        </row>
        <row r="981">
          <cell r="M981">
            <v>1</v>
          </cell>
        </row>
        <row r="982">
          <cell r="M982">
            <v>1</v>
          </cell>
        </row>
        <row r="983">
          <cell r="M983">
            <v>1</v>
          </cell>
        </row>
        <row r="984">
          <cell r="M984">
            <v>1</v>
          </cell>
        </row>
        <row r="985">
          <cell r="M985">
            <v>1</v>
          </cell>
        </row>
        <row r="986">
          <cell r="M986">
            <v>1</v>
          </cell>
        </row>
        <row r="987">
          <cell r="M987">
            <v>0.8</v>
          </cell>
        </row>
        <row r="988">
          <cell r="M988">
            <v>1</v>
          </cell>
        </row>
        <row r="989">
          <cell r="M989">
            <v>1</v>
          </cell>
        </row>
        <row r="990">
          <cell r="M990">
            <v>0.5</v>
          </cell>
        </row>
        <row r="991">
          <cell r="M991">
            <v>1</v>
          </cell>
        </row>
        <row r="992">
          <cell r="M992">
            <v>1</v>
          </cell>
        </row>
        <row r="993">
          <cell r="M993">
            <v>1</v>
          </cell>
        </row>
        <row r="994">
          <cell r="M994">
            <v>1</v>
          </cell>
        </row>
        <row r="995">
          <cell r="M995">
            <v>1</v>
          </cell>
        </row>
        <row r="996">
          <cell r="M996">
            <v>1</v>
          </cell>
        </row>
        <row r="997">
          <cell r="M997">
            <v>1</v>
          </cell>
        </row>
        <row r="998">
          <cell r="M998">
            <v>1</v>
          </cell>
        </row>
        <row r="999">
          <cell r="M999">
            <v>1</v>
          </cell>
        </row>
        <row r="1000">
          <cell r="M1000">
            <v>1</v>
          </cell>
        </row>
        <row r="1001">
          <cell r="M1001">
            <v>1</v>
          </cell>
        </row>
        <row r="1002">
          <cell r="M1002">
            <v>1</v>
          </cell>
        </row>
        <row r="1003">
          <cell r="M1003">
            <v>1</v>
          </cell>
        </row>
        <row r="1004">
          <cell r="M1004">
            <v>1</v>
          </cell>
        </row>
        <row r="1005">
          <cell r="M1005">
            <v>1</v>
          </cell>
        </row>
        <row r="1006">
          <cell r="M1006">
            <v>1</v>
          </cell>
        </row>
        <row r="1007">
          <cell r="M1007">
            <v>1</v>
          </cell>
        </row>
        <row r="1008">
          <cell r="M1008">
            <v>1</v>
          </cell>
        </row>
        <row r="1009">
          <cell r="M1009">
            <v>1</v>
          </cell>
        </row>
        <row r="1010">
          <cell r="M1010">
            <v>1</v>
          </cell>
        </row>
        <row r="1011">
          <cell r="M1011">
            <v>1</v>
          </cell>
        </row>
        <row r="1012">
          <cell r="M1012">
            <v>1</v>
          </cell>
        </row>
        <row r="1013">
          <cell r="M1013">
            <v>1</v>
          </cell>
        </row>
        <row r="1014">
          <cell r="M1014">
            <v>1</v>
          </cell>
        </row>
        <row r="1015">
          <cell r="M1015">
            <v>1</v>
          </cell>
        </row>
        <row r="1016">
          <cell r="M1016">
            <v>0.5</v>
          </cell>
        </row>
        <row r="1017">
          <cell r="M1017">
            <v>1</v>
          </cell>
        </row>
        <row r="1018">
          <cell r="M1018">
            <v>1</v>
          </cell>
        </row>
        <row r="1019">
          <cell r="M1019">
            <v>1</v>
          </cell>
        </row>
        <row r="1020">
          <cell r="M1020">
            <v>1</v>
          </cell>
        </row>
        <row r="1021">
          <cell r="M1021">
            <v>1</v>
          </cell>
        </row>
        <row r="1022">
          <cell r="M1022">
            <v>1</v>
          </cell>
        </row>
        <row r="1023">
          <cell r="M1023">
            <v>1</v>
          </cell>
        </row>
        <row r="1024">
          <cell r="M1024">
            <v>1</v>
          </cell>
        </row>
        <row r="1025">
          <cell r="M1025">
            <v>1</v>
          </cell>
        </row>
        <row r="1026">
          <cell r="M1026">
            <v>1</v>
          </cell>
        </row>
        <row r="1027">
          <cell r="M1027">
            <v>1</v>
          </cell>
        </row>
        <row r="1028">
          <cell r="M1028">
            <v>1</v>
          </cell>
        </row>
        <row r="1029">
          <cell r="M1029">
            <v>1</v>
          </cell>
        </row>
        <row r="1030">
          <cell r="M1030">
            <v>1</v>
          </cell>
        </row>
        <row r="1031">
          <cell r="M1031">
            <v>1</v>
          </cell>
        </row>
        <row r="1032">
          <cell r="M1032">
            <v>1</v>
          </cell>
        </row>
        <row r="1033">
          <cell r="M1033">
            <v>1</v>
          </cell>
        </row>
        <row r="1034">
          <cell r="M1034">
            <v>1</v>
          </cell>
        </row>
        <row r="1035">
          <cell r="M1035">
            <v>1</v>
          </cell>
        </row>
        <row r="1036">
          <cell r="M1036">
            <v>1</v>
          </cell>
        </row>
        <row r="1037">
          <cell r="M1037">
            <v>1</v>
          </cell>
        </row>
        <row r="1038">
          <cell r="M1038">
            <v>1</v>
          </cell>
        </row>
        <row r="1039">
          <cell r="M1039">
            <v>1</v>
          </cell>
        </row>
        <row r="1040">
          <cell r="M1040">
            <v>1</v>
          </cell>
        </row>
        <row r="1041">
          <cell r="M1041">
            <v>1</v>
          </cell>
        </row>
        <row r="1042">
          <cell r="M1042">
            <v>1</v>
          </cell>
        </row>
        <row r="1043">
          <cell r="M1043">
            <v>1</v>
          </cell>
        </row>
        <row r="1044">
          <cell r="M1044">
            <v>1</v>
          </cell>
        </row>
        <row r="1045">
          <cell r="M1045">
            <v>1</v>
          </cell>
        </row>
        <row r="1046">
          <cell r="M1046">
            <v>1</v>
          </cell>
        </row>
        <row r="1047">
          <cell r="M1047">
            <v>1</v>
          </cell>
        </row>
        <row r="1048">
          <cell r="M1048">
            <v>1</v>
          </cell>
        </row>
        <row r="1049">
          <cell r="M1049">
            <v>1</v>
          </cell>
        </row>
        <row r="1050">
          <cell r="M1050">
            <v>1</v>
          </cell>
        </row>
        <row r="1051">
          <cell r="M1051">
            <v>1</v>
          </cell>
        </row>
        <row r="1052">
          <cell r="M1052">
            <v>1</v>
          </cell>
        </row>
        <row r="1053">
          <cell r="M1053">
            <v>1</v>
          </cell>
        </row>
        <row r="1054">
          <cell r="M1054">
            <v>0.5</v>
          </cell>
        </row>
        <row r="1055">
          <cell r="M1055">
            <v>1</v>
          </cell>
        </row>
        <row r="1056">
          <cell r="M1056">
            <v>1</v>
          </cell>
        </row>
        <row r="1057">
          <cell r="M1057">
            <v>1</v>
          </cell>
        </row>
        <row r="1058">
          <cell r="M1058">
            <v>1</v>
          </cell>
        </row>
        <row r="1059">
          <cell r="M1059">
            <v>1</v>
          </cell>
        </row>
        <row r="1060">
          <cell r="M1060">
            <v>1</v>
          </cell>
        </row>
        <row r="1061">
          <cell r="M1061">
            <v>1</v>
          </cell>
        </row>
        <row r="1062">
          <cell r="M1062">
            <v>1</v>
          </cell>
        </row>
        <row r="1063">
          <cell r="M1063">
            <v>1</v>
          </cell>
        </row>
        <row r="1064">
          <cell r="M1064">
            <v>1</v>
          </cell>
        </row>
        <row r="1065">
          <cell r="M1065">
            <v>1</v>
          </cell>
        </row>
        <row r="1066">
          <cell r="M1066">
            <v>1</v>
          </cell>
        </row>
        <row r="1067">
          <cell r="M1067">
            <v>1</v>
          </cell>
        </row>
        <row r="1068">
          <cell r="M1068">
            <v>1</v>
          </cell>
        </row>
        <row r="1069">
          <cell r="M1069">
            <v>1</v>
          </cell>
        </row>
        <row r="1070">
          <cell r="M1070">
            <v>1</v>
          </cell>
        </row>
        <row r="1071">
          <cell r="M1071">
            <v>1</v>
          </cell>
        </row>
        <row r="1072">
          <cell r="M1072">
            <v>1</v>
          </cell>
        </row>
        <row r="1073">
          <cell r="M1073">
            <v>1</v>
          </cell>
        </row>
        <row r="1074">
          <cell r="M1074">
            <v>1</v>
          </cell>
        </row>
        <row r="1075">
          <cell r="M1075">
            <v>1</v>
          </cell>
        </row>
        <row r="1076">
          <cell r="M1076">
            <v>1</v>
          </cell>
        </row>
        <row r="1077">
          <cell r="M1077">
            <v>1</v>
          </cell>
        </row>
        <row r="1078">
          <cell r="M1078">
            <v>1</v>
          </cell>
        </row>
        <row r="1079">
          <cell r="M1079">
            <v>1</v>
          </cell>
        </row>
        <row r="1080">
          <cell r="M1080">
            <v>1</v>
          </cell>
        </row>
        <row r="1081">
          <cell r="M1081">
            <v>1</v>
          </cell>
        </row>
        <row r="1082">
          <cell r="M1082">
            <v>1</v>
          </cell>
        </row>
        <row r="1083">
          <cell r="M1083">
            <v>1</v>
          </cell>
        </row>
        <row r="1084">
          <cell r="M1084">
            <v>1</v>
          </cell>
        </row>
        <row r="1085">
          <cell r="M1085">
            <v>0.5</v>
          </cell>
        </row>
        <row r="1086">
          <cell r="M1086">
            <v>1</v>
          </cell>
        </row>
        <row r="1087">
          <cell r="M1087">
            <v>1</v>
          </cell>
        </row>
        <row r="1088">
          <cell r="M1088">
            <v>1</v>
          </cell>
        </row>
      </sheetData>
      <sheetData sheetId="5"/>
      <sheetData sheetId="6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0.51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1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15510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11200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15100</v>
          </cell>
          <cell r="N186">
            <v>1</v>
          </cell>
        </row>
        <row r="187">
          <cell r="F187">
            <v>41040</v>
          </cell>
          <cell r="N187">
            <v>1</v>
          </cell>
        </row>
        <row r="188">
          <cell r="F188">
            <v>41070</v>
          </cell>
          <cell r="N188">
            <v>1</v>
          </cell>
        </row>
        <row r="189">
          <cell r="F189">
            <v>15506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16200</v>
          </cell>
          <cell r="N191">
            <v>1</v>
          </cell>
        </row>
        <row r="192">
          <cell r="F192">
            <v>13400</v>
          </cell>
          <cell r="N192">
            <v>1</v>
          </cell>
        </row>
        <row r="193">
          <cell r="F193">
            <v>11200</v>
          </cell>
          <cell r="N193">
            <v>1</v>
          </cell>
        </row>
        <row r="194">
          <cell r="F194">
            <v>13525</v>
          </cell>
          <cell r="N194">
            <v>1</v>
          </cell>
        </row>
        <row r="195">
          <cell r="F195">
            <v>13520</v>
          </cell>
          <cell r="N195">
            <v>1</v>
          </cell>
        </row>
        <row r="196">
          <cell r="F196">
            <v>12359</v>
          </cell>
          <cell r="N196">
            <v>1</v>
          </cell>
        </row>
        <row r="197">
          <cell r="F197">
            <v>11490</v>
          </cell>
          <cell r="N197">
            <v>0.8</v>
          </cell>
        </row>
        <row r="198">
          <cell r="F198">
            <v>14100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16200</v>
          </cell>
          <cell r="N200">
            <v>1</v>
          </cell>
        </row>
        <row r="201">
          <cell r="F201">
            <v>13510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13100</v>
          </cell>
          <cell r="N203">
            <v>1</v>
          </cell>
        </row>
        <row r="204">
          <cell r="F204">
            <v>11200</v>
          </cell>
          <cell r="N204">
            <v>0.5</v>
          </cell>
        </row>
        <row r="205">
          <cell r="F205">
            <v>13510</v>
          </cell>
          <cell r="N205">
            <v>1</v>
          </cell>
        </row>
        <row r="206">
          <cell r="F206">
            <v>11100</v>
          </cell>
          <cell r="N206">
            <v>1</v>
          </cell>
        </row>
        <row r="207">
          <cell r="F207">
            <v>12013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11200</v>
          </cell>
          <cell r="N209">
            <v>1</v>
          </cell>
        </row>
        <row r="210">
          <cell r="F210">
            <v>41040</v>
          </cell>
          <cell r="N210">
            <v>1</v>
          </cell>
        </row>
        <row r="211">
          <cell r="F211">
            <v>13600</v>
          </cell>
          <cell r="N211">
            <v>1</v>
          </cell>
        </row>
        <row r="212">
          <cell r="F212">
            <v>15510</v>
          </cell>
          <cell r="N212">
            <v>1</v>
          </cell>
        </row>
        <row r="213">
          <cell r="F213">
            <v>14109</v>
          </cell>
          <cell r="N213">
            <v>1</v>
          </cell>
        </row>
        <row r="214">
          <cell r="F214">
            <v>15100</v>
          </cell>
          <cell r="N214">
            <v>1</v>
          </cell>
        </row>
        <row r="215">
          <cell r="F215">
            <v>15100</v>
          </cell>
          <cell r="N215">
            <v>1</v>
          </cell>
        </row>
        <row r="216">
          <cell r="F216">
            <v>42014</v>
          </cell>
          <cell r="N216">
            <v>1</v>
          </cell>
        </row>
        <row r="217">
          <cell r="F217">
            <v>13525</v>
          </cell>
          <cell r="N217">
            <v>1</v>
          </cell>
        </row>
        <row r="218">
          <cell r="F218">
            <v>13510</v>
          </cell>
          <cell r="N218">
            <v>1</v>
          </cell>
        </row>
        <row r="219">
          <cell r="F219">
            <v>15506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13510</v>
          </cell>
          <cell r="N221">
            <v>1</v>
          </cell>
        </row>
        <row r="222">
          <cell r="F222">
            <v>13400</v>
          </cell>
          <cell r="N222">
            <v>1</v>
          </cell>
        </row>
        <row r="223">
          <cell r="F223">
            <v>14100</v>
          </cell>
          <cell r="N223">
            <v>1</v>
          </cell>
        </row>
        <row r="224">
          <cell r="F224">
            <v>16400</v>
          </cell>
          <cell r="N224">
            <v>1</v>
          </cell>
        </row>
        <row r="225">
          <cell r="F225">
            <v>15506</v>
          </cell>
          <cell r="N225">
            <v>1</v>
          </cell>
        </row>
        <row r="226">
          <cell r="F226">
            <v>11200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15509</v>
          </cell>
          <cell r="N228">
            <v>1</v>
          </cell>
        </row>
        <row r="229">
          <cell r="F229">
            <v>13510</v>
          </cell>
          <cell r="N229">
            <v>1</v>
          </cell>
        </row>
        <row r="230">
          <cell r="F230">
            <v>42010</v>
          </cell>
          <cell r="N230">
            <v>1</v>
          </cell>
        </row>
        <row r="231">
          <cell r="F231">
            <v>15100</v>
          </cell>
          <cell r="N231">
            <v>1</v>
          </cell>
        </row>
        <row r="232">
          <cell r="F232">
            <v>14100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14100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13400</v>
          </cell>
          <cell r="N236">
            <v>1</v>
          </cell>
        </row>
        <row r="237">
          <cell r="F237">
            <v>13400</v>
          </cell>
          <cell r="N237">
            <v>1</v>
          </cell>
        </row>
        <row r="238">
          <cell r="F238">
            <v>13510</v>
          </cell>
          <cell r="N238">
            <v>1</v>
          </cell>
        </row>
        <row r="239">
          <cell r="F239">
            <v>79000</v>
          </cell>
          <cell r="N239">
            <v>1</v>
          </cell>
        </row>
        <row r="240">
          <cell r="F240">
            <v>11200</v>
          </cell>
          <cell r="N240">
            <v>1</v>
          </cell>
        </row>
        <row r="241">
          <cell r="F241">
            <v>11100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44010</v>
          </cell>
          <cell r="N243">
            <v>1</v>
          </cell>
        </row>
        <row r="244">
          <cell r="F244">
            <v>13400</v>
          </cell>
          <cell r="N244">
            <v>1</v>
          </cell>
        </row>
        <row r="245">
          <cell r="F245">
            <v>16300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14100</v>
          </cell>
          <cell r="N247">
            <v>1</v>
          </cell>
        </row>
        <row r="248">
          <cell r="F248">
            <v>41020</v>
          </cell>
          <cell r="N248">
            <v>1</v>
          </cell>
        </row>
        <row r="249">
          <cell r="F249">
            <v>14100</v>
          </cell>
          <cell r="N249">
            <v>1</v>
          </cell>
        </row>
        <row r="250">
          <cell r="F250">
            <v>13400</v>
          </cell>
          <cell r="N250">
            <v>1</v>
          </cell>
        </row>
        <row r="251">
          <cell r="F251">
            <v>13510</v>
          </cell>
          <cell r="N251">
            <v>1</v>
          </cell>
        </row>
        <row r="252">
          <cell r="F252">
            <v>13100</v>
          </cell>
          <cell r="N252">
            <v>1</v>
          </cell>
        </row>
        <row r="253">
          <cell r="F253">
            <v>42012</v>
          </cell>
          <cell r="N253">
            <v>1</v>
          </cell>
        </row>
        <row r="254">
          <cell r="F254">
            <v>13520</v>
          </cell>
          <cell r="N254">
            <v>1</v>
          </cell>
        </row>
        <row r="255">
          <cell r="F255">
            <v>13510</v>
          </cell>
          <cell r="N255">
            <v>1</v>
          </cell>
        </row>
        <row r="256">
          <cell r="F256">
            <v>15510</v>
          </cell>
          <cell r="N256">
            <v>1</v>
          </cell>
        </row>
        <row r="257">
          <cell r="F257">
            <v>41040</v>
          </cell>
          <cell r="N257">
            <v>1</v>
          </cell>
        </row>
        <row r="258">
          <cell r="F258">
            <v>13400</v>
          </cell>
          <cell r="N258">
            <v>1</v>
          </cell>
        </row>
        <row r="259">
          <cell r="F259">
            <v>11200</v>
          </cell>
          <cell r="N259">
            <v>1</v>
          </cell>
        </row>
        <row r="260">
          <cell r="F260">
            <v>33000</v>
          </cell>
          <cell r="N260">
            <v>1</v>
          </cell>
        </row>
        <row r="261">
          <cell r="F261">
            <v>16100</v>
          </cell>
          <cell r="N261">
            <v>1</v>
          </cell>
        </row>
        <row r="262">
          <cell r="F262">
            <v>13510</v>
          </cell>
          <cell r="N262">
            <v>1</v>
          </cell>
        </row>
        <row r="263">
          <cell r="F263">
            <v>15100</v>
          </cell>
          <cell r="N263">
            <v>1</v>
          </cell>
        </row>
        <row r="264">
          <cell r="F264">
            <v>13510</v>
          </cell>
          <cell r="N264">
            <v>1</v>
          </cell>
        </row>
        <row r="265">
          <cell r="F265">
            <v>11330</v>
          </cell>
          <cell r="N265">
            <v>1</v>
          </cell>
        </row>
        <row r="266">
          <cell r="F266">
            <v>16100</v>
          </cell>
          <cell r="N266">
            <v>1</v>
          </cell>
        </row>
        <row r="267">
          <cell r="F267">
            <v>15520</v>
          </cell>
          <cell r="N267">
            <v>1</v>
          </cell>
        </row>
        <row r="268">
          <cell r="F268">
            <v>13525</v>
          </cell>
          <cell r="N268">
            <v>1</v>
          </cell>
        </row>
        <row r="269">
          <cell r="F269">
            <v>11540</v>
          </cell>
          <cell r="N269">
            <v>1</v>
          </cell>
        </row>
        <row r="270">
          <cell r="F270">
            <v>13100</v>
          </cell>
          <cell r="N270">
            <v>1</v>
          </cell>
        </row>
        <row r="271">
          <cell r="F271">
            <v>79002</v>
          </cell>
          <cell r="N271">
            <v>1</v>
          </cell>
        </row>
        <row r="272">
          <cell r="F272">
            <v>11430</v>
          </cell>
          <cell r="N272">
            <v>1</v>
          </cell>
        </row>
        <row r="273">
          <cell r="F273">
            <v>15506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13520</v>
          </cell>
          <cell r="N275">
            <v>1</v>
          </cell>
        </row>
        <row r="276">
          <cell r="F276">
            <v>11410</v>
          </cell>
          <cell r="N276">
            <v>1</v>
          </cell>
        </row>
        <row r="277">
          <cell r="F277">
            <v>13400</v>
          </cell>
          <cell r="N277">
            <v>1</v>
          </cell>
        </row>
        <row r="278">
          <cell r="F278">
            <v>13400</v>
          </cell>
          <cell r="N278">
            <v>1</v>
          </cell>
        </row>
        <row r="279">
          <cell r="F279">
            <v>32000</v>
          </cell>
          <cell r="N279">
            <v>1</v>
          </cell>
        </row>
        <row r="280">
          <cell r="F280">
            <v>15506</v>
          </cell>
          <cell r="N280">
            <v>1</v>
          </cell>
        </row>
        <row r="281">
          <cell r="F281">
            <v>13510</v>
          </cell>
          <cell r="N281">
            <v>1</v>
          </cell>
        </row>
        <row r="282">
          <cell r="F282">
            <v>15400</v>
          </cell>
          <cell r="N282">
            <v>1</v>
          </cell>
        </row>
        <row r="283">
          <cell r="F283">
            <v>15510</v>
          </cell>
          <cell r="N283">
            <v>1</v>
          </cell>
        </row>
        <row r="284">
          <cell r="F284">
            <v>16400</v>
          </cell>
          <cell r="N284">
            <v>0.5</v>
          </cell>
        </row>
        <row r="285">
          <cell r="F285">
            <v>51020</v>
          </cell>
          <cell r="N285">
            <v>1</v>
          </cell>
        </row>
        <row r="286">
          <cell r="F286">
            <v>11200</v>
          </cell>
          <cell r="N286">
            <v>1</v>
          </cell>
        </row>
        <row r="287">
          <cell r="F287">
            <v>14100</v>
          </cell>
          <cell r="N287">
            <v>1</v>
          </cell>
        </row>
        <row r="288">
          <cell r="F288">
            <v>11420</v>
          </cell>
          <cell r="N288">
            <v>1</v>
          </cell>
        </row>
        <row r="289">
          <cell r="F289">
            <v>13400</v>
          </cell>
          <cell r="N289">
            <v>1</v>
          </cell>
        </row>
        <row r="290">
          <cell r="F290">
            <v>13510</v>
          </cell>
          <cell r="N290">
            <v>1</v>
          </cell>
        </row>
        <row r="291">
          <cell r="F291">
            <v>12011</v>
          </cell>
          <cell r="N291">
            <v>1</v>
          </cell>
        </row>
        <row r="292">
          <cell r="F292">
            <v>13520</v>
          </cell>
          <cell r="N292">
            <v>1</v>
          </cell>
        </row>
        <row r="293">
          <cell r="F293">
            <v>31300</v>
          </cell>
          <cell r="N293">
            <v>1</v>
          </cell>
        </row>
        <row r="294">
          <cell r="F294">
            <v>11490</v>
          </cell>
          <cell r="N294">
            <v>0.5</v>
          </cell>
        </row>
        <row r="295">
          <cell r="F295">
            <v>55010</v>
          </cell>
          <cell r="N295">
            <v>1</v>
          </cell>
        </row>
        <row r="296">
          <cell r="F296">
            <v>11100</v>
          </cell>
          <cell r="N296">
            <v>1</v>
          </cell>
        </row>
        <row r="297">
          <cell r="F297">
            <v>32000</v>
          </cell>
          <cell r="N297">
            <v>1</v>
          </cell>
        </row>
        <row r="298">
          <cell r="F298">
            <v>13400</v>
          </cell>
          <cell r="N298">
            <v>1</v>
          </cell>
        </row>
        <row r="299">
          <cell r="F299">
            <v>14100</v>
          </cell>
          <cell r="N299">
            <v>1</v>
          </cell>
        </row>
        <row r="300">
          <cell r="F300">
            <v>11430</v>
          </cell>
          <cell r="N300">
            <v>1</v>
          </cell>
        </row>
        <row r="301">
          <cell r="F301">
            <v>14100</v>
          </cell>
          <cell r="N301">
            <v>1</v>
          </cell>
        </row>
        <row r="302">
          <cell r="F302">
            <v>15100</v>
          </cell>
          <cell r="N302">
            <v>1</v>
          </cell>
        </row>
        <row r="303">
          <cell r="F303">
            <v>14100</v>
          </cell>
          <cell r="N303">
            <v>1</v>
          </cell>
        </row>
        <row r="304">
          <cell r="F304">
            <v>72500</v>
          </cell>
          <cell r="N304">
            <v>0.8</v>
          </cell>
        </row>
        <row r="305">
          <cell r="F305">
            <v>15520</v>
          </cell>
          <cell r="N305">
            <v>1</v>
          </cell>
        </row>
        <row r="306">
          <cell r="F306">
            <v>41070</v>
          </cell>
          <cell r="N306">
            <v>1</v>
          </cell>
        </row>
        <row r="307">
          <cell r="F307">
            <v>51010</v>
          </cell>
          <cell r="N307">
            <v>1</v>
          </cell>
        </row>
        <row r="308">
          <cell r="F308">
            <v>15100</v>
          </cell>
          <cell r="N308">
            <v>1</v>
          </cell>
        </row>
        <row r="309">
          <cell r="F309">
            <v>13600</v>
          </cell>
          <cell r="N309">
            <v>1</v>
          </cell>
        </row>
        <row r="310">
          <cell r="F310">
            <v>42030</v>
          </cell>
          <cell r="N310">
            <v>1</v>
          </cell>
        </row>
        <row r="311">
          <cell r="F311">
            <v>11100</v>
          </cell>
          <cell r="N311">
            <v>1</v>
          </cell>
        </row>
        <row r="312">
          <cell r="F312">
            <v>13400</v>
          </cell>
          <cell r="N312">
            <v>1</v>
          </cell>
        </row>
        <row r="313">
          <cell r="F313">
            <v>15510</v>
          </cell>
          <cell r="N313">
            <v>1</v>
          </cell>
        </row>
        <row r="314">
          <cell r="F314">
            <v>15100</v>
          </cell>
          <cell r="N314">
            <v>1</v>
          </cell>
        </row>
        <row r="315">
          <cell r="F315">
            <v>12012</v>
          </cell>
          <cell r="N315">
            <v>1</v>
          </cell>
        </row>
        <row r="316">
          <cell r="F316">
            <v>14100</v>
          </cell>
          <cell r="N316">
            <v>1</v>
          </cell>
        </row>
        <row r="317">
          <cell r="F317">
            <v>12011</v>
          </cell>
          <cell r="N317">
            <v>1</v>
          </cell>
        </row>
        <row r="318">
          <cell r="F318">
            <v>13600</v>
          </cell>
          <cell r="N318">
            <v>1</v>
          </cell>
        </row>
        <row r="319">
          <cell r="F319">
            <v>11200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13400</v>
          </cell>
          <cell r="N321">
            <v>1</v>
          </cell>
        </row>
        <row r="322">
          <cell r="F322">
            <v>15510</v>
          </cell>
          <cell r="N322">
            <v>1</v>
          </cell>
        </row>
        <row r="323">
          <cell r="F323">
            <v>13510</v>
          </cell>
          <cell r="N323">
            <v>1</v>
          </cell>
        </row>
        <row r="324">
          <cell r="F324">
            <v>13510</v>
          </cell>
          <cell r="N324">
            <v>1</v>
          </cell>
        </row>
        <row r="325">
          <cell r="F325">
            <v>15509</v>
          </cell>
          <cell r="N325">
            <v>1</v>
          </cell>
        </row>
        <row r="326">
          <cell r="F326">
            <v>15510</v>
          </cell>
          <cell r="N326">
            <v>1</v>
          </cell>
        </row>
        <row r="327">
          <cell r="F327">
            <v>41040</v>
          </cell>
          <cell r="N327">
            <v>1</v>
          </cell>
        </row>
        <row r="328">
          <cell r="F328">
            <v>14100</v>
          </cell>
          <cell r="N328">
            <v>1</v>
          </cell>
        </row>
        <row r="329">
          <cell r="F329">
            <v>11515</v>
          </cell>
          <cell r="N329">
            <v>1</v>
          </cell>
        </row>
        <row r="330">
          <cell r="F330">
            <v>13100</v>
          </cell>
          <cell r="N330">
            <v>1</v>
          </cell>
        </row>
        <row r="331">
          <cell r="F331">
            <v>42012</v>
          </cell>
          <cell r="N331">
            <v>1</v>
          </cell>
        </row>
        <row r="332">
          <cell r="F332">
            <v>79002</v>
          </cell>
          <cell r="N332">
            <v>1</v>
          </cell>
        </row>
        <row r="333">
          <cell r="F333">
            <v>41020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15510</v>
          </cell>
          <cell r="N335">
            <v>1</v>
          </cell>
        </row>
        <row r="336">
          <cell r="F336">
            <v>13510</v>
          </cell>
          <cell r="N336">
            <v>1</v>
          </cell>
        </row>
        <row r="337">
          <cell r="F337">
            <v>41070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11320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14100</v>
          </cell>
          <cell r="N341">
            <v>1</v>
          </cell>
        </row>
        <row r="342">
          <cell r="F342">
            <v>15100</v>
          </cell>
          <cell r="N342">
            <v>1</v>
          </cell>
        </row>
        <row r="343">
          <cell r="F343">
            <v>13510</v>
          </cell>
          <cell r="N343">
            <v>1</v>
          </cell>
        </row>
        <row r="344">
          <cell r="F344">
            <v>33000</v>
          </cell>
          <cell r="N344">
            <v>1</v>
          </cell>
        </row>
        <row r="345">
          <cell r="F345">
            <v>13400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11515</v>
          </cell>
          <cell r="N347">
            <v>1</v>
          </cell>
        </row>
        <row r="348">
          <cell r="F348">
            <v>32000</v>
          </cell>
          <cell r="N348">
            <v>1</v>
          </cell>
        </row>
        <row r="349">
          <cell r="F349">
            <v>11150</v>
          </cell>
          <cell r="N349">
            <v>1</v>
          </cell>
        </row>
        <row r="350">
          <cell r="F350">
            <v>14100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13600</v>
          </cell>
          <cell r="N352">
            <v>1</v>
          </cell>
        </row>
        <row r="353">
          <cell r="F353">
            <v>11100</v>
          </cell>
          <cell r="N353">
            <v>1</v>
          </cell>
        </row>
        <row r="354">
          <cell r="F354">
            <v>15100</v>
          </cell>
          <cell r="N354">
            <v>1</v>
          </cell>
        </row>
        <row r="355">
          <cell r="F355">
            <v>42040</v>
          </cell>
          <cell r="N355">
            <v>1</v>
          </cell>
        </row>
        <row r="356">
          <cell r="F356">
            <v>13400</v>
          </cell>
          <cell r="N356">
            <v>1</v>
          </cell>
        </row>
        <row r="357">
          <cell r="F357">
            <v>41020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16300</v>
          </cell>
          <cell r="N359">
            <v>1</v>
          </cell>
        </row>
        <row r="360">
          <cell r="F360">
            <v>43010</v>
          </cell>
          <cell r="N360">
            <v>1</v>
          </cell>
        </row>
        <row r="361">
          <cell r="F361">
            <v>15505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11513</v>
          </cell>
          <cell r="N363">
            <v>1</v>
          </cell>
        </row>
        <row r="364">
          <cell r="F364">
            <v>15520</v>
          </cell>
          <cell r="N364">
            <v>1</v>
          </cell>
        </row>
        <row r="365">
          <cell r="F365">
            <v>11150</v>
          </cell>
          <cell r="N365">
            <v>1</v>
          </cell>
        </row>
        <row r="366">
          <cell r="F366">
            <v>13510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15100</v>
          </cell>
          <cell r="N368">
            <v>1</v>
          </cell>
        </row>
        <row r="369">
          <cell r="F369">
            <v>11100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42014</v>
          </cell>
          <cell r="N371">
            <v>1</v>
          </cell>
        </row>
        <row r="372">
          <cell r="F372">
            <v>14100</v>
          </cell>
          <cell r="N372">
            <v>1</v>
          </cell>
        </row>
        <row r="373">
          <cell r="F373">
            <v>42016</v>
          </cell>
          <cell r="N373">
            <v>1</v>
          </cell>
        </row>
        <row r="374">
          <cell r="F374">
            <v>15505</v>
          </cell>
          <cell r="N374">
            <v>1</v>
          </cell>
        </row>
        <row r="375">
          <cell r="F375">
            <v>15520</v>
          </cell>
          <cell r="N375">
            <v>1</v>
          </cell>
        </row>
        <row r="376">
          <cell r="F376">
            <v>41040</v>
          </cell>
          <cell r="N376">
            <v>1</v>
          </cell>
        </row>
        <row r="377">
          <cell r="F377">
            <v>16200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13510</v>
          </cell>
          <cell r="N379">
            <v>1</v>
          </cell>
        </row>
        <row r="380">
          <cell r="F380">
            <v>15520</v>
          </cell>
          <cell r="N380">
            <v>1</v>
          </cell>
        </row>
        <row r="381">
          <cell r="F381">
            <v>13400</v>
          </cell>
          <cell r="N381">
            <v>1</v>
          </cell>
        </row>
        <row r="382">
          <cell r="F382">
            <v>31100</v>
          </cell>
          <cell r="N382">
            <v>1</v>
          </cell>
        </row>
        <row r="383">
          <cell r="F383">
            <v>15100</v>
          </cell>
          <cell r="N383">
            <v>1</v>
          </cell>
        </row>
        <row r="384">
          <cell r="F384">
            <v>41020</v>
          </cell>
          <cell r="N384">
            <v>1</v>
          </cell>
        </row>
        <row r="385">
          <cell r="F385">
            <v>14109</v>
          </cell>
          <cell r="N385">
            <v>1</v>
          </cell>
        </row>
        <row r="386">
          <cell r="F386">
            <v>11330</v>
          </cell>
          <cell r="N386">
            <v>1</v>
          </cell>
        </row>
        <row r="387">
          <cell r="F387">
            <v>11540</v>
          </cell>
          <cell r="N387">
            <v>1</v>
          </cell>
        </row>
        <row r="388">
          <cell r="F388">
            <v>14100</v>
          </cell>
          <cell r="N388">
            <v>1</v>
          </cell>
        </row>
        <row r="389">
          <cell r="F389">
            <v>13400</v>
          </cell>
          <cell r="N389">
            <v>1</v>
          </cell>
        </row>
        <row r="390">
          <cell r="F390">
            <v>11540</v>
          </cell>
          <cell r="N390">
            <v>1</v>
          </cell>
        </row>
        <row r="391">
          <cell r="F391">
            <v>15510</v>
          </cell>
          <cell r="N391">
            <v>1</v>
          </cell>
        </row>
        <row r="392">
          <cell r="F392">
            <v>11430</v>
          </cell>
          <cell r="N392">
            <v>1</v>
          </cell>
        </row>
        <row r="393">
          <cell r="F393">
            <v>52040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34000</v>
          </cell>
          <cell r="N395">
            <v>1</v>
          </cell>
        </row>
        <row r="396">
          <cell r="F396">
            <v>11325</v>
          </cell>
          <cell r="N396">
            <v>1</v>
          </cell>
        </row>
        <row r="397">
          <cell r="F397">
            <v>14100</v>
          </cell>
          <cell r="N397">
            <v>1</v>
          </cell>
        </row>
        <row r="398">
          <cell r="F398">
            <v>16200</v>
          </cell>
          <cell r="N398">
            <v>1</v>
          </cell>
        </row>
        <row r="399">
          <cell r="F399">
            <v>15506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51020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42018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11348</v>
          </cell>
          <cell r="N407">
            <v>1</v>
          </cell>
        </row>
        <row r="408">
          <cell r="F408">
            <v>13520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15100</v>
          </cell>
          <cell r="N410">
            <v>1</v>
          </cell>
        </row>
        <row r="411">
          <cell r="F411">
            <v>72500</v>
          </cell>
          <cell r="N411">
            <v>1</v>
          </cell>
        </row>
        <row r="412">
          <cell r="F412">
            <v>11200</v>
          </cell>
          <cell r="N412">
            <v>1</v>
          </cell>
        </row>
        <row r="413">
          <cell r="F413">
            <v>13400</v>
          </cell>
          <cell r="N413">
            <v>1</v>
          </cell>
        </row>
        <row r="414">
          <cell r="F414">
            <v>41040</v>
          </cell>
          <cell r="N414">
            <v>1</v>
          </cell>
        </row>
        <row r="415">
          <cell r="F415">
            <v>13510</v>
          </cell>
          <cell r="N415">
            <v>1</v>
          </cell>
        </row>
        <row r="416">
          <cell r="F416">
            <v>42010</v>
          </cell>
          <cell r="N416">
            <v>1</v>
          </cell>
        </row>
        <row r="417">
          <cell r="F417">
            <v>13510</v>
          </cell>
          <cell r="N417">
            <v>1</v>
          </cell>
        </row>
        <row r="418">
          <cell r="F418">
            <v>41040</v>
          </cell>
          <cell r="N418">
            <v>1</v>
          </cell>
        </row>
        <row r="419">
          <cell r="F419">
            <v>41070</v>
          </cell>
          <cell r="N419">
            <v>1</v>
          </cell>
        </row>
        <row r="420">
          <cell r="F420">
            <v>11100</v>
          </cell>
          <cell r="N420">
            <v>1</v>
          </cell>
        </row>
        <row r="421">
          <cell r="F421">
            <v>14100</v>
          </cell>
          <cell r="N421">
            <v>1</v>
          </cell>
        </row>
        <row r="422">
          <cell r="F422">
            <v>16200</v>
          </cell>
          <cell r="N422">
            <v>1</v>
          </cell>
        </row>
        <row r="423">
          <cell r="F423">
            <v>13400</v>
          </cell>
          <cell r="N423">
            <v>1</v>
          </cell>
        </row>
        <row r="424">
          <cell r="F424">
            <v>11595</v>
          </cell>
          <cell r="N424">
            <v>1</v>
          </cell>
        </row>
        <row r="425">
          <cell r="F425">
            <v>15506</v>
          </cell>
          <cell r="N425">
            <v>1</v>
          </cell>
        </row>
        <row r="426">
          <cell r="F426">
            <v>14100</v>
          </cell>
          <cell r="N426">
            <v>1</v>
          </cell>
        </row>
        <row r="427">
          <cell r="F427">
            <v>14100</v>
          </cell>
          <cell r="N427">
            <v>1</v>
          </cell>
        </row>
        <row r="428">
          <cell r="F428">
            <v>44010</v>
          </cell>
          <cell r="N428">
            <v>1</v>
          </cell>
        </row>
        <row r="429">
          <cell r="F429">
            <v>11515</v>
          </cell>
          <cell r="N429">
            <v>1</v>
          </cell>
        </row>
        <row r="430">
          <cell r="F430">
            <v>15100</v>
          </cell>
          <cell r="N430">
            <v>1</v>
          </cell>
        </row>
        <row r="431">
          <cell r="F431">
            <v>13510</v>
          </cell>
          <cell r="N431">
            <v>1</v>
          </cell>
        </row>
        <row r="432">
          <cell r="F432">
            <v>15100</v>
          </cell>
          <cell r="N432">
            <v>1</v>
          </cell>
        </row>
        <row r="433">
          <cell r="F433">
            <v>14100</v>
          </cell>
          <cell r="N433">
            <v>1</v>
          </cell>
        </row>
        <row r="434">
          <cell r="F434">
            <v>15506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51040</v>
          </cell>
          <cell r="N436">
            <v>1</v>
          </cell>
        </row>
        <row r="437">
          <cell r="F437">
            <v>79002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15501</v>
          </cell>
          <cell r="N472">
            <v>1</v>
          </cell>
        </row>
        <row r="473">
          <cell r="F473">
            <v>41040</v>
          </cell>
          <cell r="N473">
            <v>1</v>
          </cell>
        </row>
        <row r="474">
          <cell r="F474">
            <v>15506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13510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11490</v>
          </cell>
          <cell r="N479">
            <v>0.47499999999999998</v>
          </cell>
        </row>
        <row r="480">
          <cell r="F480">
            <v>13600</v>
          </cell>
          <cell r="N480">
            <v>1</v>
          </cell>
        </row>
        <row r="481">
          <cell r="F481">
            <v>13400</v>
          </cell>
          <cell r="N481">
            <v>1</v>
          </cell>
        </row>
        <row r="482">
          <cell r="F482">
            <v>79002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13520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42018</v>
          </cell>
          <cell r="N490">
            <v>1</v>
          </cell>
        </row>
        <row r="491">
          <cell r="F491">
            <v>15100</v>
          </cell>
          <cell r="N491">
            <v>1</v>
          </cell>
        </row>
        <row r="492">
          <cell r="F492">
            <v>41020</v>
          </cell>
          <cell r="N492">
            <v>0.47499999999999998</v>
          </cell>
        </row>
        <row r="493">
          <cell r="F493">
            <v>13400</v>
          </cell>
          <cell r="N493">
            <v>1</v>
          </cell>
        </row>
        <row r="494">
          <cell r="F494">
            <v>13600</v>
          </cell>
          <cell r="N494">
            <v>1</v>
          </cell>
        </row>
        <row r="495">
          <cell r="F495">
            <v>11100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83024</v>
          </cell>
          <cell r="N497">
            <v>1</v>
          </cell>
        </row>
        <row r="498">
          <cell r="F498">
            <v>13510</v>
          </cell>
          <cell r="N498">
            <v>1</v>
          </cell>
        </row>
        <row r="499">
          <cell r="F499">
            <v>32000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13520</v>
          </cell>
          <cell r="N502">
            <v>1</v>
          </cell>
        </row>
        <row r="503">
          <cell r="F503">
            <v>13100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79000</v>
          </cell>
          <cell r="N505">
            <v>1</v>
          </cell>
        </row>
        <row r="506">
          <cell r="F506">
            <v>14100</v>
          </cell>
          <cell r="N506">
            <v>1</v>
          </cell>
        </row>
        <row r="507">
          <cell r="F507">
            <v>11200</v>
          </cell>
          <cell r="N507">
            <v>1</v>
          </cell>
        </row>
        <row r="508">
          <cell r="F508">
            <v>16400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13400</v>
          </cell>
          <cell r="N510">
            <v>1</v>
          </cell>
        </row>
        <row r="511">
          <cell r="F511">
            <v>79002</v>
          </cell>
          <cell r="N511">
            <v>1</v>
          </cell>
        </row>
        <row r="512">
          <cell r="F512">
            <v>51010</v>
          </cell>
          <cell r="N512">
            <v>1</v>
          </cell>
        </row>
        <row r="513">
          <cell r="F513">
            <v>15400</v>
          </cell>
          <cell r="N513">
            <v>1</v>
          </cell>
        </row>
        <row r="514">
          <cell r="F514">
            <v>15520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14100</v>
          </cell>
          <cell r="N516">
            <v>1</v>
          </cell>
        </row>
        <row r="517">
          <cell r="F517">
            <v>11100</v>
          </cell>
          <cell r="N517">
            <v>1</v>
          </cell>
        </row>
        <row r="518">
          <cell r="F518">
            <v>15100</v>
          </cell>
          <cell r="N518">
            <v>1</v>
          </cell>
        </row>
        <row r="519">
          <cell r="F519">
            <v>15100</v>
          </cell>
          <cell r="N519">
            <v>1</v>
          </cell>
        </row>
        <row r="520">
          <cell r="F520">
            <v>42016</v>
          </cell>
          <cell r="N520">
            <v>1</v>
          </cell>
        </row>
        <row r="521">
          <cell r="F521">
            <v>41040</v>
          </cell>
          <cell r="N521">
            <v>1</v>
          </cell>
        </row>
        <row r="522">
          <cell r="F522">
            <v>11515</v>
          </cell>
          <cell r="N522">
            <v>1</v>
          </cell>
        </row>
        <row r="523">
          <cell r="F523">
            <v>32000</v>
          </cell>
          <cell r="N523">
            <v>1</v>
          </cell>
        </row>
        <row r="524">
          <cell r="F524">
            <v>16300</v>
          </cell>
          <cell r="N524">
            <v>1</v>
          </cell>
        </row>
        <row r="525">
          <cell r="F525">
            <v>13520</v>
          </cell>
          <cell r="N525">
            <v>1</v>
          </cell>
        </row>
        <row r="526">
          <cell r="F526">
            <v>13400</v>
          </cell>
          <cell r="N526">
            <v>1</v>
          </cell>
        </row>
        <row r="527">
          <cell r="F527">
            <v>13510</v>
          </cell>
          <cell r="N527">
            <v>1</v>
          </cell>
        </row>
        <row r="528">
          <cell r="F528">
            <v>53010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11200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79002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15100</v>
          </cell>
          <cell r="N535">
            <v>1</v>
          </cell>
        </row>
        <row r="536">
          <cell r="F536">
            <v>41020</v>
          </cell>
          <cell r="N536">
            <v>1</v>
          </cell>
        </row>
        <row r="537">
          <cell r="F537">
            <v>51020</v>
          </cell>
          <cell r="N537">
            <v>1</v>
          </cell>
        </row>
        <row r="538">
          <cell r="F538">
            <v>14100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15506</v>
          </cell>
          <cell r="N540">
            <v>1</v>
          </cell>
        </row>
        <row r="541">
          <cell r="F541">
            <v>15506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15100</v>
          </cell>
          <cell r="N543">
            <v>1</v>
          </cell>
        </row>
        <row r="544">
          <cell r="F544">
            <v>54010</v>
          </cell>
          <cell r="N544">
            <v>1</v>
          </cell>
        </row>
        <row r="545">
          <cell r="F545">
            <v>14100</v>
          </cell>
          <cell r="N545">
            <v>1</v>
          </cell>
        </row>
        <row r="546">
          <cell r="F546">
            <v>15505</v>
          </cell>
          <cell r="N546">
            <v>1</v>
          </cell>
        </row>
        <row r="547">
          <cell r="F547">
            <v>41040</v>
          </cell>
          <cell r="N547">
            <v>1</v>
          </cell>
        </row>
        <row r="548">
          <cell r="F548">
            <v>51050</v>
          </cell>
          <cell r="N548">
            <v>1</v>
          </cell>
        </row>
        <row r="549">
          <cell r="F549">
            <v>13510</v>
          </cell>
          <cell r="N549">
            <v>1</v>
          </cell>
        </row>
        <row r="550">
          <cell r="F550">
            <v>11100</v>
          </cell>
          <cell r="N550">
            <v>1</v>
          </cell>
        </row>
        <row r="551">
          <cell r="F551">
            <v>41040</v>
          </cell>
          <cell r="N551">
            <v>1</v>
          </cell>
        </row>
        <row r="552">
          <cell r="F552">
            <v>13400</v>
          </cell>
          <cell r="N552">
            <v>1</v>
          </cell>
        </row>
        <row r="553">
          <cell r="F553">
            <v>13100</v>
          </cell>
          <cell r="N553">
            <v>1</v>
          </cell>
        </row>
        <row r="554">
          <cell r="F554">
            <v>15509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51010</v>
          </cell>
          <cell r="N556">
            <v>1</v>
          </cell>
        </row>
        <row r="557">
          <cell r="F557">
            <v>41050</v>
          </cell>
          <cell r="N557">
            <v>1</v>
          </cell>
        </row>
        <row r="558">
          <cell r="F558">
            <v>11325</v>
          </cell>
          <cell r="N558">
            <v>1</v>
          </cell>
        </row>
        <row r="559">
          <cell r="F559">
            <v>11490</v>
          </cell>
          <cell r="N559">
            <v>0.8</v>
          </cell>
        </row>
        <row r="560">
          <cell r="F560">
            <v>42010</v>
          </cell>
          <cell r="N560">
            <v>1</v>
          </cell>
        </row>
        <row r="561">
          <cell r="F561">
            <v>16200</v>
          </cell>
          <cell r="N561">
            <v>1</v>
          </cell>
        </row>
        <row r="562">
          <cell r="F562">
            <v>51060</v>
          </cell>
          <cell r="N562">
            <v>1</v>
          </cell>
        </row>
        <row r="563">
          <cell r="F563">
            <v>51020</v>
          </cell>
          <cell r="N563">
            <v>1</v>
          </cell>
        </row>
        <row r="564">
          <cell r="F564">
            <v>13600</v>
          </cell>
          <cell r="N564">
            <v>1</v>
          </cell>
        </row>
        <row r="565">
          <cell r="F565">
            <v>15100</v>
          </cell>
          <cell r="N565">
            <v>1</v>
          </cell>
        </row>
        <row r="566">
          <cell r="F566">
            <v>11100</v>
          </cell>
          <cell r="N566">
            <v>1</v>
          </cell>
        </row>
        <row r="567">
          <cell r="F567">
            <v>15506</v>
          </cell>
          <cell r="N567">
            <v>1</v>
          </cell>
        </row>
        <row r="568">
          <cell r="F568">
            <v>83024</v>
          </cell>
          <cell r="N568">
            <v>1</v>
          </cell>
        </row>
        <row r="569">
          <cell r="F569">
            <v>46010</v>
          </cell>
          <cell r="N569">
            <v>1</v>
          </cell>
        </row>
        <row r="570">
          <cell r="F570">
            <v>11200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15506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11370</v>
          </cell>
          <cell r="N574">
            <v>1</v>
          </cell>
        </row>
        <row r="575">
          <cell r="F575">
            <v>11550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41070</v>
          </cell>
          <cell r="N577">
            <v>1</v>
          </cell>
        </row>
        <row r="578">
          <cell r="F578">
            <v>15100</v>
          </cell>
          <cell r="N578">
            <v>1</v>
          </cell>
        </row>
        <row r="579">
          <cell r="F579">
            <v>12013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13510</v>
          </cell>
          <cell r="N581">
            <v>1</v>
          </cell>
        </row>
        <row r="582">
          <cell r="F582">
            <v>16200</v>
          </cell>
          <cell r="N582">
            <v>1</v>
          </cell>
        </row>
        <row r="583">
          <cell r="F583">
            <v>13520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15506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45010</v>
          </cell>
          <cell r="N588">
            <v>1</v>
          </cell>
        </row>
        <row r="589">
          <cell r="F589">
            <v>14109</v>
          </cell>
          <cell r="N589">
            <v>1</v>
          </cell>
        </row>
        <row r="590">
          <cell r="F590">
            <v>41020</v>
          </cell>
          <cell r="N590">
            <v>1</v>
          </cell>
        </row>
        <row r="591">
          <cell r="F591">
            <v>42018</v>
          </cell>
          <cell r="N591">
            <v>1</v>
          </cell>
        </row>
        <row r="592">
          <cell r="F592">
            <v>33000</v>
          </cell>
          <cell r="N592">
            <v>1</v>
          </cell>
        </row>
        <row r="593">
          <cell r="F593">
            <v>15400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51060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41040</v>
          </cell>
          <cell r="N598">
            <v>1</v>
          </cell>
        </row>
        <row r="599">
          <cell r="F599">
            <v>13100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15100</v>
          </cell>
          <cell r="N601">
            <v>1</v>
          </cell>
        </row>
        <row r="602">
          <cell r="F602">
            <v>13400</v>
          </cell>
          <cell r="N602">
            <v>1</v>
          </cell>
        </row>
        <row r="603">
          <cell r="F603">
            <v>15506</v>
          </cell>
          <cell r="N603">
            <v>1</v>
          </cell>
        </row>
        <row r="604">
          <cell r="F604">
            <v>15510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13400</v>
          </cell>
          <cell r="N607">
            <v>1</v>
          </cell>
        </row>
        <row r="608">
          <cell r="F608">
            <v>41020</v>
          </cell>
          <cell r="N608">
            <v>1</v>
          </cell>
        </row>
        <row r="609">
          <cell r="F609">
            <v>14100</v>
          </cell>
          <cell r="N609">
            <v>1</v>
          </cell>
        </row>
        <row r="610">
          <cell r="F610">
            <v>13600</v>
          </cell>
          <cell r="N610">
            <v>1</v>
          </cell>
        </row>
        <row r="611">
          <cell r="F611">
            <v>13510</v>
          </cell>
          <cell r="N611">
            <v>1</v>
          </cell>
        </row>
        <row r="612">
          <cell r="F612">
            <v>13525</v>
          </cell>
          <cell r="N612">
            <v>1</v>
          </cell>
        </row>
        <row r="613">
          <cell r="F613">
            <v>31100</v>
          </cell>
          <cell r="N613">
            <v>1</v>
          </cell>
        </row>
        <row r="614">
          <cell r="F614">
            <v>13520</v>
          </cell>
          <cell r="N614">
            <v>1</v>
          </cell>
        </row>
        <row r="615">
          <cell r="F615">
            <v>13510</v>
          </cell>
          <cell r="N615">
            <v>1</v>
          </cell>
        </row>
        <row r="616">
          <cell r="F616">
            <v>41040</v>
          </cell>
          <cell r="N616">
            <v>1</v>
          </cell>
        </row>
        <row r="617">
          <cell r="F617">
            <v>15520</v>
          </cell>
          <cell r="N617">
            <v>1</v>
          </cell>
        </row>
        <row r="618">
          <cell r="F618">
            <v>41040</v>
          </cell>
          <cell r="N618">
            <v>1</v>
          </cell>
        </row>
        <row r="619">
          <cell r="F619">
            <v>13520</v>
          </cell>
          <cell r="N619">
            <v>1</v>
          </cell>
        </row>
        <row r="620">
          <cell r="F620">
            <v>15100</v>
          </cell>
          <cell r="N620">
            <v>1</v>
          </cell>
        </row>
        <row r="621">
          <cell r="F621">
            <v>13510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16400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53010</v>
          </cell>
          <cell r="N625">
            <v>1</v>
          </cell>
        </row>
        <row r="626">
          <cell r="F626">
            <v>11100</v>
          </cell>
          <cell r="N626">
            <v>1</v>
          </cell>
        </row>
        <row r="627">
          <cell r="F627">
            <v>14100</v>
          </cell>
          <cell r="N627">
            <v>1</v>
          </cell>
        </row>
        <row r="628">
          <cell r="F628">
            <v>12011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11150</v>
          </cell>
          <cell r="N631">
            <v>1</v>
          </cell>
        </row>
        <row r="632">
          <cell r="F632">
            <v>15510</v>
          </cell>
          <cell r="N632">
            <v>1</v>
          </cell>
        </row>
        <row r="633">
          <cell r="F633">
            <v>13525</v>
          </cell>
          <cell r="N633">
            <v>1</v>
          </cell>
        </row>
        <row r="634">
          <cell r="F634">
            <v>13400</v>
          </cell>
          <cell r="N634">
            <v>1</v>
          </cell>
        </row>
        <row r="635">
          <cell r="F635">
            <v>15506</v>
          </cell>
          <cell r="N635">
            <v>1</v>
          </cell>
        </row>
        <row r="636">
          <cell r="F636">
            <v>14109</v>
          </cell>
          <cell r="N636">
            <v>1</v>
          </cell>
        </row>
        <row r="637">
          <cell r="F637">
            <v>13510</v>
          </cell>
          <cell r="N637">
            <v>1</v>
          </cell>
        </row>
        <row r="638">
          <cell r="F638">
            <v>79000</v>
          </cell>
          <cell r="N638">
            <v>1</v>
          </cell>
        </row>
        <row r="639">
          <cell r="F639">
            <v>14100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15100</v>
          </cell>
          <cell r="N641">
            <v>1</v>
          </cell>
        </row>
        <row r="642">
          <cell r="F642">
            <v>51040</v>
          </cell>
          <cell r="N642">
            <v>1</v>
          </cell>
        </row>
        <row r="643">
          <cell r="F643">
            <v>15510</v>
          </cell>
          <cell r="N643">
            <v>1</v>
          </cell>
        </row>
        <row r="644">
          <cell r="F644">
            <v>13510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11200</v>
          </cell>
          <cell r="N647">
            <v>1</v>
          </cell>
        </row>
        <row r="648">
          <cell r="F648">
            <v>13400</v>
          </cell>
          <cell r="N648">
            <v>1</v>
          </cell>
        </row>
        <row r="649">
          <cell r="F649">
            <v>51020</v>
          </cell>
          <cell r="N649">
            <v>1</v>
          </cell>
        </row>
        <row r="650">
          <cell r="F650">
            <v>15100</v>
          </cell>
          <cell r="N650">
            <v>1</v>
          </cell>
        </row>
        <row r="651">
          <cell r="F651">
            <v>13510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53010</v>
          </cell>
          <cell r="N653">
            <v>1</v>
          </cell>
        </row>
        <row r="654">
          <cell r="F654">
            <v>13400</v>
          </cell>
          <cell r="N654">
            <v>1</v>
          </cell>
        </row>
        <row r="655">
          <cell r="F655">
            <v>13520</v>
          </cell>
          <cell r="N655">
            <v>1</v>
          </cell>
        </row>
        <row r="656">
          <cell r="F656">
            <v>13520</v>
          </cell>
          <cell r="N656">
            <v>1</v>
          </cell>
        </row>
        <row r="657">
          <cell r="F657">
            <v>15506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14109</v>
          </cell>
          <cell r="N659">
            <v>1</v>
          </cell>
        </row>
        <row r="660">
          <cell r="F660">
            <v>11590</v>
          </cell>
          <cell r="N660">
            <v>1</v>
          </cell>
        </row>
        <row r="661">
          <cell r="F661">
            <v>14100</v>
          </cell>
          <cell r="N661">
            <v>1</v>
          </cell>
        </row>
        <row r="662">
          <cell r="F662">
            <v>79002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14100</v>
          </cell>
          <cell r="N665">
            <v>1</v>
          </cell>
        </row>
        <row r="666">
          <cell r="F666">
            <v>11410</v>
          </cell>
          <cell r="N666">
            <v>1</v>
          </cell>
        </row>
        <row r="667">
          <cell r="F667">
            <v>31100</v>
          </cell>
          <cell r="N667">
            <v>1</v>
          </cell>
        </row>
        <row r="668">
          <cell r="F668">
            <v>41040</v>
          </cell>
          <cell r="N668">
            <v>1</v>
          </cell>
        </row>
        <row r="669">
          <cell r="F669">
            <v>13400</v>
          </cell>
          <cell r="N669">
            <v>1</v>
          </cell>
        </row>
        <row r="670">
          <cell r="F670">
            <v>14100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55010</v>
          </cell>
          <cell r="N672">
            <v>1</v>
          </cell>
        </row>
        <row r="673">
          <cell r="F673">
            <v>15506</v>
          </cell>
          <cell r="N673">
            <v>1</v>
          </cell>
        </row>
        <row r="674">
          <cell r="F674">
            <v>13510</v>
          </cell>
          <cell r="N674">
            <v>1</v>
          </cell>
        </row>
        <row r="675">
          <cell r="F675">
            <v>32000</v>
          </cell>
          <cell r="N675">
            <v>1</v>
          </cell>
        </row>
        <row r="676">
          <cell r="F676">
            <v>13400</v>
          </cell>
          <cell r="N676">
            <v>1</v>
          </cell>
        </row>
        <row r="677">
          <cell r="F677">
            <v>44010</v>
          </cell>
          <cell r="N677">
            <v>1</v>
          </cell>
        </row>
        <row r="678">
          <cell r="F678">
            <v>13400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52040</v>
          </cell>
          <cell r="N680">
            <v>1</v>
          </cell>
        </row>
        <row r="681">
          <cell r="F681">
            <v>13400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14100</v>
          </cell>
          <cell r="N684">
            <v>1</v>
          </cell>
        </row>
        <row r="685">
          <cell r="F685">
            <v>15506</v>
          </cell>
          <cell r="N685">
            <v>1</v>
          </cell>
        </row>
        <row r="686">
          <cell r="F686">
            <v>14109</v>
          </cell>
          <cell r="N686">
            <v>1</v>
          </cell>
        </row>
        <row r="687">
          <cell r="F687">
            <v>34000</v>
          </cell>
          <cell r="N687">
            <v>1</v>
          </cell>
        </row>
        <row r="688">
          <cell r="F688">
            <v>16100</v>
          </cell>
          <cell r="N688">
            <v>1</v>
          </cell>
        </row>
        <row r="689">
          <cell r="F689">
            <v>34000</v>
          </cell>
          <cell r="N689">
            <v>1</v>
          </cell>
        </row>
        <row r="690">
          <cell r="F690">
            <v>41040</v>
          </cell>
          <cell r="N690">
            <v>1</v>
          </cell>
        </row>
        <row r="691">
          <cell r="F691">
            <v>13510</v>
          </cell>
          <cell r="N691">
            <v>1</v>
          </cell>
        </row>
        <row r="692">
          <cell r="F692">
            <v>11150</v>
          </cell>
          <cell r="N692">
            <v>1</v>
          </cell>
        </row>
        <row r="693">
          <cell r="F693">
            <v>14100</v>
          </cell>
          <cell r="N693">
            <v>1</v>
          </cell>
        </row>
        <row r="694">
          <cell r="F694">
            <v>13510</v>
          </cell>
          <cell r="N694">
            <v>1</v>
          </cell>
        </row>
        <row r="695">
          <cell r="F695">
            <v>52010</v>
          </cell>
          <cell r="N695">
            <v>1</v>
          </cell>
        </row>
        <row r="696">
          <cell r="F696">
            <v>13600</v>
          </cell>
          <cell r="N696">
            <v>1</v>
          </cell>
        </row>
        <row r="697">
          <cell r="F697">
            <v>13510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79003</v>
          </cell>
          <cell r="N699">
            <v>1</v>
          </cell>
        </row>
        <row r="700">
          <cell r="F700">
            <v>42030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14100</v>
          </cell>
          <cell r="N702">
            <v>1</v>
          </cell>
        </row>
        <row r="703">
          <cell r="F703">
            <v>11490</v>
          </cell>
          <cell r="N703">
            <v>0.8</v>
          </cell>
        </row>
        <row r="704">
          <cell r="F704">
            <v>15520</v>
          </cell>
          <cell r="N704">
            <v>1</v>
          </cell>
        </row>
        <row r="705">
          <cell r="F705">
            <v>12359</v>
          </cell>
          <cell r="N705">
            <v>1</v>
          </cell>
        </row>
        <row r="706">
          <cell r="F706">
            <v>14109</v>
          </cell>
          <cell r="N706">
            <v>1</v>
          </cell>
        </row>
        <row r="707">
          <cell r="F707">
            <v>11540</v>
          </cell>
          <cell r="N707">
            <v>1</v>
          </cell>
        </row>
        <row r="708">
          <cell r="F708">
            <v>13400</v>
          </cell>
          <cell r="N708">
            <v>1</v>
          </cell>
        </row>
        <row r="709">
          <cell r="F709">
            <v>11330</v>
          </cell>
          <cell r="N709">
            <v>1</v>
          </cell>
        </row>
        <row r="710">
          <cell r="F710">
            <v>15100</v>
          </cell>
          <cell r="N710">
            <v>1</v>
          </cell>
        </row>
        <row r="711">
          <cell r="F711">
            <v>13510</v>
          </cell>
          <cell r="N711">
            <v>1</v>
          </cell>
        </row>
        <row r="712">
          <cell r="F712">
            <v>79000</v>
          </cell>
          <cell r="N712">
            <v>1</v>
          </cell>
        </row>
        <row r="713">
          <cell r="F713">
            <v>13510</v>
          </cell>
          <cell r="N713">
            <v>1</v>
          </cell>
        </row>
        <row r="714">
          <cell r="F714">
            <v>11490</v>
          </cell>
          <cell r="N714">
            <v>1</v>
          </cell>
        </row>
        <row r="715">
          <cell r="F715">
            <v>15100</v>
          </cell>
          <cell r="N715">
            <v>1</v>
          </cell>
        </row>
        <row r="716">
          <cell r="F716">
            <v>41040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14100</v>
          </cell>
          <cell r="N718">
            <v>1</v>
          </cell>
        </row>
        <row r="719">
          <cell r="F719">
            <v>15520</v>
          </cell>
          <cell r="N719">
            <v>1</v>
          </cell>
        </row>
        <row r="720">
          <cell r="F720">
            <v>13400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15506</v>
          </cell>
          <cell r="N722">
            <v>1</v>
          </cell>
        </row>
        <row r="723">
          <cell r="F723">
            <v>15100</v>
          </cell>
          <cell r="N723">
            <v>1</v>
          </cell>
        </row>
        <row r="724">
          <cell r="F724">
            <v>15510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41020</v>
          </cell>
          <cell r="N726">
            <v>1</v>
          </cell>
        </row>
        <row r="727">
          <cell r="F727">
            <v>12012</v>
          </cell>
          <cell r="N727">
            <v>1</v>
          </cell>
        </row>
        <row r="728">
          <cell r="F728">
            <v>13400</v>
          </cell>
          <cell r="N728">
            <v>1</v>
          </cell>
        </row>
        <row r="729">
          <cell r="F729">
            <v>12011</v>
          </cell>
          <cell r="N729">
            <v>1</v>
          </cell>
        </row>
        <row r="730">
          <cell r="F730">
            <v>13510</v>
          </cell>
          <cell r="N730">
            <v>1</v>
          </cell>
        </row>
        <row r="731">
          <cell r="F731">
            <v>14100</v>
          </cell>
          <cell r="N731">
            <v>1</v>
          </cell>
        </row>
        <row r="732">
          <cell r="F732">
            <v>14109</v>
          </cell>
          <cell r="N732">
            <v>1</v>
          </cell>
        </row>
        <row r="733">
          <cell r="F733">
            <v>13520</v>
          </cell>
          <cell r="N733">
            <v>1</v>
          </cell>
        </row>
        <row r="734">
          <cell r="F734">
            <v>14100</v>
          </cell>
          <cell r="N734">
            <v>1</v>
          </cell>
        </row>
        <row r="735">
          <cell r="F735">
            <v>41020</v>
          </cell>
          <cell r="N735">
            <v>1</v>
          </cell>
        </row>
        <row r="736">
          <cell r="F736">
            <v>14100</v>
          </cell>
          <cell r="N736">
            <v>1</v>
          </cell>
        </row>
        <row r="737">
          <cell r="F737">
            <v>13400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41040</v>
          </cell>
          <cell r="N739">
            <v>1</v>
          </cell>
        </row>
        <row r="740">
          <cell r="F740">
            <v>32000</v>
          </cell>
          <cell r="N740">
            <v>1</v>
          </cell>
        </row>
        <row r="741">
          <cell r="F741">
            <v>45010</v>
          </cell>
          <cell r="N741">
            <v>1</v>
          </cell>
        </row>
        <row r="742">
          <cell r="F742">
            <v>15520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15505</v>
          </cell>
          <cell r="N744">
            <v>1</v>
          </cell>
        </row>
        <row r="745">
          <cell r="F745">
            <v>15100</v>
          </cell>
          <cell r="N745">
            <v>1</v>
          </cell>
        </row>
        <row r="746">
          <cell r="F746">
            <v>13400</v>
          </cell>
          <cell r="N746">
            <v>1</v>
          </cell>
        </row>
        <row r="747">
          <cell r="F747">
            <v>15100</v>
          </cell>
          <cell r="N747">
            <v>1</v>
          </cell>
        </row>
        <row r="748">
          <cell r="F748">
            <v>13510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11320</v>
          </cell>
          <cell r="N750">
            <v>1</v>
          </cell>
        </row>
        <row r="751">
          <cell r="F751">
            <v>15100</v>
          </cell>
          <cell r="N751">
            <v>1</v>
          </cell>
        </row>
        <row r="752">
          <cell r="F752">
            <v>14100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11100</v>
          </cell>
          <cell r="N756">
            <v>1</v>
          </cell>
        </row>
        <row r="757">
          <cell r="F757">
            <v>15506</v>
          </cell>
          <cell r="N757">
            <v>1</v>
          </cell>
        </row>
        <row r="758">
          <cell r="F758">
            <v>11200</v>
          </cell>
          <cell r="N758">
            <v>1</v>
          </cell>
        </row>
        <row r="759">
          <cell r="F759">
            <v>51050</v>
          </cell>
          <cell r="N759">
            <v>1</v>
          </cell>
        </row>
        <row r="760">
          <cell r="F760">
            <v>13400</v>
          </cell>
          <cell r="N760">
            <v>1</v>
          </cell>
        </row>
        <row r="761">
          <cell r="F761">
            <v>11420</v>
          </cell>
          <cell r="N761">
            <v>1</v>
          </cell>
        </row>
        <row r="762">
          <cell r="F762">
            <v>11200</v>
          </cell>
          <cell r="N762">
            <v>1</v>
          </cell>
        </row>
        <row r="763">
          <cell r="F763">
            <v>16300</v>
          </cell>
          <cell r="N763">
            <v>1</v>
          </cell>
        </row>
        <row r="764">
          <cell r="F764">
            <v>15510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42010</v>
          </cell>
          <cell r="N767">
            <v>1</v>
          </cell>
        </row>
        <row r="768">
          <cell r="F768">
            <v>15505</v>
          </cell>
          <cell r="N768">
            <v>1</v>
          </cell>
        </row>
        <row r="769">
          <cell r="F769">
            <v>13400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11490</v>
          </cell>
          <cell r="N771">
            <v>1</v>
          </cell>
        </row>
        <row r="772">
          <cell r="F772">
            <v>11100</v>
          </cell>
          <cell r="N772">
            <v>1</v>
          </cell>
        </row>
        <row r="773">
          <cell r="F773">
            <v>13100</v>
          </cell>
          <cell r="N773">
            <v>1</v>
          </cell>
        </row>
        <row r="774">
          <cell r="F774">
            <v>13400</v>
          </cell>
          <cell r="N774">
            <v>1</v>
          </cell>
        </row>
        <row r="775">
          <cell r="F775">
            <v>13510</v>
          </cell>
          <cell r="N775">
            <v>1</v>
          </cell>
        </row>
        <row r="776">
          <cell r="F776">
            <v>15100</v>
          </cell>
          <cell r="N776">
            <v>1</v>
          </cell>
        </row>
        <row r="777">
          <cell r="F777">
            <v>13400</v>
          </cell>
          <cell r="N777">
            <v>1</v>
          </cell>
        </row>
        <row r="778">
          <cell r="F778">
            <v>13400</v>
          </cell>
          <cell r="N778">
            <v>1</v>
          </cell>
        </row>
        <row r="779">
          <cell r="F779">
            <v>15506</v>
          </cell>
          <cell r="N779">
            <v>1</v>
          </cell>
        </row>
        <row r="780">
          <cell r="F780">
            <v>12011</v>
          </cell>
          <cell r="N780">
            <v>1</v>
          </cell>
        </row>
        <row r="781">
          <cell r="F781">
            <v>14100</v>
          </cell>
          <cell r="N781">
            <v>1</v>
          </cell>
        </row>
        <row r="782">
          <cell r="F782">
            <v>13510</v>
          </cell>
          <cell r="N782">
            <v>1</v>
          </cell>
        </row>
        <row r="783">
          <cell r="F783">
            <v>13525</v>
          </cell>
          <cell r="N783">
            <v>1</v>
          </cell>
        </row>
        <row r="784">
          <cell r="F784">
            <v>15100</v>
          </cell>
          <cell r="N784">
            <v>1</v>
          </cell>
        </row>
        <row r="785">
          <cell r="F785">
            <v>15506</v>
          </cell>
          <cell r="N785">
            <v>1</v>
          </cell>
        </row>
        <row r="786">
          <cell r="F786">
            <v>15100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14100</v>
          </cell>
          <cell r="N788">
            <v>1</v>
          </cell>
        </row>
        <row r="789">
          <cell r="F789">
            <v>13510</v>
          </cell>
          <cell r="N789">
            <v>1</v>
          </cell>
        </row>
        <row r="790">
          <cell r="F790">
            <v>51040</v>
          </cell>
          <cell r="N790">
            <v>1</v>
          </cell>
        </row>
        <row r="791">
          <cell r="F791">
            <v>14100</v>
          </cell>
          <cell r="N791">
            <v>1</v>
          </cell>
        </row>
        <row r="792">
          <cell r="F792">
            <v>13400</v>
          </cell>
          <cell r="N792">
            <v>1</v>
          </cell>
        </row>
        <row r="793">
          <cell r="F793">
            <v>13510</v>
          </cell>
          <cell r="N793">
            <v>1</v>
          </cell>
        </row>
        <row r="794">
          <cell r="F794">
            <v>13510</v>
          </cell>
          <cell r="N794">
            <v>1</v>
          </cell>
        </row>
        <row r="795">
          <cell r="F795">
            <v>51020</v>
          </cell>
          <cell r="N795">
            <v>1</v>
          </cell>
        </row>
        <row r="796">
          <cell r="F796">
            <v>16100</v>
          </cell>
          <cell r="N796">
            <v>1</v>
          </cell>
        </row>
        <row r="797">
          <cell r="F797">
            <v>11100</v>
          </cell>
          <cell r="N797">
            <v>1</v>
          </cell>
        </row>
        <row r="798">
          <cell r="F798">
            <v>15510</v>
          </cell>
          <cell r="N798">
            <v>1</v>
          </cell>
        </row>
        <row r="799">
          <cell r="F799">
            <v>13510</v>
          </cell>
          <cell r="N799">
            <v>1</v>
          </cell>
        </row>
        <row r="800">
          <cell r="F800">
            <v>51020</v>
          </cell>
          <cell r="N800">
            <v>1</v>
          </cell>
        </row>
        <row r="801">
          <cell r="F801">
            <v>13520</v>
          </cell>
          <cell r="N801">
            <v>1</v>
          </cell>
        </row>
        <row r="802">
          <cell r="F802">
            <v>44010</v>
          </cell>
          <cell r="N802">
            <v>1</v>
          </cell>
        </row>
        <row r="803">
          <cell r="F803">
            <v>14109</v>
          </cell>
          <cell r="N803">
            <v>1</v>
          </cell>
        </row>
        <row r="804">
          <cell r="F804">
            <v>15510</v>
          </cell>
          <cell r="N804">
            <v>1</v>
          </cell>
        </row>
        <row r="805">
          <cell r="F805">
            <v>41050</v>
          </cell>
          <cell r="N805">
            <v>1</v>
          </cell>
        </row>
        <row r="806">
          <cell r="F806">
            <v>15520</v>
          </cell>
          <cell r="N806">
            <v>1</v>
          </cell>
        </row>
        <row r="807">
          <cell r="F807">
            <v>12012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11348</v>
          </cell>
          <cell r="N809">
            <v>1</v>
          </cell>
        </row>
        <row r="810">
          <cell r="F810">
            <v>11490</v>
          </cell>
          <cell r="N810">
            <v>0.8</v>
          </cell>
        </row>
        <row r="811">
          <cell r="F811">
            <v>11100</v>
          </cell>
          <cell r="N811">
            <v>1</v>
          </cell>
        </row>
        <row r="812">
          <cell r="F812">
            <v>13400</v>
          </cell>
          <cell r="N812">
            <v>1</v>
          </cell>
        </row>
        <row r="813">
          <cell r="F813">
            <v>14100</v>
          </cell>
          <cell r="N813">
            <v>1</v>
          </cell>
        </row>
        <row r="814">
          <cell r="F814">
            <v>13510</v>
          </cell>
          <cell r="N814">
            <v>1</v>
          </cell>
        </row>
        <row r="815">
          <cell r="F815">
            <v>13400</v>
          </cell>
          <cell r="N815">
            <v>0.5625</v>
          </cell>
        </row>
        <row r="816">
          <cell r="F816">
            <v>15100</v>
          </cell>
          <cell r="N816">
            <v>1</v>
          </cell>
        </row>
        <row r="817">
          <cell r="F817">
            <v>13400</v>
          </cell>
          <cell r="N817">
            <v>1</v>
          </cell>
        </row>
        <row r="818">
          <cell r="F818">
            <v>11430</v>
          </cell>
          <cell r="N818">
            <v>1</v>
          </cell>
        </row>
        <row r="819">
          <cell r="F819">
            <v>13510</v>
          </cell>
          <cell r="N819">
            <v>1</v>
          </cell>
        </row>
        <row r="820">
          <cell r="F820">
            <v>15506</v>
          </cell>
          <cell r="N820">
            <v>1</v>
          </cell>
        </row>
        <row r="821">
          <cell r="F821">
            <v>15506</v>
          </cell>
          <cell r="N821">
            <v>1</v>
          </cell>
        </row>
        <row r="822">
          <cell r="F822">
            <v>14100</v>
          </cell>
          <cell r="N822">
            <v>1</v>
          </cell>
        </row>
        <row r="823">
          <cell r="F823">
            <v>13400</v>
          </cell>
          <cell r="N823">
            <v>1</v>
          </cell>
        </row>
        <row r="824">
          <cell r="F824">
            <v>54010</v>
          </cell>
          <cell r="N824">
            <v>1</v>
          </cell>
        </row>
        <row r="825">
          <cell r="F825">
            <v>15100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13100</v>
          </cell>
          <cell r="N827">
            <v>1</v>
          </cell>
        </row>
        <row r="828">
          <cell r="F828">
            <v>13510</v>
          </cell>
          <cell r="N828">
            <v>1</v>
          </cell>
        </row>
        <row r="829">
          <cell r="F829">
            <v>14100</v>
          </cell>
          <cell r="N829">
            <v>1</v>
          </cell>
        </row>
        <row r="830">
          <cell r="F830">
            <v>12013</v>
          </cell>
          <cell r="N830">
            <v>1</v>
          </cell>
        </row>
        <row r="831">
          <cell r="F831">
            <v>12013</v>
          </cell>
          <cell r="N831">
            <v>1</v>
          </cell>
        </row>
        <row r="832">
          <cell r="F832">
            <v>11348</v>
          </cell>
          <cell r="N832">
            <v>1</v>
          </cell>
        </row>
        <row r="833">
          <cell r="F833">
            <v>15492</v>
          </cell>
          <cell r="N833">
            <v>1</v>
          </cell>
        </row>
        <row r="834">
          <cell r="F834">
            <v>79002</v>
          </cell>
          <cell r="N834">
            <v>1</v>
          </cell>
        </row>
        <row r="835">
          <cell r="F835">
            <v>44010</v>
          </cell>
          <cell r="N835">
            <v>1</v>
          </cell>
        </row>
        <row r="836">
          <cell r="F836">
            <v>11430</v>
          </cell>
          <cell r="N836">
            <v>1</v>
          </cell>
        </row>
        <row r="837">
          <cell r="F837">
            <v>15100</v>
          </cell>
          <cell r="N837">
            <v>1</v>
          </cell>
        </row>
        <row r="838">
          <cell r="F838">
            <v>14100</v>
          </cell>
          <cell r="N838">
            <v>1</v>
          </cell>
        </row>
        <row r="839">
          <cell r="F839">
            <v>11410</v>
          </cell>
          <cell r="N839">
            <v>1</v>
          </cell>
        </row>
        <row r="840">
          <cell r="F840">
            <v>52040</v>
          </cell>
          <cell r="N840">
            <v>1</v>
          </cell>
        </row>
        <row r="841">
          <cell r="F841">
            <v>13510</v>
          </cell>
          <cell r="N841">
            <v>1</v>
          </cell>
        </row>
        <row r="842">
          <cell r="F842">
            <v>34000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13400</v>
          </cell>
          <cell r="N845">
            <v>1</v>
          </cell>
        </row>
        <row r="846">
          <cell r="F846">
            <v>14100</v>
          </cell>
          <cell r="N846">
            <v>1</v>
          </cell>
        </row>
        <row r="847">
          <cell r="F847">
            <v>15506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13510</v>
          </cell>
          <cell r="N849">
            <v>1</v>
          </cell>
        </row>
        <row r="850">
          <cell r="F850">
            <v>15510</v>
          </cell>
          <cell r="N850">
            <v>1</v>
          </cell>
        </row>
        <row r="851">
          <cell r="F851">
            <v>11200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42016</v>
          </cell>
          <cell r="N853">
            <v>1</v>
          </cell>
        </row>
        <row r="854">
          <cell r="F854">
            <v>15510</v>
          </cell>
          <cell r="N854">
            <v>1</v>
          </cell>
        </row>
        <row r="855">
          <cell r="F855">
            <v>13510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13100</v>
          </cell>
          <cell r="N857">
            <v>1</v>
          </cell>
        </row>
        <row r="858">
          <cell r="F858">
            <v>15506</v>
          </cell>
          <cell r="N858">
            <v>1</v>
          </cell>
        </row>
        <row r="859">
          <cell r="F859">
            <v>11325</v>
          </cell>
          <cell r="N859">
            <v>1</v>
          </cell>
        </row>
        <row r="860">
          <cell r="F860">
            <v>15400</v>
          </cell>
          <cell r="N860">
            <v>1</v>
          </cell>
        </row>
        <row r="861">
          <cell r="F861">
            <v>41070</v>
          </cell>
          <cell r="N861">
            <v>1</v>
          </cell>
        </row>
        <row r="862">
          <cell r="F862">
            <v>53010</v>
          </cell>
          <cell r="N862">
            <v>1</v>
          </cell>
        </row>
        <row r="863">
          <cell r="F863">
            <v>13510</v>
          </cell>
          <cell r="N863">
            <v>1</v>
          </cell>
        </row>
        <row r="864">
          <cell r="F864">
            <v>51010</v>
          </cell>
          <cell r="N864">
            <v>1</v>
          </cell>
        </row>
        <row r="865">
          <cell r="F865">
            <v>12013</v>
          </cell>
          <cell r="N865">
            <v>1</v>
          </cell>
        </row>
        <row r="866">
          <cell r="F866">
            <v>11410</v>
          </cell>
          <cell r="N866">
            <v>1</v>
          </cell>
        </row>
        <row r="867">
          <cell r="F867">
            <v>11200</v>
          </cell>
          <cell r="N867">
            <v>1</v>
          </cell>
        </row>
        <row r="868">
          <cell r="F868">
            <v>13520</v>
          </cell>
          <cell r="N868">
            <v>1</v>
          </cell>
        </row>
        <row r="869">
          <cell r="F869">
            <v>11200</v>
          </cell>
          <cell r="N869">
            <v>1</v>
          </cell>
        </row>
        <row r="870">
          <cell r="F870">
            <v>12013</v>
          </cell>
          <cell r="N870">
            <v>1</v>
          </cell>
        </row>
        <row r="871">
          <cell r="F871">
            <v>13520</v>
          </cell>
          <cell r="N871">
            <v>1</v>
          </cell>
        </row>
        <row r="872">
          <cell r="F872">
            <v>15520</v>
          </cell>
          <cell r="N872">
            <v>1</v>
          </cell>
        </row>
        <row r="873">
          <cell r="F873">
            <v>13400</v>
          </cell>
          <cell r="N873">
            <v>1</v>
          </cell>
        </row>
        <row r="874">
          <cell r="F874">
            <v>41020</v>
          </cell>
          <cell r="N874">
            <v>1</v>
          </cell>
        </row>
        <row r="875">
          <cell r="F875">
            <v>13525</v>
          </cell>
          <cell r="N875">
            <v>1</v>
          </cell>
        </row>
        <row r="876">
          <cell r="F876">
            <v>13400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15506</v>
          </cell>
          <cell r="N879">
            <v>1</v>
          </cell>
        </row>
        <row r="880">
          <cell r="F880">
            <v>13510</v>
          </cell>
          <cell r="N880">
            <v>1</v>
          </cell>
        </row>
        <row r="881">
          <cell r="F881">
            <v>15100</v>
          </cell>
          <cell r="N881">
            <v>1</v>
          </cell>
        </row>
        <row r="882">
          <cell r="F882">
            <v>13520</v>
          </cell>
          <cell r="N882">
            <v>1</v>
          </cell>
        </row>
        <row r="883">
          <cell r="F883">
            <v>51010</v>
          </cell>
          <cell r="N883">
            <v>1</v>
          </cell>
        </row>
        <row r="884">
          <cell r="F884">
            <v>13400</v>
          </cell>
          <cell r="N884">
            <v>1</v>
          </cell>
        </row>
        <row r="885">
          <cell r="F885">
            <v>15509</v>
          </cell>
          <cell r="N885">
            <v>1</v>
          </cell>
        </row>
        <row r="886">
          <cell r="F886">
            <v>13600</v>
          </cell>
          <cell r="N886">
            <v>1</v>
          </cell>
        </row>
        <row r="887">
          <cell r="F887">
            <v>11325</v>
          </cell>
          <cell r="N887">
            <v>1</v>
          </cell>
        </row>
        <row r="888">
          <cell r="F888">
            <v>41020</v>
          </cell>
          <cell r="N888">
            <v>1</v>
          </cell>
        </row>
        <row r="889">
          <cell r="F889">
            <v>14100</v>
          </cell>
          <cell r="N889">
            <v>1</v>
          </cell>
        </row>
        <row r="890">
          <cell r="F890">
            <v>41040</v>
          </cell>
          <cell r="N890">
            <v>1</v>
          </cell>
        </row>
        <row r="891">
          <cell r="F891">
            <v>13400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14100</v>
          </cell>
          <cell r="N893">
            <v>1</v>
          </cell>
        </row>
        <row r="894">
          <cell r="F894">
            <v>16300</v>
          </cell>
          <cell r="N894">
            <v>1</v>
          </cell>
        </row>
        <row r="895">
          <cell r="F895">
            <v>14100</v>
          </cell>
          <cell r="N895">
            <v>1</v>
          </cell>
        </row>
        <row r="896">
          <cell r="F896">
            <v>13510</v>
          </cell>
          <cell r="N896">
            <v>1</v>
          </cell>
        </row>
        <row r="897">
          <cell r="F897">
            <v>13510</v>
          </cell>
          <cell r="N897">
            <v>1</v>
          </cell>
        </row>
        <row r="898">
          <cell r="F898">
            <v>12013</v>
          </cell>
          <cell r="N898">
            <v>1</v>
          </cell>
        </row>
        <row r="899">
          <cell r="F899">
            <v>13400</v>
          </cell>
          <cell r="N899">
            <v>1</v>
          </cell>
        </row>
        <row r="900">
          <cell r="F900">
            <v>15100</v>
          </cell>
          <cell r="N900">
            <v>1</v>
          </cell>
        </row>
        <row r="901">
          <cell r="F901">
            <v>13510</v>
          </cell>
          <cell r="N901">
            <v>1</v>
          </cell>
        </row>
        <row r="902">
          <cell r="F902">
            <v>15509</v>
          </cell>
          <cell r="N902">
            <v>1</v>
          </cell>
        </row>
        <row r="903">
          <cell r="F903">
            <v>13100</v>
          </cell>
          <cell r="N903">
            <v>1</v>
          </cell>
        </row>
        <row r="904">
          <cell r="F904">
            <v>15510</v>
          </cell>
          <cell r="N904">
            <v>1</v>
          </cell>
        </row>
        <row r="905">
          <cell r="F905">
            <v>15508</v>
          </cell>
          <cell r="N905">
            <v>1</v>
          </cell>
        </row>
        <row r="906">
          <cell r="F906">
            <v>12013</v>
          </cell>
          <cell r="N906">
            <v>1</v>
          </cell>
        </row>
        <row r="907">
          <cell r="F907">
            <v>12013</v>
          </cell>
          <cell r="N907">
            <v>1</v>
          </cell>
        </row>
        <row r="908">
          <cell r="F908">
            <v>42014</v>
          </cell>
          <cell r="N908">
            <v>1</v>
          </cell>
        </row>
        <row r="909">
          <cell r="F909">
            <v>53010</v>
          </cell>
          <cell r="N909">
            <v>1</v>
          </cell>
        </row>
        <row r="910">
          <cell r="F910">
            <v>11550</v>
          </cell>
          <cell r="N910">
            <v>1</v>
          </cell>
        </row>
        <row r="911">
          <cell r="F911">
            <v>15520</v>
          </cell>
          <cell r="N911">
            <v>1</v>
          </cell>
        </row>
        <row r="912">
          <cell r="F912">
            <v>11420</v>
          </cell>
          <cell r="N912">
            <v>1</v>
          </cell>
        </row>
        <row r="913">
          <cell r="F913">
            <v>13400</v>
          </cell>
          <cell r="N913">
            <v>1</v>
          </cell>
        </row>
        <row r="914">
          <cell r="F914">
            <v>42040</v>
          </cell>
          <cell r="N914">
            <v>1</v>
          </cell>
        </row>
        <row r="915">
          <cell r="F915">
            <v>13100</v>
          </cell>
          <cell r="N915">
            <v>1</v>
          </cell>
        </row>
        <row r="916">
          <cell r="F916">
            <v>42016</v>
          </cell>
          <cell r="N916">
            <v>1</v>
          </cell>
        </row>
        <row r="917">
          <cell r="F917">
            <v>13400</v>
          </cell>
          <cell r="N917">
            <v>1</v>
          </cell>
        </row>
        <row r="918">
          <cell r="F918">
            <v>15520</v>
          </cell>
          <cell r="N918">
            <v>1</v>
          </cell>
        </row>
        <row r="919">
          <cell r="F919">
            <v>15100</v>
          </cell>
          <cell r="N919">
            <v>1</v>
          </cell>
        </row>
        <row r="920">
          <cell r="F920">
            <v>13510</v>
          </cell>
          <cell r="N920">
            <v>1</v>
          </cell>
        </row>
        <row r="921">
          <cell r="F921">
            <v>15520</v>
          </cell>
          <cell r="N921">
            <v>1</v>
          </cell>
        </row>
        <row r="922">
          <cell r="F922">
            <v>11420</v>
          </cell>
          <cell r="N922">
            <v>1</v>
          </cell>
        </row>
        <row r="923">
          <cell r="F923">
            <v>11200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14100</v>
          </cell>
          <cell r="N926">
            <v>1</v>
          </cell>
        </row>
        <row r="927">
          <cell r="F927">
            <v>41050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11370</v>
          </cell>
          <cell r="N929">
            <v>1</v>
          </cell>
        </row>
        <row r="930">
          <cell r="F930">
            <v>12012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31100</v>
          </cell>
          <cell r="N932">
            <v>1</v>
          </cell>
        </row>
        <row r="933">
          <cell r="F933">
            <v>13400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13400</v>
          </cell>
          <cell r="N935">
            <v>1</v>
          </cell>
        </row>
        <row r="936">
          <cell r="F936">
            <v>11100</v>
          </cell>
          <cell r="N936">
            <v>1</v>
          </cell>
        </row>
        <row r="937">
          <cell r="F937">
            <v>41020</v>
          </cell>
          <cell r="N937">
            <v>1</v>
          </cell>
        </row>
        <row r="938">
          <cell r="F938">
            <v>43010</v>
          </cell>
          <cell r="N938">
            <v>1</v>
          </cell>
        </row>
        <row r="939">
          <cell r="F939">
            <v>14100</v>
          </cell>
          <cell r="N939">
            <v>1</v>
          </cell>
        </row>
        <row r="940">
          <cell r="F940">
            <v>52020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15100</v>
          </cell>
          <cell r="N942">
            <v>1</v>
          </cell>
        </row>
        <row r="943">
          <cell r="F943">
            <v>11490</v>
          </cell>
          <cell r="N943">
            <v>1</v>
          </cell>
        </row>
        <row r="944">
          <cell r="F944">
            <v>14100</v>
          </cell>
          <cell r="N944">
            <v>1</v>
          </cell>
        </row>
        <row r="945">
          <cell r="F945">
            <v>11100</v>
          </cell>
          <cell r="N945">
            <v>1</v>
          </cell>
        </row>
        <row r="946">
          <cell r="F946">
            <v>12013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15506</v>
          </cell>
          <cell r="N948">
            <v>1</v>
          </cell>
        </row>
        <row r="949">
          <cell r="F949">
            <v>15100</v>
          </cell>
          <cell r="N949">
            <v>1</v>
          </cell>
        </row>
        <row r="950">
          <cell r="F950">
            <v>41040</v>
          </cell>
          <cell r="N950">
            <v>1</v>
          </cell>
        </row>
        <row r="951">
          <cell r="F951">
            <v>12013</v>
          </cell>
          <cell r="N951">
            <v>1</v>
          </cell>
        </row>
        <row r="952">
          <cell r="F952">
            <v>72500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15506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41050</v>
          </cell>
          <cell r="N957">
            <v>1</v>
          </cell>
        </row>
        <row r="958">
          <cell r="F958">
            <v>12013</v>
          </cell>
          <cell r="N958">
            <v>1</v>
          </cell>
        </row>
        <row r="959">
          <cell r="F959">
            <v>53010</v>
          </cell>
          <cell r="N959">
            <v>1</v>
          </cell>
        </row>
        <row r="960">
          <cell r="F960">
            <v>15506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33000</v>
          </cell>
          <cell r="N962">
            <v>1</v>
          </cell>
        </row>
        <row r="963">
          <cell r="F963">
            <v>15520</v>
          </cell>
          <cell r="N963">
            <v>1</v>
          </cell>
        </row>
        <row r="964">
          <cell r="F964">
            <v>13510</v>
          </cell>
          <cell r="N964">
            <v>1</v>
          </cell>
        </row>
        <row r="965">
          <cell r="F965">
            <v>11320</v>
          </cell>
          <cell r="N965">
            <v>1</v>
          </cell>
        </row>
        <row r="966">
          <cell r="F966">
            <v>11200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13510</v>
          </cell>
          <cell r="N968">
            <v>1</v>
          </cell>
        </row>
        <row r="969">
          <cell r="F969">
            <v>13510</v>
          </cell>
          <cell r="N969">
            <v>1</v>
          </cell>
        </row>
        <row r="970">
          <cell r="F970">
            <v>51010</v>
          </cell>
          <cell r="N970">
            <v>1</v>
          </cell>
        </row>
        <row r="971">
          <cell r="F971">
            <v>13400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13400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15100</v>
          </cell>
          <cell r="N975">
            <v>1</v>
          </cell>
        </row>
        <row r="976">
          <cell r="F976">
            <v>13520</v>
          </cell>
          <cell r="N976">
            <v>1</v>
          </cell>
        </row>
        <row r="977">
          <cell r="F977">
            <v>15509</v>
          </cell>
          <cell r="N977">
            <v>1</v>
          </cell>
        </row>
        <row r="978">
          <cell r="F978">
            <v>15505</v>
          </cell>
          <cell r="N978">
            <v>1</v>
          </cell>
        </row>
        <row r="979">
          <cell r="F979">
            <v>13600</v>
          </cell>
          <cell r="N979">
            <v>1</v>
          </cell>
        </row>
        <row r="980">
          <cell r="F980">
            <v>15100</v>
          </cell>
          <cell r="N980">
            <v>1</v>
          </cell>
        </row>
        <row r="981">
          <cell r="F981">
            <v>15520</v>
          </cell>
          <cell r="N981">
            <v>1</v>
          </cell>
        </row>
        <row r="982">
          <cell r="F982">
            <v>41040</v>
          </cell>
          <cell r="N982">
            <v>1</v>
          </cell>
        </row>
        <row r="983">
          <cell r="F983">
            <v>72500</v>
          </cell>
          <cell r="N983">
            <v>1</v>
          </cell>
        </row>
        <row r="984">
          <cell r="F984">
            <v>35000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79000</v>
          </cell>
          <cell r="N986">
            <v>1</v>
          </cell>
        </row>
        <row r="987">
          <cell r="F987">
            <v>13400</v>
          </cell>
          <cell r="N987">
            <v>1</v>
          </cell>
        </row>
        <row r="988">
          <cell r="F988">
            <v>16100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14100</v>
          </cell>
          <cell r="N990">
            <v>1</v>
          </cell>
        </row>
        <row r="991">
          <cell r="F991">
            <v>13100</v>
          </cell>
          <cell r="N991">
            <v>1</v>
          </cell>
        </row>
        <row r="992">
          <cell r="F992">
            <v>15100</v>
          </cell>
          <cell r="N992">
            <v>1</v>
          </cell>
        </row>
        <row r="993">
          <cell r="F993">
            <v>11200</v>
          </cell>
          <cell r="N993">
            <v>1</v>
          </cell>
        </row>
        <row r="994">
          <cell r="F994">
            <v>11490</v>
          </cell>
          <cell r="N994">
            <v>0.8</v>
          </cell>
        </row>
        <row r="995">
          <cell r="F995">
            <v>13400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32000</v>
          </cell>
          <cell r="N997">
            <v>0.5</v>
          </cell>
        </row>
        <row r="998">
          <cell r="F998">
            <v>11200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12013</v>
          </cell>
          <cell r="N1000">
            <v>1</v>
          </cell>
        </row>
        <row r="1001">
          <cell r="F1001">
            <v>15100</v>
          </cell>
          <cell r="N1001">
            <v>1</v>
          </cell>
        </row>
        <row r="1002">
          <cell r="F1002">
            <v>15505</v>
          </cell>
          <cell r="N1002">
            <v>1</v>
          </cell>
        </row>
        <row r="1003">
          <cell r="F1003">
            <v>41040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15508</v>
          </cell>
          <cell r="N1005">
            <v>1</v>
          </cell>
        </row>
        <row r="1006">
          <cell r="F1006">
            <v>15520</v>
          </cell>
          <cell r="N1006">
            <v>1</v>
          </cell>
        </row>
        <row r="1007">
          <cell r="F1007">
            <v>15506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79000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15100</v>
          </cell>
          <cell r="N1012">
            <v>1</v>
          </cell>
        </row>
        <row r="1013">
          <cell r="F1013">
            <v>15508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14100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53010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16200</v>
          </cell>
          <cell r="N1020">
            <v>1</v>
          </cell>
        </row>
        <row r="1021">
          <cell r="F1021">
            <v>51010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42018</v>
          </cell>
          <cell r="N1023">
            <v>0.5</v>
          </cell>
        </row>
        <row r="1024">
          <cell r="F1024">
            <v>11200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15506</v>
          </cell>
          <cell r="N1026">
            <v>1</v>
          </cell>
        </row>
        <row r="1027">
          <cell r="F1027">
            <v>13510</v>
          </cell>
          <cell r="N1027">
            <v>1</v>
          </cell>
        </row>
        <row r="1028">
          <cell r="F1028">
            <v>51020</v>
          </cell>
          <cell r="N1028">
            <v>1</v>
          </cell>
        </row>
        <row r="1029">
          <cell r="F1029">
            <v>14100</v>
          </cell>
          <cell r="N1029">
            <v>1</v>
          </cell>
        </row>
        <row r="1030">
          <cell r="F1030">
            <v>13600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13400</v>
          </cell>
          <cell r="N1032">
            <v>1</v>
          </cell>
        </row>
        <row r="1033">
          <cell r="F1033">
            <v>13400</v>
          </cell>
          <cell r="N1033">
            <v>1</v>
          </cell>
        </row>
        <row r="1034">
          <cell r="F1034">
            <v>13400</v>
          </cell>
          <cell r="N1034">
            <v>1</v>
          </cell>
        </row>
        <row r="1035">
          <cell r="F1035">
            <v>15520</v>
          </cell>
          <cell r="N1035">
            <v>1</v>
          </cell>
        </row>
        <row r="1036">
          <cell r="F1036">
            <v>13510</v>
          </cell>
          <cell r="N1036">
            <v>1</v>
          </cell>
        </row>
        <row r="1037">
          <cell r="F1037">
            <v>13520</v>
          </cell>
          <cell r="N1037">
            <v>1</v>
          </cell>
        </row>
        <row r="1038">
          <cell r="F1038">
            <v>42014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79003</v>
          </cell>
          <cell r="N1040">
            <v>1</v>
          </cell>
        </row>
        <row r="1041">
          <cell r="F1041">
            <v>13400</v>
          </cell>
          <cell r="N1041">
            <v>1</v>
          </cell>
        </row>
        <row r="1042">
          <cell r="F1042">
            <v>13400</v>
          </cell>
          <cell r="N1042">
            <v>1</v>
          </cell>
        </row>
        <row r="1043">
          <cell r="F1043">
            <v>14100</v>
          </cell>
          <cell r="N1043">
            <v>1</v>
          </cell>
        </row>
        <row r="1044">
          <cell r="F1044">
            <v>15520</v>
          </cell>
          <cell r="N1044">
            <v>1</v>
          </cell>
        </row>
        <row r="1045">
          <cell r="F1045">
            <v>15505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14109</v>
          </cell>
          <cell r="N1048">
            <v>1</v>
          </cell>
        </row>
        <row r="1049">
          <cell r="F1049">
            <v>79003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31100</v>
          </cell>
          <cell r="N1051">
            <v>1</v>
          </cell>
        </row>
        <row r="1052">
          <cell r="F1052">
            <v>13510</v>
          </cell>
          <cell r="N1052">
            <v>1</v>
          </cell>
        </row>
        <row r="1053">
          <cell r="F1053">
            <v>15506</v>
          </cell>
          <cell r="N1053">
            <v>1</v>
          </cell>
        </row>
        <row r="1054">
          <cell r="F1054">
            <v>15100</v>
          </cell>
          <cell r="N1054">
            <v>1</v>
          </cell>
        </row>
        <row r="1055">
          <cell r="F1055">
            <v>15505</v>
          </cell>
          <cell r="N1055">
            <v>1</v>
          </cell>
        </row>
        <row r="1056">
          <cell r="F1056">
            <v>11200</v>
          </cell>
          <cell r="N1056">
            <v>1</v>
          </cell>
        </row>
        <row r="1057">
          <cell r="F1057">
            <v>79002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11200</v>
          </cell>
          <cell r="N1060">
            <v>1</v>
          </cell>
        </row>
        <row r="1061">
          <cell r="F1061">
            <v>11490</v>
          </cell>
          <cell r="N1061">
            <v>0.5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12013</v>
          </cell>
          <cell r="N1065">
            <v>1</v>
          </cell>
        </row>
        <row r="1066">
          <cell r="F1066">
            <v>13520</v>
          </cell>
          <cell r="N1066">
            <v>1</v>
          </cell>
        </row>
        <row r="1067">
          <cell r="F1067">
            <v>16400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51060</v>
          </cell>
          <cell r="N1069">
            <v>1</v>
          </cell>
        </row>
        <row r="1070">
          <cell r="F1070">
            <v>72500</v>
          </cell>
          <cell r="N1070">
            <v>1</v>
          </cell>
        </row>
        <row r="1071">
          <cell r="F1071">
            <v>41020</v>
          </cell>
          <cell r="N1071">
            <v>1</v>
          </cell>
        </row>
        <row r="1072">
          <cell r="F1072">
            <v>13510</v>
          </cell>
          <cell r="N1072">
            <v>1</v>
          </cell>
        </row>
        <row r="1073">
          <cell r="F1073">
            <v>12013</v>
          </cell>
          <cell r="N1073">
            <v>1</v>
          </cell>
        </row>
        <row r="1074">
          <cell r="F1074">
            <v>41020</v>
          </cell>
          <cell r="N1074">
            <v>1</v>
          </cell>
        </row>
        <row r="1075">
          <cell r="F1075">
            <v>15100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14100</v>
          </cell>
          <cell r="N1078">
            <v>1</v>
          </cell>
        </row>
        <row r="1079">
          <cell r="F1079">
            <v>15100</v>
          </cell>
          <cell r="N1079">
            <v>1</v>
          </cell>
        </row>
        <row r="1080">
          <cell r="F1080">
            <v>11150</v>
          </cell>
          <cell r="N1080">
            <v>1</v>
          </cell>
        </row>
        <row r="1081">
          <cell r="F1081">
            <v>15506</v>
          </cell>
          <cell r="N1081">
            <v>1</v>
          </cell>
        </row>
        <row r="1082">
          <cell r="F1082">
            <v>51040</v>
          </cell>
          <cell r="N1082">
            <v>1</v>
          </cell>
        </row>
        <row r="1083">
          <cell r="F1083">
            <v>15520</v>
          </cell>
          <cell r="N1083">
            <v>1</v>
          </cell>
        </row>
        <row r="1084">
          <cell r="F1084">
            <v>41040</v>
          </cell>
          <cell r="N1084">
            <v>1</v>
          </cell>
        </row>
        <row r="1085">
          <cell r="F1085">
            <v>79002</v>
          </cell>
          <cell r="N1085">
            <v>1</v>
          </cell>
        </row>
        <row r="1086">
          <cell r="F1086">
            <v>13510</v>
          </cell>
          <cell r="N1086">
            <v>1</v>
          </cell>
        </row>
        <row r="1087">
          <cell r="F1087">
            <v>14100</v>
          </cell>
          <cell r="N1087">
            <v>1</v>
          </cell>
        </row>
        <row r="1088">
          <cell r="F1088">
            <v>13510</v>
          </cell>
          <cell r="N1088">
            <v>1</v>
          </cell>
        </row>
        <row r="1089">
          <cell r="F1089">
            <v>15100</v>
          </cell>
          <cell r="N1089">
            <v>1</v>
          </cell>
        </row>
        <row r="1090">
          <cell r="F1090">
            <v>13510</v>
          </cell>
          <cell r="N1090">
            <v>1</v>
          </cell>
        </row>
        <row r="1091">
          <cell r="F1091">
            <v>14100</v>
          </cell>
          <cell r="N1091">
            <v>1</v>
          </cell>
        </row>
        <row r="1092">
          <cell r="F1092">
            <v>11490</v>
          </cell>
          <cell r="N1092">
            <v>0.5</v>
          </cell>
        </row>
        <row r="1093">
          <cell r="F1093">
            <v>15100</v>
          </cell>
          <cell r="N1093">
            <v>1</v>
          </cell>
        </row>
        <row r="1094">
          <cell r="F1094">
            <v>13510</v>
          </cell>
          <cell r="N1094">
            <v>1</v>
          </cell>
        </row>
        <row r="1095">
          <cell r="F1095">
            <v>51060</v>
          </cell>
          <cell r="N1095">
            <v>1</v>
          </cell>
        </row>
      </sheetData>
      <sheetData sheetId="7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1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15510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11200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15100</v>
          </cell>
          <cell r="N186">
            <v>1</v>
          </cell>
        </row>
        <row r="187">
          <cell r="F187">
            <v>41040</v>
          </cell>
          <cell r="N187">
            <v>1</v>
          </cell>
        </row>
        <row r="188">
          <cell r="F188">
            <v>41070</v>
          </cell>
          <cell r="N188">
            <v>1</v>
          </cell>
        </row>
        <row r="189">
          <cell r="F189">
            <v>15506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16200</v>
          </cell>
          <cell r="N191">
            <v>1</v>
          </cell>
        </row>
        <row r="192">
          <cell r="F192">
            <v>13400</v>
          </cell>
          <cell r="N192">
            <v>1</v>
          </cell>
        </row>
        <row r="193">
          <cell r="F193">
            <v>11200</v>
          </cell>
          <cell r="N193">
            <v>1</v>
          </cell>
        </row>
        <row r="194">
          <cell r="F194">
            <v>13525</v>
          </cell>
          <cell r="N194">
            <v>1</v>
          </cell>
        </row>
        <row r="195">
          <cell r="F195">
            <v>13520</v>
          </cell>
          <cell r="N195">
            <v>1</v>
          </cell>
        </row>
        <row r="196">
          <cell r="F196">
            <v>12359</v>
          </cell>
          <cell r="N196">
            <v>1</v>
          </cell>
        </row>
        <row r="197">
          <cell r="F197">
            <v>11490</v>
          </cell>
          <cell r="N197">
            <v>0.8</v>
          </cell>
        </row>
        <row r="198">
          <cell r="F198">
            <v>14100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16200</v>
          </cell>
          <cell r="N200">
            <v>1</v>
          </cell>
        </row>
        <row r="201">
          <cell r="F201">
            <v>13510</v>
          </cell>
          <cell r="N201">
            <v>1</v>
          </cell>
        </row>
        <row r="202">
          <cell r="F202">
            <v>12013</v>
          </cell>
          <cell r="N202">
            <v>1</v>
          </cell>
        </row>
        <row r="203">
          <cell r="F203">
            <v>13100</v>
          </cell>
          <cell r="N203">
            <v>1</v>
          </cell>
        </row>
        <row r="204">
          <cell r="F204">
            <v>11200</v>
          </cell>
          <cell r="N204">
            <v>0.5</v>
          </cell>
        </row>
        <row r="205">
          <cell r="F205">
            <v>13510</v>
          </cell>
          <cell r="N205">
            <v>1</v>
          </cell>
        </row>
        <row r="206">
          <cell r="F206">
            <v>11100</v>
          </cell>
          <cell r="N206">
            <v>1</v>
          </cell>
        </row>
        <row r="207">
          <cell r="F207">
            <v>12013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11200</v>
          </cell>
          <cell r="N209">
            <v>1</v>
          </cell>
        </row>
        <row r="210">
          <cell r="F210">
            <v>13600</v>
          </cell>
          <cell r="N210">
            <v>1</v>
          </cell>
        </row>
        <row r="211">
          <cell r="F211">
            <v>15510</v>
          </cell>
          <cell r="N211">
            <v>1</v>
          </cell>
        </row>
        <row r="212">
          <cell r="F212">
            <v>14109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15100</v>
          </cell>
          <cell r="N214">
            <v>1</v>
          </cell>
        </row>
        <row r="215">
          <cell r="F215">
            <v>42014</v>
          </cell>
          <cell r="N215">
            <v>1</v>
          </cell>
        </row>
        <row r="216">
          <cell r="F216">
            <v>13525</v>
          </cell>
          <cell r="N216">
            <v>1</v>
          </cell>
        </row>
        <row r="217">
          <cell r="F217">
            <v>13510</v>
          </cell>
          <cell r="N217">
            <v>1</v>
          </cell>
        </row>
        <row r="218">
          <cell r="F218">
            <v>15506</v>
          </cell>
          <cell r="N218">
            <v>1</v>
          </cell>
        </row>
        <row r="219">
          <cell r="F219">
            <v>13400</v>
          </cell>
          <cell r="N219">
            <v>1</v>
          </cell>
        </row>
        <row r="220">
          <cell r="F220">
            <v>13510</v>
          </cell>
          <cell r="N220">
            <v>1</v>
          </cell>
        </row>
        <row r="221">
          <cell r="F221">
            <v>13400</v>
          </cell>
          <cell r="N221">
            <v>1</v>
          </cell>
        </row>
        <row r="222">
          <cell r="F222">
            <v>14100</v>
          </cell>
          <cell r="N222">
            <v>1</v>
          </cell>
        </row>
        <row r="223">
          <cell r="F223">
            <v>16400</v>
          </cell>
          <cell r="N223">
            <v>1</v>
          </cell>
        </row>
        <row r="224">
          <cell r="F224">
            <v>15506</v>
          </cell>
          <cell r="N224">
            <v>1</v>
          </cell>
        </row>
        <row r="225">
          <cell r="F225">
            <v>11200</v>
          </cell>
          <cell r="N225">
            <v>1</v>
          </cell>
        </row>
        <row r="226">
          <cell r="F226">
            <v>42010</v>
          </cell>
          <cell r="N226">
            <v>1</v>
          </cell>
        </row>
        <row r="227">
          <cell r="F227">
            <v>15509</v>
          </cell>
          <cell r="N227">
            <v>1</v>
          </cell>
        </row>
        <row r="228">
          <cell r="F228">
            <v>13510</v>
          </cell>
          <cell r="N228">
            <v>1</v>
          </cell>
        </row>
        <row r="229">
          <cell r="F229">
            <v>42010</v>
          </cell>
          <cell r="N229">
            <v>1</v>
          </cell>
        </row>
        <row r="230">
          <cell r="F230">
            <v>15100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14100</v>
          </cell>
          <cell r="N233">
            <v>1</v>
          </cell>
        </row>
        <row r="234">
          <cell r="F234">
            <v>13510</v>
          </cell>
          <cell r="N234">
            <v>1</v>
          </cell>
        </row>
        <row r="235">
          <cell r="F235">
            <v>13400</v>
          </cell>
          <cell r="N235">
            <v>1</v>
          </cell>
        </row>
        <row r="236">
          <cell r="F236">
            <v>13400</v>
          </cell>
          <cell r="N236">
            <v>1</v>
          </cell>
        </row>
        <row r="237">
          <cell r="F237">
            <v>13510</v>
          </cell>
          <cell r="N237">
            <v>1</v>
          </cell>
        </row>
        <row r="238">
          <cell r="F238">
            <v>79000</v>
          </cell>
          <cell r="N238">
            <v>1</v>
          </cell>
        </row>
        <row r="239">
          <cell r="F239">
            <v>11200</v>
          </cell>
          <cell r="N239">
            <v>1</v>
          </cell>
        </row>
        <row r="240">
          <cell r="F240">
            <v>11100</v>
          </cell>
          <cell r="N240">
            <v>1</v>
          </cell>
        </row>
        <row r="241">
          <cell r="F241">
            <v>14100</v>
          </cell>
          <cell r="N241">
            <v>1</v>
          </cell>
        </row>
        <row r="242">
          <cell r="F242">
            <v>44010</v>
          </cell>
          <cell r="N242">
            <v>1</v>
          </cell>
        </row>
        <row r="243">
          <cell r="F243">
            <v>13400</v>
          </cell>
          <cell r="N243">
            <v>1</v>
          </cell>
        </row>
        <row r="244">
          <cell r="F244">
            <v>16300</v>
          </cell>
          <cell r="N244">
            <v>1</v>
          </cell>
        </row>
        <row r="245">
          <cell r="F245">
            <v>14100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41020</v>
          </cell>
          <cell r="N247">
            <v>1</v>
          </cell>
        </row>
        <row r="248">
          <cell r="F248">
            <v>14100</v>
          </cell>
          <cell r="N248">
            <v>1</v>
          </cell>
        </row>
        <row r="249">
          <cell r="F249">
            <v>13400</v>
          </cell>
          <cell r="N249">
            <v>1</v>
          </cell>
        </row>
        <row r="250">
          <cell r="F250">
            <v>13510</v>
          </cell>
          <cell r="N250">
            <v>1</v>
          </cell>
        </row>
        <row r="251">
          <cell r="F251">
            <v>13100</v>
          </cell>
          <cell r="N251">
            <v>1</v>
          </cell>
        </row>
        <row r="252">
          <cell r="F252">
            <v>42012</v>
          </cell>
          <cell r="N252">
            <v>1</v>
          </cell>
        </row>
        <row r="253">
          <cell r="F253">
            <v>13520</v>
          </cell>
          <cell r="N253">
            <v>1</v>
          </cell>
        </row>
        <row r="254">
          <cell r="F254">
            <v>13510</v>
          </cell>
          <cell r="N254">
            <v>1</v>
          </cell>
        </row>
        <row r="255">
          <cell r="F255">
            <v>15510</v>
          </cell>
          <cell r="N255">
            <v>1</v>
          </cell>
        </row>
        <row r="256">
          <cell r="F256">
            <v>41040</v>
          </cell>
          <cell r="N256">
            <v>1</v>
          </cell>
        </row>
        <row r="257">
          <cell r="F257">
            <v>13400</v>
          </cell>
          <cell r="N257">
            <v>1</v>
          </cell>
        </row>
        <row r="258">
          <cell r="F258">
            <v>11200</v>
          </cell>
          <cell r="N258">
            <v>1</v>
          </cell>
        </row>
        <row r="259">
          <cell r="F259">
            <v>33000</v>
          </cell>
          <cell r="N259">
            <v>1</v>
          </cell>
        </row>
        <row r="260">
          <cell r="F260">
            <v>16100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15100</v>
          </cell>
          <cell r="N262">
            <v>1</v>
          </cell>
        </row>
        <row r="263">
          <cell r="F263">
            <v>13510</v>
          </cell>
          <cell r="N263">
            <v>1</v>
          </cell>
        </row>
        <row r="264">
          <cell r="F264">
            <v>11330</v>
          </cell>
          <cell r="N264">
            <v>1</v>
          </cell>
        </row>
        <row r="265">
          <cell r="F265">
            <v>16100</v>
          </cell>
          <cell r="N265">
            <v>1</v>
          </cell>
        </row>
        <row r="266">
          <cell r="F266">
            <v>15520</v>
          </cell>
          <cell r="N266">
            <v>1</v>
          </cell>
        </row>
        <row r="267">
          <cell r="F267">
            <v>13525</v>
          </cell>
          <cell r="N267">
            <v>1</v>
          </cell>
        </row>
        <row r="268">
          <cell r="F268">
            <v>11540</v>
          </cell>
          <cell r="N268">
            <v>1</v>
          </cell>
        </row>
        <row r="269">
          <cell r="F269">
            <v>41040</v>
          </cell>
          <cell r="N269">
            <v>1</v>
          </cell>
        </row>
        <row r="270">
          <cell r="F270">
            <v>79002</v>
          </cell>
          <cell r="N270">
            <v>1</v>
          </cell>
        </row>
        <row r="271">
          <cell r="F271">
            <v>11430</v>
          </cell>
          <cell r="N271">
            <v>1</v>
          </cell>
        </row>
        <row r="272">
          <cell r="F272">
            <v>15506</v>
          </cell>
          <cell r="N272">
            <v>1</v>
          </cell>
        </row>
        <row r="273">
          <cell r="F273">
            <v>13400</v>
          </cell>
          <cell r="N273">
            <v>1</v>
          </cell>
        </row>
        <row r="274">
          <cell r="F274">
            <v>13520</v>
          </cell>
          <cell r="N274">
            <v>1</v>
          </cell>
        </row>
        <row r="275">
          <cell r="F275">
            <v>11410</v>
          </cell>
          <cell r="N275">
            <v>1</v>
          </cell>
        </row>
        <row r="276">
          <cell r="F276">
            <v>13400</v>
          </cell>
          <cell r="N276">
            <v>1</v>
          </cell>
        </row>
        <row r="277">
          <cell r="F277">
            <v>13400</v>
          </cell>
          <cell r="N277">
            <v>1</v>
          </cell>
        </row>
        <row r="278">
          <cell r="F278">
            <v>32000</v>
          </cell>
          <cell r="N278">
            <v>1</v>
          </cell>
        </row>
        <row r="279">
          <cell r="F279">
            <v>15506</v>
          </cell>
          <cell r="N279">
            <v>1</v>
          </cell>
        </row>
        <row r="280">
          <cell r="F280">
            <v>13510</v>
          </cell>
          <cell r="N280">
            <v>1</v>
          </cell>
        </row>
        <row r="281">
          <cell r="F281">
            <v>15400</v>
          </cell>
          <cell r="N281">
            <v>1</v>
          </cell>
        </row>
        <row r="282">
          <cell r="F282">
            <v>15510</v>
          </cell>
          <cell r="N282">
            <v>1</v>
          </cell>
        </row>
        <row r="283">
          <cell r="F283">
            <v>16400</v>
          </cell>
          <cell r="N283">
            <v>0.75</v>
          </cell>
        </row>
        <row r="284">
          <cell r="F284">
            <v>51020</v>
          </cell>
          <cell r="N284">
            <v>1</v>
          </cell>
        </row>
        <row r="285">
          <cell r="F285">
            <v>11200</v>
          </cell>
          <cell r="N285">
            <v>1</v>
          </cell>
        </row>
        <row r="286">
          <cell r="F286">
            <v>14100</v>
          </cell>
          <cell r="N286">
            <v>1</v>
          </cell>
        </row>
        <row r="287">
          <cell r="F287">
            <v>11420</v>
          </cell>
          <cell r="N287">
            <v>1</v>
          </cell>
        </row>
        <row r="288">
          <cell r="F288">
            <v>13400</v>
          </cell>
          <cell r="N288">
            <v>1</v>
          </cell>
        </row>
        <row r="289">
          <cell r="F289">
            <v>13510</v>
          </cell>
          <cell r="N289">
            <v>1</v>
          </cell>
        </row>
        <row r="290">
          <cell r="F290">
            <v>12011</v>
          </cell>
          <cell r="N290">
            <v>1</v>
          </cell>
        </row>
        <row r="291">
          <cell r="F291">
            <v>13520</v>
          </cell>
          <cell r="N291">
            <v>1</v>
          </cell>
        </row>
        <row r="292">
          <cell r="F292">
            <v>31300</v>
          </cell>
          <cell r="N292">
            <v>1</v>
          </cell>
        </row>
        <row r="293">
          <cell r="F293">
            <v>11490</v>
          </cell>
          <cell r="N293">
            <v>0.5</v>
          </cell>
        </row>
        <row r="294">
          <cell r="F294">
            <v>55010</v>
          </cell>
          <cell r="N294">
            <v>1</v>
          </cell>
        </row>
        <row r="295">
          <cell r="F295">
            <v>11100</v>
          </cell>
          <cell r="N295">
            <v>1</v>
          </cell>
        </row>
        <row r="296">
          <cell r="F296">
            <v>32000</v>
          </cell>
          <cell r="N296">
            <v>1</v>
          </cell>
        </row>
        <row r="297">
          <cell r="F297">
            <v>13400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11430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15100</v>
          </cell>
          <cell r="N301">
            <v>1</v>
          </cell>
        </row>
        <row r="302">
          <cell r="F302">
            <v>14100</v>
          </cell>
          <cell r="N302">
            <v>1</v>
          </cell>
        </row>
        <row r="303">
          <cell r="F303">
            <v>72500</v>
          </cell>
          <cell r="N303">
            <v>0.8</v>
          </cell>
        </row>
        <row r="304">
          <cell r="F304">
            <v>15520</v>
          </cell>
          <cell r="N304">
            <v>1</v>
          </cell>
        </row>
        <row r="305">
          <cell r="F305">
            <v>41040</v>
          </cell>
          <cell r="N305">
            <v>1</v>
          </cell>
        </row>
        <row r="306">
          <cell r="F306">
            <v>51010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13600</v>
          </cell>
          <cell r="N308">
            <v>1</v>
          </cell>
        </row>
        <row r="309">
          <cell r="F309">
            <v>42030</v>
          </cell>
          <cell r="N309">
            <v>1</v>
          </cell>
        </row>
        <row r="310">
          <cell r="F310">
            <v>11100</v>
          </cell>
          <cell r="N310">
            <v>1</v>
          </cell>
        </row>
        <row r="311">
          <cell r="F311">
            <v>13400</v>
          </cell>
          <cell r="N311">
            <v>1</v>
          </cell>
        </row>
        <row r="312">
          <cell r="F312">
            <v>15510</v>
          </cell>
          <cell r="N312">
            <v>1</v>
          </cell>
        </row>
        <row r="313">
          <cell r="F313">
            <v>15100</v>
          </cell>
          <cell r="N313">
            <v>1</v>
          </cell>
        </row>
        <row r="314">
          <cell r="F314">
            <v>12012</v>
          </cell>
          <cell r="N314">
            <v>1</v>
          </cell>
        </row>
        <row r="315">
          <cell r="F315">
            <v>14100</v>
          </cell>
          <cell r="N315">
            <v>1</v>
          </cell>
        </row>
        <row r="316">
          <cell r="F316">
            <v>12011</v>
          </cell>
          <cell r="N316">
            <v>1</v>
          </cell>
        </row>
        <row r="317">
          <cell r="F317">
            <v>13600</v>
          </cell>
          <cell r="N317">
            <v>1</v>
          </cell>
        </row>
        <row r="318">
          <cell r="F318">
            <v>11200</v>
          </cell>
          <cell r="N318">
            <v>1</v>
          </cell>
        </row>
        <row r="319">
          <cell r="F319">
            <v>13510</v>
          </cell>
          <cell r="N319">
            <v>1</v>
          </cell>
        </row>
        <row r="320">
          <cell r="F320">
            <v>13400</v>
          </cell>
          <cell r="N320">
            <v>1</v>
          </cell>
        </row>
        <row r="321">
          <cell r="F321">
            <v>15510</v>
          </cell>
          <cell r="N321">
            <v>1</v>
          </cell>
        </row>
        <row r="322">
          <cell r="F322">
            <v>13510</v>
          </cell>
          <cell r="N322">
            <v>1</v>
          </cell>
        </row>
        <row r="323">
          <cell r="F323">
            <v>13510</v>
          </cell>
          <cell r="N323">
            <v>1</v>
          </cell>
        </row>
        <row r="324">
          <cell r="F324">
            <v>15509</v>
          </cell>
          <cell r="N324">
            <v>1</v>
          </cell>
        </row>
        <row r="325">
          <cell r="F325">
            <v>15510</v>
          </cell>
          <cell r="N325">
            <v>1</v>
          </cell>
        </row>
        <row r="326">
          <cell r="F326">
            <v>41040</v>
          </cell>
          <cell r="N326">
            <v>1</v>
          </cell>
        </row>
        <row r="327">
          <cell r="F327">
            <v>14100</v>
          </cell>
          <cell r="N327">
            <v>1</v>
          </cell>
        </row>
        <row r="328">
          <cell r="F328">
            <v>11515</v>
          </cell>
          <cell r="N328">
            <v>1</v>
          </cell>
        </row>
        <row r="329">
          <cell r="F329">
            <v>13100</v>
          </cell>
          <cell r="N329">
            <v>1</v>
          </cell>
        </row>
        <row r="330">
          <cell r="F330">
            <v>42012</v>
          </cell>
          <cell r="N330">
            <v>1</v>
          </cell>
        </row>
        <row r="331">
          <cell r="F331">
            <v>79002</v>
          </cell>
          <cell r="N331">
            <v>1</v>
          </cell>
        </row>
        <row r="332">
          <cell r="F332">
            <v>79002</v>
          </cell>
          <cell r="N332">
            <v>1</v>
          </cell>
        </row>
        <row r="333">
          <cell r="F333">
            <v>41020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15510</v>
          </cell>
          <cell r="N335">
            <v>1</v>
          </cell>
        </row>
        <row r="336">
          <cell r="F336">
            <v>13510</v>
          </cell>
          <cell r="N336">
            <v>1</v>
          </cell>
        </row>
        <row r="337">
          <cell r="F337">
            <v>41070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11320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14100</v>
          </cell>
          <cell r="N341">
            <v>1</v>
          </cell>
        </row>
        <row r="342">
          <cell r="F342">
            <v>15100</v>
          </cell>
          <cell r="N342">
            <v>1</v>
          </cell>
        </row>
        <row r="343">
          <cell r="F343">
            <v>13510</v>
          </cell>
          <cell r="N343">
            <v>1</v>
          </cell>
        </row>
        <row r="344">
          <cell r="F344">
            <v>33000</v>
          </cell>
          <cell r="N344">
            <v>1</v>
          </cell>
        </row>
        <row r="345">
          <cell r="F345">
            <v>13400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11515</v>
          </cell>
          <cell r="N347">
            <v>1</v>
          </cell>
        </row>
        <row r="348">
          <cell r="F348">
            <v>32000</v>
          </cell>
          <cell r="N348">
            <v>1</v>
          </cell>
        </row>
        <row r="349">
          <cell r="F349">
            <v>11150</v>
          </cell>
          <cell r="N349">
            <v>1</v>
          </cell>
        </row>
        <row r="350">
          <cell r="F350">
            <v>14100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13600</v>
          </cell>
          <cell r="N352">
            <v>1</v>
          </cell>
        </row>
        <row r="353">
          <cell r="F353">
            <v>11100</v>
          </cell>
          <cell r="N353">
            <v>1</v>
          </cell>
        </row>
        <row r="354">
          <cell r="F354">
            <v>15100</v>
          </cell>
          <cell r="N354">
            <v>1</v>
          </cell>
        </row>
        <row r="355">
          <cell r="F355">
            <v>42040</v>
          </cell>
          <cell r="N355">
            <v>1</v>
          </cell>
        </row>
        <row r="356">
          <cell r="F356">
            <v>13400</v>
          </cell>
          <cell r="N356">
            <v>1</v>
          </cell>
        </row>
        <row r="357">
          <cell r="F357">
            <v>41020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16300</v>
          </cell>
          <cell r="N359">
            <v>1</v>
          </cell>
        </row>
        <row r="360">
          <cell r="F360">
            <v>43010</v>
          </cell>
          <cell r="N360">
            <v>1</v>
          </cell>
        </row>
        <row r="361">
          <cell r="F361">
            <v>15505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11513</v>
          </cell>
          <cell r="N363">
            <v>1</v>
          </cell>
        </row>
        <row r="364">
          <cell r="F364">
            <v>15520</v>
          </cell>
          <cell r="N364">
            <v>1</v>
          </cell>
        </row>
        <row r="365">
          <cell r="F365">
            <v>11150</v>
          </cell>
          <cell r="N365">
            <v>1</v>
          </cell>
        </row>
        <row r="366">
          <cell r="F366">
            <v>13510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11100</v>
          </cell>
          <cell r="N368">
            <v>1</v>
          </cell>
        </row>
        <row r="369">
          <cell r="F369">
            <v>14100</v>
          </cell>
          <cell r="N369">
            <v>1</v>
          </cell>
        </row>
        <row r="370">
          <cell r="F370">
            <v>42014</v>
          </cell>
          <cell r="N370">
            <v>1</v>
          </cell>
        </row>
        <row r="371">
          <cell r="F371">
            <v>14100</v>
          </cell>
          <cell r="N371">
            <v>1</v>
          </cell>
        </row>
        <row r="372">
          <cell r="F372">
            <v>42016</v>
          </cell>
          <cell r="N372">
            <v>1</v>
          </cell>
        </row>
        <row r="373">
          <cell r="F373">
            <v>15505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41040</v>
          </cell>
          <cell r="N375">
            <v>1</v>
          </cell>
        </row>
        <row r="376">
          <cell r="F376">
            <v>16200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15508</v>
          </cell>
          <cell r="N380">
            <v>1</v>
          </cell>
        </row>
        <row r="381">
          <cell r="F381">
            <v>13400</v>
          </cell>
          <cell r="N381">
            <v>1</v>
          </cell>
        </row>
        <row r="382">
          <cell r="F382">
            <v>31100</v>
          </cell>
          <cell r="N382">
            <v>1</v>
          </cell>
        </row>
        <row r="383">
          <cell r="F383">
            <v>15100</v>
          </cell>
          <cell r="N383">
            <v>1</v>
          </cell>
        </row>
        <row r="384">
          <cell r="F384">
            <v>41020</v>
          </cell>
          <cell r="N384">
            <v>1</v>
          </cell>
        </row>
        <row r="385">
          <cell r="F385">
            <v>14109</v>
          </cell>
          <cell r="N385">
            <v>1</v>
          </cell>
        </row>
        <row r="386">
          <cell r="F386">
            <v>11330</v>
          </cell>
          <cell r="N386">
            <v>1</v>
          </cell>
        </row>
        <row r="387">
          <cell r="F387">
            <v>11540</v>
          </cell>
          <cell r="N387">
            <v>1</v>
          </cell>
        </row>
        <row r="388">
          <cell r="F388">
            <v>14100</v>
          </cell>
          <cell r="N388">
            <v>1</v>
          </cell>
        </row>
        <row r="389">
          <cell r="F389">
            <v>13400</v>
          </cell>
          <cell r="N389">
            <v>1</v>
          </cell>
        </row>
        <row r="390">
          <cell r="F390">
            <v>11540</v>
          </cell>
          <cell r="N390">
            <v>1</v>
          </cell>
        </row>
        <row r="391">
          <cell r="F391">
            <v>15510</v>
          </cell>
          <cell r="N391">
            <v>1</v>
          </cell>
        </row>
        <row r="392">
          <cell r="F392">
            <v>11430</v>
          </cell>
          <cell r="N392">
            <v>1</v>
          </cell>
        </row>
        <row r="393">
          <cell r="F393">
            <v>52040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34000</v>
          </cell>
          <cell r="N395">
            <v>1</v>
          </cell>
        </row>
        <row r="396">
          <cell r="F396">
            <v>11325</v>
          </cell>
          <cell r="N396">
            <v>1</v>
          </cell>
        </row>
        <row r="397">
          <cell r="F397">
            <v>14100</v>
          </cell>
          <cell r="N397">
            <v>1</v>
          </cell>
        </row>
        <row r="398">
          <cell r="F398">
            <v>16200</v>
          </cell>
          <cell r="N398">
            <v>1</v>
          </cell>
        </row>
        <row r="399">
          <cell r="F399">
            <v>15506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51020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42018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11348</v>
          </cell>
          <cell r="N407">
            <v>1</v>
          </cell>
        </row>
        <row r="408">
          <cell r="F408">
            <v>16400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15100</v>
          </cell>
          <cell r="N410">
            <v>1</v>
          </cell>
        </row>
        <row r="411">
          <cell r="F411">
            <v>13520</v>
          </cell>
          <cell r="N411">
            <v>1</v>
          </cell>
        </row>
        <row r="412">
          <cell r="F412">
            <v>72500</v>
          </cell>
          <cell r="N412">
            <v>1</v>
          </cell>
        </row>
        <row r="413">
          <cell r="F413">
            <v>11200</v>
          </cell>
          <cell r="N413">
            <v>1</v>
          </cell>
        </row>
        <row r="414">
          <cell r="F414">
            <v>13400</v>
          </cell>
          <cell r="N414">
            <v>1</v>
          </cell>
        </row>
        <row r="415">
          <cell r="F415">
            <v>41040</v>
          </cell>
          <cell r="N415">
            <v>1</v>
          </cell>
        </row>
        <row r="416">
          <cell r="F416">
            <v>13510</v>
          </cell>
          <cell r="N416">
            <v>1</v>
          </cell>
        </row>
        <row r="417">
          <cell r="F417">
            <v>42010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41040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11100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16200</v>
          </cell>
          <cell r="N423">
            <v>1</v>
          </cell>
        </row>
        <row r="424">
          <cell r="F424">
            <v>13400</v>
          </cell>
          <cell r="N424">
            <v>1</v>
          </cell>
        </row>
        <row r="425">
          <cell r="F425">
            <v>11595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14100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44010</v>
          </cell>
          <cell r="N429">
            <v>1</v>
          </cell>
        </row>
        <row r="430">
          <cell r="F430">
            <v>11515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14100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51040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15501</v>
          </cell>
          <cell r="N472">
            <v>1</v>
          </cell>
        </row>
        <row r="473">
          <cell r="F473">
            <v>41040</v>
          </cell>
          <cell r="N473">
            <v>1</v>
          </cell>
        </row>
        <row r="474">
          <cell r="F474">
            <v>15506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13510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11490</v>
          </cell>
          <cell r="N479">
            <v>0.47499999999999998</v>
          </cell>
        </row>
        <row r="480">
          <cell r="F480">
            <v>13600</v>
          </cell>
          <cell r="N480">
            <v>1</v>
          </cell>
        </row>
        <row r="481">
          <cell r="F481">
            <v>13400</v>
          </cell>
          <cell r="N481">
            <v>1</v>
          </cell>
        </row>
        <row r="482">
          <cell r="F482">
            <v>79002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13520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42018</v>
          </cell>
          <cell r="N490">
            <v>1</v>
          </cell>
        </row>
        <row r="491">
          <cell r="F491">
            <v>15100</v>
          </cell>
          <cell r="N491">
            <v>1</v>
          </cell>
        </row>
        <row r="492">
          <cell r="F492">
            <v>41020</v>
          </cell>
          <cell r="N492">
            <v>0.47499999999999998</v>
          </cell>
        </row>
        <row r="493">
          <cell r="F493">
            <v>13400</v>
          </cell>
          <cell r="N493">
            <v>1</v>
          </cell>
        </row>
        <row r="494">
          <cell r="F494">
            <v>13600</v>
          </cell>
          <cell r="N494">
            <v>1</v>
          </cell>
        </row>
        <row r="495">
          <cell r="F495">
            <v>11100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83024</v>
          </cell>
          <cell r="N497">
            <v>1</v>
          </cell>
        </row>
        <row r="498">
          <cell r="F498">
            <v>13510</v>
          </cell>
          <cell r="N498">
            <v>1</v>
          </cell>
        </row>
        <row r="499">
          <cell r="F499">
            <v>32000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13520</v>
          </cell>
          <cell r="N502">
            <v>1</v>
          </cell>
        </row>
        <row r="503">
          <cell r="F503">
            <v>13100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79000</v>
          </cell>
          <cell r="N505">
            <v>1</v>
          </cell>
        </row>
        <row r="506">
          <cell r="F506">
            <v>14100</v>
          </cell>
          <cell r="N506">
            <v>1</v>
          </cell>
        </row>
        <row r="507">
          <cell r="F507">
            <v>11200</v>
          </cell>
          <cell r="N507">
            <v>1</v>
          </cell>
        </row>
        <row r="508">
          <cell r="F508">
            <v>16400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13400</v>
          </cell>
          <cell r="N510">
            <v>1</v>
          </cell>
        </row>
        <row r="511">
          <cell r="F511">
            <v>79002</v>
          </cell>
          <cell r="N511">
            <v>1</v>
          </cell>
        </row>
        <row r="512">
          <cell r="F512">
            <v>51010</v>
          </cell>
          <cell r="N512">
            <v>1</v>
          </cell>
        </row>
        <row r="513">
          <cell r="F513">
            <v>15400</v>
          </cell>
          <cell r="N513">
            <v>1</v>
          </cell>
        </row>
        <row r="514">
          <cell r="F514">
            <v>15520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14100</v>
          </cell>
          <cell r="N516">
            <v>1</v>
          </cell>
        </row>
        <row r="517">
          <cell r="F517">
            <v>11100</v>
          </cell>
          <cell r="N517">
            <v>1</v>
          </cell>
        </row>
        <row r="518">
          <cell r="F518">
            <v>15100</v>
          </cell>
          <cell r="N518">
            <v>1</v>
          </cell>
        </row>
        <row r="519">
          <cell r="F519">
            <v>15100</v>
          </cell>
          <cell r="N519">
            <v>1</v>
          </cell>
        </row>
        <row r="520">
          <cell r="F520">
            <v>42016</v>
          </cell>
          <cell r="N520">
            <v>1</v>
          </cell>
        </row>
        <row r="521">
          <cell r="F521">
            <v>41040</v>
          </cell>
          <cell r="N521">
            <v>1</v>
          </cell>
        </row>
        <row r="522">
          <cell r="F522">
            <v>11515</v>
          </cell>
          <cell r="N522">
            <v>1</v>
          </cell>
        </row>
        <row r="523">
          <cell r="F523">
            <v>32000</v>
          </cell>
          <cell r="N523">
            <v>1</v>
          </cell>
        </row>
        <row r="524">
          <cell r="F524">
            <v>16300</v>
          </cell>
          <cell r="N524">
            <v>1</v>
          </cell>
        </row>
        <row r="525">
          <cell r="F525">
            <v>13520</v>
          </cell>
          <cell r="N525">
            <v>1</v>
          </cell>
        </row>
        <row r="526">
          <cell r="F526">
            <v>13400</v>
          </cell>
          <cell r="N526">
            <v>1</v>
          </cell>
        </row>
        <row r="527">
          <cell r="F527">
            <v>13510</v>
          </cell>
          <cell r="N527">
            <v>1</v>
          </cell>
        </row>
        <row r="528">
          <cell r="F528">
            <v>53010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11200</v>
          </cell>
          <cell r="N531">
            <v>1</v>
          </cell>
        </row>
        <row r="532">
          <cell r="F532">
            <v>15506</v>
          </cell>
          <cell r="N532">
            <v>1</v>
          </cell>
        </row>
        <row r="533">
          <cell r="F533">
            <v>79002</v>
          </cell>
          <cell r="N533">
            <v>1</v>
          </cell>
        </row>
        <row r="534">
          <cell r="F534">
            <v>15100</v>
          </cell>
          <cell r="N534">
            <v>1</v>
          </cell>
        </row>
        <row r="535">
          <cell r="F535">
            <v>15100</v>
          </cell>
          <cell r="N535">
            <v>1</v>
          </cell>
        </row>
        <row r="536">
          <cell r="F536">
            <v>41020</v>
          </cell>
          <cell r="N536">
            <v>1</v>
          </cell>
        </row>
        <row r="537">
          <cell r="F537">
            <v>51020</v>
          </cell>
          <cell r="N537">
            <v>1</v>
          </cell>
        </row>
        <row r="538">
          <cell r="F538">
            <v>14100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15506</v>
          </cell>
          <cell r="N540">
            <v>1</v>
          </cell>
        </row>
        <row r="541">
          <cell r="F541">
            <v>15506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15100</v>
          </cell>
          <cell r="N543">
            <v>1</v>
          </cell>
        </row>
        <row r="544">
          <cell r="F544">
            <v>54010</v>
          </cell>
          <cell r="N544">
            <v>1</v>
          </cell>
        </row>
        <row r="545">
          <cell r="F545">
            <v>14100</v>
          </cell>
          <cell r="N545">
            <v>1</v>
          </cell>
        </row>
        <row r="546">
          <cell r="F546">
            <v>15505</v>
          </cell>
          <cell r="N546">
            <v>1</v>
          </cell>
        </row>
        <row r="547">
          <cell r="F547">
            <v>41040</v>
          </cell>
          <cell r="N547">
            <v>1</v>
          </cell>
        </row>
        <row r="548">
          <cell r="F548">
            <v>51050</v>
          </cell>
          <cell r="N548">
            <v>1</v>
          </cell>
        </row>
        <row r="549">
          <cell r="F549">
            <v>13510</v>
          </cell>
          <cell r="N549">
            <v>1</v>
          </cell>
        </row>
        <row r="550">
          <cell r="F550">
            <v>11100</v>
          </cell>
          <cell r="N550">
            <v>1</v>
          </cell>
        </row>
        <row r="551">
          <cell r="F551">
            <v>41040</v>
          </cell>
          <cell r="N551">
            <v>1</v>
          </cell>
        </row>
        <row r="552">
          <cell r="F552">
            <v>13400</v>
          </cell>
          <cell r="N552">
            <v>1</v>
          </cell>
        </row>
        <row r="553">
          <cell r="F553">
            <v>13100</v>
          </cell>
          <cell r="N553">
            <v>1</v>
          </cell>
        </row>
        <row r="554">
          <cell r="F554">
            <v>15509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51010</v>
          </cell>
          <cell r="N556">
            <v>1</v>
          </cell>
        </row>
        <row r="557">
          <cell r="F557">
            <v>41050</v>
          </cell>
          <cell r="N557">
            <v>1</v>
          </cell>
        </row>
        <row r="558">
          <cell r="F558">
            <v>11325</v>
          </cell>
          <cell r="N558">
            <v>1</v>
          </cell>
        </row>
        <row r="559">
          <cell r="F559">
            <v>11490</v>
          </cell>
          <cell r="N559">
            <v>0.8</v>
          </cell>
        </row>
        <row r="560">
          <cell r="F560">
            <v>42010</v>
          </cell>
          <cell r="N560">
            <v>1</v>
          </cell>
        </row>
        <row r="561">
          <cell r="F561">
            <v>16200</v>
          </cell>
          <cell r="N561">
            <v>1</v>
          </cell>
        </row>
        <row r="562">
          <cell r="F562">
            <v>51060</v>
          </cell>
          <cell r="N562">
            <v>1</v>
          </cell>
        </row>
        <row r="563">
          <cell r="F563">
            <v>51020</v>
          </cell>
          <cell r="N563">
            <v>1</v>
          </cell>
        </row>
        <row r="564">
          <cell r="F564">
            <v>13600</v>
          </cell>
          <cell r="N564">
            <v>1</v>
          </cell>
        </row>
        <row r="565">
          <cell r="F565">
            <v>15100</v>
          </cell>
          <cell r="N565">
            <v>1</v>
          </cell>
        </row>
        <row r="566">
          <cell r="F566">
            <v>11100</v>
          </cell>
          <cell r="N566">
            <v>1</v>
          </cell>
        </row>
        <row r="567">
          <cell r="F567">
            <v>15506</v>
          </cell>
          <cell r="N567">
            <v>1</v>
          </cell>
        </row>
        <row r="568">
          <cell r="F568">
            <v>83024</v>
          </cell>
          <cell r="N568">
            <v>1</v>
          </cell>
        </row>
        <row r="569">
          <cell r="F569">
            <v>46010</v>
          </cell>
          <cell r="N569">
            <v>1</v>
          </cell>
        </row>
        <row r="570">
          <cell r="F570">
            <v>11200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15506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11370</v>
          </cell>
          <cell r="N574">
            <v>1</v>
          </cell>
        </row>
        <row r="575">
          <cell r="F575">
            <v>11550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41040</v>
          </cell>
          <cell r="N577">
            <v>1</v>
          </cell>
        </row>
        <row r="578">
          <cell r="F578">
            <v>15100</v>
          </cell>
          <cell r="N578">
            <v>1</v>
          </cell>
        </row>
        <row r="579">
          <cell r="F579">
            <v>12013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13510</v>
          </cell>
          <cell r="N581">
            <v>1</v>
          </cell>
        </row>
        <row r="582">
          <cell r="F582">
            <v>16200</v>
          </cell>
          <cell r="N582">
            <v>1</v>
          </cell>
        </row>
        <row r="583">
          <cell r="F583">
            <v>13520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15506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45010</v>
          </cell>
          <cell r="N588">
            <v>1</v>
          </cell>
        </row>
        <row r="589">
          <cell r="F589">
            <v>14109</v>
          </cell>
          <cell r="N589">
            <v>1</v>
          </cell>
        </row>
        <row r="590">
          <cell r="F590">
            <v>41020</v>
          </cell>
          <cell r="N590">
            <v>1</v>
          </cell>
        </row>
        <row r="591">
          <cell r="F591">
            <v>42018</v>
          </cell>
          <cell r="N591">
            <v>1</v>
          </cell>
        </row>
        <row r="592">
          <cell r="F592">
            <v>33000</v>
          </cell>
          <cell r="N592">
            <v>1</v>
          </cell>
        </row>
        <row r="593">
          <cell r="F593">
            <v>15400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51060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41040</v>
          </cell>
          <cell r="N598">
            <v>1</v>
          </cell>
        </row>
        <row r="599">
          <cell r="F599">
            <v>13100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15100</v>
          </cell>
          <cell r="N601">
            <v>1</v>
          </cell>
        </row>
        <row r="602">
          <cell r="F602">
            <v>13400</v>
          </cell>
          <cell r="N602">
            <v>1</v>
          </cell>
        </row>
        <row r="603">
          <cell r="F603">
            <v>15506</v>
          </cell>
          <cell r="N603">
            <v>1</v>
          </cell>
        </row>
        <row r="604">
          <cell r="F604">
            <v>15510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13510</v>
          </cell>
          <cell r="N606">
            <v>1</v>
          </cell>
        </row>
        <row r="607">
          <cell r="F607">
            <v>13400</v>
          </cell>
          <cell r="N607">
            <v>1</v>
          </cell>
        </row>
        <row r="608">
          <cell r="F608">
            <v>41020</v>
          </cell>
          <cell r="N608">
            <v>1</v>
          </cell>
        </row>
        <row r="609">
          <cell r="F609">
            <v>14100</v>
          </cell>
          <cell r="N609">
            <v>1</v>
          </cell>
        </row>
        <row r="610">
          <cell r="F610">
            <v>13600</v>
          </cell>
          <cell r="N610">
            <v>1</v>
          </cell>
        </row>
        <row r="611">
          <cell r="F611">
            <v>13510</v>
          </cell>
          <cell r="N611">
            <v>1</v>
          </cell>
        </row>
        <row r="612">
          <cell r="F612">
            <v>13525</v>
          </cell>
          <cell r="N612">
            <v>1</v>
          </cell>
        </row>
        <row r="613">
          <cell r="F613">
            <v>31100</v>
          </cell>
          <cell r="N613">
            <v>1</v>
          </cell>
        </row>
        <row r="614">
          <cell r="F614">
            <v>13520</v>
          </cell>
          <cell r="N614">
            <v>1</v>
          </cell>
        </row>
        <row r="615">
          <cell r="F615">
            <v>13510</v>
          </cell>
          <cell r="N615">
            <v>1</v>
          </cell>
        </row>
        <row r="616">
          <cell r="F616">
            <v>41040</v>
          </cell>
          <cell r="N616">
            <v>1</v>
          </cell>
        </row>
        <row r="617">
          <cell r="F617">
            <v>15520</v>
          </cell>
          <cell r="N617">
            <v>1</v>
          </cell>
        </row>
        <row r="618">
          <cell r="F618">
            <v>41040</v>
          </cell>
          <cell r="N618">
            <v>1</v>
          </cell>
        </row>
        <row r="619">
          <cell r="F619">
            <v>13520</v>
          </cell>
          <cell r="N619">
            <v>1</v>
          </cell>
        </row>
        <row r="620">
          <cell r="F620">
            <v>15100</v>
          </cell>
          <cell r="N620">
            <v>1</v>
          </cell>
        </row>
        <row r="621">
          <cell r="F621">
            <v>13510</v>
          </cell>
          <cell r="N621">
            <v>1</v>
          </cell>
        </row>
        <row r="622">
          <cell r="F622">
            <v>15510</v>
          </cell>
          <cell r="N622">
            <v>1</v>
          </cell>
        </row>
        <row r="623">
          <cell r="F623">
            <v>16400</v>
          </cell>
          <cell r="N623">
            <v>1</v>
          </cell>
        </row>
        <row r="624">
          <cell r="F624">
            <v>13400</v>
          </cell>
          <cell r="N624">
            <v>1</v>
          </cell>
        </row>
        <row r="625">
          <cell r="F625">
            <v>53010</v>
          </cell>
          <cell r="N625">
            <v>1</v>
          </cell>
        </row>
        <row r="626">
          <cell r="F626">
            <v>11100</v>
          </cell>
          <cell r="N626">
            <v>1</v>
          </cell>
        </row>
        <row r="627">
          <cell r="F627">
            <v>14100</v>
          </cell>
          <cell r="N627">
            <v>1</v>
          </cell>
        </row>
        <row r="628">
          <cell r="F628">
            <v>12011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11150</v>
          </cell>
          <cell r="N631">
            <v>1</v>
          </cell>
        </row>
        <row r="632">
          <cell r="F632">
            <v>15510</v>
          </cell>
          <cell r="N632">
            <v>1</v>
          </cell>
        </row>
        <row r="633">
          <cell r="F633">
            <v>13525</v>
          </cell>
          <cell r="N633">
            <v>1</v>
          </cell>
        </row>
        <row r="634">
          <cell r="F634">
            <v>13400</v>
          </cell>
          <cell r="N634">
            <v>1</v>
          </cell>
        </row>
        <row r="635">
          <cell r="F635">
            <v>15506</v>
          </cell>
          <cell r="N635">
            <v>1</v>
          </cell>
        </row>
        <row r="636">
          <cell r="F636">
            <v>14109</v>
          </cell>
          <cell r="N636">
            <v>1</v>
          </cell>
        </row>
        <row r="637">
          <cell r="F637">
            <v>13510</v>
          </cell>
          <cell r="N637">
            <v>1</v>
          </cell>
        </row>
        <row r="638">
          <cell r="F638">
            <v>79000</v>
          </cell>
          <cell r="N638">
            <v>1</v>
          </cell>
        </row>
        <row r="639">
          <cell r="F639">
            <v>14100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15100</v>
          </cell>
          <cell r="N641">
            <v>1</v>
          </cell>
        </row>
        <row r="642">
          <cell r="F642">
            <v>51040</v>
          </cell>
          <cell r="N642">
            <v>1</v>
          </cell>
        </row>
        <row r="643">
          <cell r="F643">
            <v>15510</v>
          </cell>
          <cell r="N643">
            <v>1</v>
          </cell>
        </row>
        <row r="644">
          <cell r="F644">
            <v>13510</v>
          </cell>
          <cell r="N644">
            <v>1</v>
          </cell>
        </row>
        <row r="645">
          <cell r="F645">
            <v>13520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11200</v>
          </cell>
          <cell r="N647">
            <v>1</v>
          </cell>
        </row>
        <row r="648">
          <cell r="F648">
            <v>13600</v>
          </cell>
          <cell r="N648">
            <v>1</v>
          </cell>
        </row>
        <row r="649">
          <cell r="F649">
            <v>13400</v>
          </cell>
          <cell r="N649">
            <v>1</v>
          </cell>
        </row>
        <row r="650">
          <cell r="F650">
            <v>51020</v>
          </cell>
          <cell r="N650">
            <v>1</v>
          </cell>
        </row>
        <row r="651">
          <cell r="F651">
            <v>15100</v>
          </cell>
          <cell r="N651">
            <v>1</v>
          </cell>
        </row>
        <row r="652">
          <cell r="F652">
            <v>13510</v>
          </cell>
          <cell r="N652">
            <v>1</v>
          </cell>
        </row>
        <row r="653">
          <cell r="F653">
            <v>13400</v>
          </cell>
          <cell r="N653">
            <v>1</v>
          </cell>
        </row>
        <row r="654">
          <cell r="F654">
            <v>53010</v>
          </cell>
          <cell r="N654">
            <v>1</v>
          </cell>
        </row>
        <row r="655">
          <cell r="F655">
            <v>13400</v>
          </cell>
          <cell r="N655">
            <v>1</v>
          </cell>
        </row>
        <row r="656">
          <cell r="F656">
            <v>13520</v>
          </cell>
          <cell r="N656">
            <v>1</v>
          </cell>
        </row>
        <row r="657">
          <cell r="F657">
            <v>13520</v>
          </cell>
          <cell r="N657">
            <v>1</v>
          </cell>
        </row>
        <row r="658">
          <cell r="F658">
            <v>15506</v>
          </cell>
          <cell r="N658">
            <v>1</v>
          </cell>
        </row>
        <row r="659">
          <cell r="F659">
            <v>13400</v>
          </cell>
          <cell r="N659">
            <v>1</v>
          </cell>
        </row>
        <row r="660">
          <cell r="F660">
            <v>14109</v>
          </cell>
          <cell r="N660">
            <v>1</v>
          </cell>
        </row>
        <row r="661">
          <cell r="F661">
            <v>11590</v>
          </cell>
          <cell r="N661">
            <v>1</v>
          </cell>
        </row>
        <row r="662">
          <cell r="F662">
            <v>14100</v>
          </cell>
          <cell r="N662">
            <v>1</v>
          </cell>
        </row>
        <row r="663">
          <cell r="F663">
            <v>79002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13510</v>
          </cell>
          <cell r="N665">
            <v>1</v>
          </cell>
        </row>
        <row r="666">
          <cell r="F666">
            <v>14100</v>
          </cell>
          <cell r="N666">
            <v>1</v>
          </cell>
        </row>
        <row r="667">
          <cell r="F667">
            <v>11410</v>
          </cell>
          <cell r="N667">
            <v>1</v>
          </cell>
        </row>
        <row r="668">
          <cell r="F668">
            <v>31100</v>
          </cell>
          <cell r="N668">
            <v>1</v>
          </cell>
        </row>
        <row r="669">
          <cell r="F669">
            <v>41040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14100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55010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13510</v>
          </cell>
          <cell r="N675">
            <v>1</v>
          </cell>
        </row>
        <row r="676">
          <cell r="F676">
            <v>32000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44010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13510</v>
          </cell>
          <cell r="N680">
            <v>1</v>
          </cell>
        </row>
        <row r="681">
          <cell r="F681">
            <v>52040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14100</v>
          </cell>
          <cell r="N685">
            <v>1</v>
          </cell>
        </row>
        <row r="686">
          <cell r="F686">
            <v>15506</v>
          </cell>
          <cell r="N686">
            <v>1</v>
          </cell>
        </row>
        <row r="687">
          <cell r="F687">
            <v>14109</v>
          </cell>
          <cell r="N687">
            <v>1</v>
          </cell>
        </row>
        <row r="688">
          <cell r="F688">
            <v>34000</v>
          </cell>
          <cell r="N688">
            <v>1</v>
          </cell>
        </row>
        <row r="689">
          <cell r="F689">
            <v>16100</v>
          </cell>
          <cell r="N689">
            <v>1</v>
          </cell>
        </row>
        <row r="690">
          <cell r="F690">
            <v>34000</v>
          </cell>
          <cell r="N690">
            <v>1</v>
          </cell>
        </row>
        <row r="691">
          <cell r="F691">
            <v>41040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11150</v>
          </cell>
          <cell r="N693">
            <v>1</v>
          </cell>
        </row>
        <row r="694">
          <cell r="F694">
            <v>14100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52010</v>
          </cell>
          <cell r="N696">
            <v>1</v>
          </cell>
        </row>
        <row r="697">
          <cell r="F697">
            <v>13600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79003</v>
          </cell>
          <cell r="N700">
            <v>1</v>
          </cell>
        </row>
        <row r="701">
          <cell r="F701">
            <v>42030</v>
          </cell>
          <cell r="N701">
            <v>1</v>
          </cell>
        </row>
        <row r="702">
          <cell r="F702">
            <v>13400</v>
          </cell>
          <cell r="N702">
            <v>1</v>
          </cell>
        </row>
        <row r="703">
          <cell r="F703">
            <v>14100</v>
          </cell>
          <cell r="N703">
            <v>1</v>
          </cell>
        </row>
        <row r="704">
          <cell r="F704">
            <v>11490</v>
          </cell>
          <cell r="N704">
            <v>0.8</v>
          </cell>
        </row>
        <row r="705">
          <cell r="F705">
            <v>15506</v>
          </cell>
          <cell r="N705">
            <v>1</v>
          </cell>
        </row>
        <row r="706">
          <cell r="F706">
            <v>12359</v>
          </cell>
          <cell r="N706">
            <v>1</v>
          </cell>
        </row>
        <row r="707">
          <cell r="F707">
            <v>14109</v>
          </cell>
          <cell r="N707">
            <v>1</v>
          </cell>
        </row>
        <row r="708">
          <cell r="F708">
            <v>11540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11330</v>
          </cell>
          <cell r="N710">
            <v>1</v>
          </cell>
        </row>
        <row r="711">
          <cell r="F711">
            <v>15100</v>
          </cell>
          <cell r="N711">
            <v>1</v>
          </cell>
        </row>
        <row r="712">
          <cell r="F712">
            <v>13510</v>
          </cell>
          <cell r="N712">
            <v>1</v>
          </cell>
        </row>
        <row r="713">
          <cell r="F713">
            <v>79000</v>
          </cell>
          <cell r="N713">
            <v>1</v>
          </cell>
        </row>
        <row r="714">
          <cell r="F714">
            <v>13510</v>
          </cell>
          <cell r="N714">
            <v>1</v>
          </cell>
        </row>
        <row r="715">
          <cell r="F715">
            <v>11490</v>
          </cell>
          <cell r="N715">
            <v>1</v>
          </cell>
        </row>
        <row r="716">
          <cell r="F716">
            <v>15100</v>
          </cell>
          <cell r="N716">
            <v>1</v>
          </cell>
        </row>
        <row r="717">
          <cell r="F717">
            <v>41040</v>
          </cell>
          <cell r="N717">
            <v>1</v>
          </cell>
        </row>
        <row r="718">
          <cell r="F718">
            <v>13510</v>
          </cell>
          <cell r="N718">
            <v>1</v>
          </cell>
        </row>
        <row r="719">
          <cell r="F719">
            <v>14100</v>
          </cell>
          <cell r="N719">
            <v>1</v>
          </cell>
        </row>
        <row r="720">
          <cell r="F720">
            <v>15520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13400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15510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12012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12011</v>
          </cell>
          <cell r="N730">
            <v>1</v>
          </cell>
        </row>
        <row r="731">
          <cell r="F731">
            <v>13510</v>
          </cell>
          <cell r="N731">
            <v>1</v>
          </cell>
        </row>
        <row r="732">
          <cell r="F732">
            <v>14100</v>
          </cell>
          <cell r="N732">
            <v>1</v>
          </cell>
        </row>
        <row r="733">
          <cell r="F733">
            <v>14109</v>
          </cell>
          <cell r="N733">
            <v>1</v>
          </cell>
        </row>
        <row r="734">
          <cell r="F734">
            <v>13520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41020</v>
          </cell>
          <cell r="N736">
            <v>1</v>
          </cell>
        </row>
        <row r="737">
          <cell r="F737">
            <v>14100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13400</v>
          </cell>
          <cell r="N739">
            <v>1</v>
          </cell>
        </row>
        <row r="740">
          <cell r="F740">
            <v>41040</v>
          </cell>
          <cell r="N740">
            <v>1</v>
          </cell>
        </row>
        <row r="741">
          <cell r="F741">
            <v>32000</v>
          </cell>
          <cell r="N741">
            <v>1</v>
          </cell>
        </row>
        <row r="742">
          <cell r="F742">
            <v>45010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15520</v>
          </cell>
          <cell r="N744">
            <v>1</v>
          </cell>
        </row>
        <row r="745">
          <cell r="F745">
            <v>15505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15100</v>
          </cell>
          <cell r="N748">
            <v>1</v>
          </cell>
        </row>
        <row r="749">
          <cell r="F749">
            <v>13510</v>
          </cell>
          <cell r="N749">
            <v>1</v>
          </cell>
        </row>
        <row r="750">
          <cell r="F750">
            <v>11200</v>
          </cell>
          <cell r="N750">
            <v>1</v>
          </cell>
        </row>
        <row r="751">
          <cell r="F751">
            <v>11320</v>
          </cell>
          <cell r="N751">
            <v>1</v>
          </cell>
        </row>
        <row r="752">
          <cell r="F752">
            <v>15100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14100</v>
          </cell>
          <cell r="N755">
            <v>1</v>
          </cell>
        </row>
        <row r="756">
          <cell r="F756">
            <v>15100</v>
          </cell>
          <cell r="N756">
            <v>1</v>
          </cell>
        </row>
        <row r="757">
          <cell r="F757">
            <v>11100</v>
          </cell>
          <cell r="N757">
            <v>1</v>
          </cell>
        </row>
        <row r="758">
          <cell r="F758">
            <v>15506</v>
          </cell>
          <cell r="N758">
            <v>1</v>
          </cell>
        </row>
        <row r="759">
          <cell r="F759">
            <v>11200</v>
          </cell>
          <cell r="N759">
            <v>1</v>
          </cell>
        </row>
        <row r="760">
          <cell r="F760">
            <v>51050</v>
          </cell>
          <cell r="N760">
            <v>1</v>
          </cell>
        </row>
        <row r="761">
          <cell r="F761">
            <v>13400</v>
          </cell>
          <cell r="N761">
            <v>1</v>
          </cell>
        </row>
        <row r="762">
          <cell r="F762">
            <v>11420</v>
          </cell>
          <cell r="N762">
            <v>1</v>
          </cell>
        </row>
        <row r="763">
          <cell r="F763">
            <v>11200</v>
          </cell>
          <cell r="N763">
            <v>1</v>
          </cell>
        </row>
        <row r="764">
          <cell r="F764">
            <v>16300</v>
          </cell>
          <cell r="N764">
            <v>1</v>
          </cell>
        </row>
        <row r="765">
          <cell r="F765">
            <v>15510</v>
          </cell>
          <cell r="N765">
            <v>1</v>
          </cell>
        </row>
        <row r="766">
          <cell r="F766">
            <v>11200</v>
          </cell>
          <cell r="N766">
            <v>1</v>
          </cell>
        </row>
        <row r="767">
          <cell r="F767">
            <v>15506</v>
          </cell>
          <cell r="N767">
            <v>1</v>
          </cell>
        </row>
        <row r="768">
          <cell r="F768">
            <v>42010</v>
          </cell>
          <cell r="N768">
            <v>1</v>
          </cell>
        </row>
        <row r="769">
          <cell r="F769">
            <v>15505</v>
          </cell>
          <cell r="N769">
            <v>1</v>
          </cell>
        </row>
        <row r="770">
          <cell r="F770">
            <v>13400</v>
          </cell>
          <cell r="N770">
            <v>1</v>
          </cell>
        </row>
        <row r="771">
          <cell r="F771">
            <v>13510</v>
          </cell>
          <cell r="N771">
            <v>1</v>
          </cell>
        </row>
        <row r="772">
          <cell r="F772">
            <v>11490</v>
          </cell>
          <cell r="N772">
            <v>1</v>
          </cell>
        </row>
        <row r="773">
          <cell r="F773">
            <v>11100</v>
          </cell>
          <cell r="N773">
            <v>1</v>
          </cell>
        </row>
        <row r="774">
          <cell r="F774">
            <v>13100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15100</v>
          </cell>
          <cell r="N777">
            <v>1</v>
          </cell>
        </row>
        <row r="778">
          <cell r="F778">
            <v>13400</v>
          </cell>
          <cell r="N778">
            <v>1</v>
          </cell>
        </row>
        <row r="779">
          <cell r="F779">
            <v>13400</v>
          </cell>
          <cell r="N779">
            <v>1</v>
          </cell>
        </row>
        <row r="780">
          <cell r="F780">
            <v>15506</v>
          </cell>
          <cell r="N780">
            <v>1</v>
          </cell>
        </row>
        <row r="781">
          <cell r="F781">
            <v>12011</v>
          </cell>
          <cell r="N781">
            <v>1</v>
          </cell>
        </row>
        <row r="782">
          <cell r="F782">
            <v>14100</v>
          </cell>
          <cell r="N782">
            <v>1</v>
          </cell>
        </row>
        <row r="783">
          <cell r="F783">
            <v>13510</v>
          </cell>
          <cell r="N783">
            <v>1</v>
          </cell>
        </row>
        <row r="784">
          <cell r="F784">
            <v>13525</v>
          </cell>
          <cell r="N784">
            <v>1</v>
          </cell>
        </row>
        <row r="785">
          <cell r="F785">
            <v>15100</v>
          </cell>
          <cell r="N785">
            <v>1</v>
          </cell>
        </row>
        <row r="786">
          <cell r="F786">
            <v>15506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15100</v>
          </cell>
          <cell r="N788">
            <v>1</v>
          </cell>
        </row>
        <row r="789">
          <cell r="F789">
            <v>14100</v>
          </cell>
          <cell r="N789">
            <v>1</v>
          </cell>
        </row>
        <row r="790">
          <cell r="F790">
            <v>13510</v>
          </cell>
          <cell r="N790">
            <v>1</v>
          </cell>
        </row>
        <row r="791">
          <cell r="F791">
            <v>51040</v>
          </cell>
          <cell r="N791">
            <v>1</v>
          </cell>
        </row>
        <row r="792">
          <cell r="F792">
            <v>14100</v>
          </cell>
          <cell r="N792">
            <v>1</v>
          </cell>
        </row>
        <row r="793">
          <cell r="F793">
            <v>13400</v>
          </cell>
          <cell r="N793">
            <v>1</v>
          </cell>
        </row>
        <row r="794">
          <cell r="F794">
            <v>13510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51020</v>
          </cell>
          <cell r="N796">
            <v>1</v>
          </cell>
        </row>
        <row r="797">
          <cell r="F797">
            <v>16100</v>
          </cell>
          <cell r="N797">
            <v>1</v>
          </cell>
        </row>
        <row r="798">
          <cell r="F798">
            <v>11100</v>
          </cell>
          <cell r="N798">
            <v>1</v>
          </cell>
        </row>
        <row r="799">
          <cell r="F799">
            <v>15510</v>
          </cell>
          <cell r="N799">
            <v>1</v>
          </cell>
        </row>
        <row r="800">
          <cell r="F800">
            <v>13510</v>
          </cell>
          <cell r="N800">
            <v>1</v>
          </cell>
        </row>
        <row r="801">
          <cell r="F801">
            <v>51020</v>
          </cell>
          <cell r="N801">
            <v>1</v>
          </cell>
        </row>
        <row r="802">
          <cell r="F802">
            <v>13520</v>
          </cell>
          <cell r="N802">
            <v>1</v>
          </cell>
        </row>
        <row r="803">
          <cell r="F803">
            <v>44010</v>
          </cell>
          <cell r="N803">
            <v>1</v>
          </cell>
        </row>
        <row r="804">
          <cell r="F804">
            <v>14109</v>
          </cell>
          <cell r="N804">
            <v>1</v>
          </cell>
        </row>
        <row r="805">
          <cell r="F805">
            <v>15510</v>
          </cell>
          <cell r="N805">
            <v>1</v>
          </cell>
        </row>
        <row r="806">
          <cell r="F806">
            <v>41050</v>
          </cell>
          <cell r="N806">
            <v>1</v>
          </cell>
        </row>
        <row r="807">
          <cell r="F807">
            <v>15520</v>
          </cell>
          <cell r="N807">
            <v>1</v>
          </cell>
        </row>
        <row r="808">
          <cell r="F808">
            <v>12012</v>
          </cell>
          <cell r="N808">
            <v>1</v>
          </cell>
        </row>
        <row r="809">
          <cell r="F809">
            <v>15506</v>
          </cell>
          <cell r="N809">
            <v>1</v>
          </cell>
        </row>
        <row r="810">
          <cell r="F810">
            <v>11348</v>
          </cell>
          <cell r="N810">
            <v>1</v>
          </cell>
        </row>
        <row r="811">
          <cell r="F811">
            <v>11490</v>
          </cell>
          <cell r="N811">
            <v>0.8</v>
          </cell>
        </row>
        <row r="812">
          <cell r="F812">
            <v>11100</v>
          </cell>
          <cell r="N812">
            <v>1</v>
          </cell>
        </row>
        <row r="813">
          <cell r="F813">
            <v>13400</v>
          </cell>
          <cell r="N813">
            <v>1</v>
          </cell>
        </row>
        <row r="814">
          <cell r="F814">
            <v>14100</v>
          </cell>
          <cell r="N814">
            <v>1</v>
          </cell>
        </row>
        <row r="815">
          <cell r="F815">
            <v>13510</v>
          </cell>
          <cell r="N815">
            <v>1</v>
          </cell>
        </row>
        <row r="816">
          <cell r="F816">
            <v>13400</v>
          </cell>
          <cell r="N816">
            <v>0.5625</v>
          </cell>
        </row>
        <row r="817">
          <cell r="F817">
            <v>15100</v>
          </cell>
          <cell r="N817">
            <v>1</v>
          </cell>
        </row>
        <row r="818">
          <cell r="F818">
            <v>13400</v>
          </cell>
          <cell r="N818">
            <v>1</v>
          </cell>
        </row>
        <row r="819">
          <cell r="F819">
            <v>11430</v>
          </cell>
          <cell r="N819">
            <v>1</v>
          </cell>
        </row>
        <row r="820">
          <cell r="F820">
            <v>13510</v>
          </cell>
          <cell r="N820">
            <v>1</v>
          </cell>
        </row>
        <row r="821">
          <cell r="F821">
            <v>15506</v>
          </cell>
          <cell r="N821">
            <v>1</v>
          </cell>
        </row>
        <row r="822">
          <cell r="F822">
            <v>15506</v>
          </cell>
          <cell r="N822">
            <v>1</v>
          </cell>
        </row>
        <row r="823">
          <cell r="F823">
            <v>14100</v>
          </cell>
          <cell r="N823">
            <v>1</v>
          </cell>
        </row>
        <row r="824">
          <cell r="F824">
            <v>13400</v>
          </cell>
          <cell r="N824">
            <v>1</v>
          </cell>
        </row>
        <row r="825">
          <cell r="F825">
            <v>54010</v>
          </cell>
          <cell r="N825">
            <v>1</v>
          </cell>
        </row>
        <row r="826">
          <cell r="F826">
            <v>15100</v>
          </cell>
          <cell r="N826">
            <v>1</v>
          </cell>
        </row>
        <row r="827">
          <cell r="F827">
            <v>13510</v>
          </cell>
          <cell r="N827">
            <v>1</v>
          </cell>
        </row>
        <row r="828">
          <cell r="F828">
            <v>13100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14100</v>
          </cell>
          <cell r="N830">
            <v>1</v>
          </cell>
        </row>
        <row r="831">
          <cell r="F831">
            <v>12013</v>
          </cell>
          <cell r="N831">
            <v>1</v>
          </cell>
        </row>
        <row r="832">
          <cell r="F832">
            <v>12013</v>
          </cell>
          <cell r="N832">
            <v>1</v>
          </cell>
        </row>
        <row r="833">
          <cell r="F833">
            <v>11348</v>
          </cell>
          <cell r="N833">
            <v>1</v>
          </cell>
        </row>
        <row r="834">
          <cell r="F834">
            <v>15492</v>
          </cell>
          <cell r="N834">
            <v>1</v>
          </cell>
        </row>
        <row r="835">
          <cell r="F835">
            <v>79002</v>
          </cell>
          <cell r="N835">
            <v>1</v>
          </cell>
        </row>
        <row r="836">
          <cell r="F836">
            <v>11430</v>
          </cell>
          <cell r="N836">
            <v>1</v>
          </cell>
        </row>
        <row r="837">
          <cell r="F837">
            <v>15100</v>
          </cell>
          <cell r="N837">
            <v>1</v>
          </cell>
        </row>
        <row r="838">
          <cell r="F838">
            <v>14100</v>
          </cell>
          <cell r="N838">
            <v>1</v>
          </cell>
        </row>
        <row r="839">
          <cell r="F839">
            <v>11410</v>
          </cell>
          <cell r="N839">
            <v>1</v>
          </cell>
        </row>
        <row r="840">
          <cell r="F840">
            <v>13510</v>
          </cell>
          <cell r="N840">
            <v>1</v>
          </cell>
        </row>
        <row r="841">
          <cell r="F841">
            <v>34000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13510</v>
          </cell>
          <cell r="N843">
            <v>1</v>
          </cell>
        </row>
        <row r="844">
          <cell r="F844">
            <v>13400</v>
          </cell>
          <cell r="N844">
            <v>1</v>
          </cell>
        </row>
        <row r="845">
          <cell r="F845">
            <v>14100</v>
          </cell>
          <cell r="N845">
            <v>1</v>
          </cell>
        </row>
        <row r="846">
          <cell r="F846">
            <v>15506</v>
          </cell>
          <cell r="N846">
            <v>1</v>
          </cell>
        </row>
        <row r="847">
          <cell r="F847">
            <v>13510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15510</v>
          </cell>
          <cell r="N849">
            <v>1</v>
          </cell>
        </row>
        <row r="850">
          <cell r="F850">
            <v>11200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42016</v>
          </cell>
          <cell r="N852">
            <v>1</v>
          </cell>
        </row>
        <row r="853">
          <cell r="F853">
            <v>15510</v>
          </cell>
          <cell r="N853">
            <v>1</v>
          </cell>
        </row>
        <row r="854">
          <cell r="F854">
            <v>13510</v>
          </cell>
          <cell r="N854">
            <v>1</v>
          </cell>
        </row>
        <row r="855">
          <cell r="F855">
            <v>13510</v>
          </cell>
          <cell r="N855">
            <v>1</v>
          </cell>
        </row>
        <row r="856">
          <cell r="F856">
            <v>13100</v>
          </cell>
          <cell r="N856">
            <v>1</v>
          </cell>
        </row>
        <row r="857">
          <cell r="F857">
            <v>15506</v>
          </cell>
          <cell r="N857">
            <v>1</v>
          </cell>
        </row>
        <row r="858">
          <cell r="F858">
            <v>11325</v>
          </cell>
          <cell r="N858">
            <v>1</v>
          </cell>
        </row>
        <row r="859">
          <cell r="F859">
            <v>15400</v>
          </cell>
          <cell r="N859">
            <v>1</v>
          </cell>
        </row>
        <row r="860">
          <cell r="F860">
            <v>41040</v>
          </cell>
          <cell r="N860">
            <v>1</v>
          </cell>
        </row>
        <row r="861">
          <cell r="F861">
            <v>53010</v>
          </cell>
          <cell r="N861">
            <v>1</v>
          </cell>
        </row>
        <row r="862">
          <cell r="F862">
            <v>13510</v>
          </cell>
          <cell r="N862">
            <v>1</v>
          </cell>
        </row>
        <row r="863">
          <cell r="F863">
            <v>51010</v>
          </cell>
          <cell r="N863">
            <v>1</v>
          </cell>
        </row>
        <row r="864">
          <cell r="F864">
            <v>12013</v>
          </cell>
          <cell r="N864">
            <v>1</v>
          </cell>
        </row>
        <row r="865">
          <cell r="F865">
            <v>11410</v>
          </cell>
          <cell r="N865">
            <v>1</v>
          </cell>
        </row>
        <row r="866">
          <cell r="F866">
            <v>11200</v>
          </cell>
          <cell r="N866">
            <v>1</v>
          </cell>
        </row>
        <row r="867">
          <cell r="F867">
            <v>13520</v>
          </cell>
          <cell r="N867">
            <v>1</v>
          </cell>
        </row>
        <row r="868">
          <cell r="F868">
            <v>11200</v>
          </cell>
          <cell r="N868">
            <v>1</v>
          </cell>
        </row>
        <row r="869">
          <cell r="F869">
            <v>12013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15520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41020</v>
          </cell>
          <cell r="N873">
            <v>1</v>
          </cell>
        </row>
        <row r="874">
          <cell r="F874">
            <v>13525</v>
          </cell>
          <cell r="N874">
            <v>1</v>
          </cell>
        </row>
        <row r="875">
          <cell r="F875">
            <v>13400</v>
          </cell>
          <cell r="N875">
            <v>1</v>
          </cell>
        </row>
        <row r="876">
          <cell r="F876">
            <v>13400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15506</v>
          </cell>
          <cell r="N878">
            <v>1</v>
          </cell>
        </row>
        <row r="879">
          <cell r="F879">
            <v>13510</v>
          </cell>
          <cell r="N879">
            <v>1</v>
          </cell>
        </row>
        <row r="880">
          <cell r="F880">
            <v>15100</v>
          </cell>
          <cell r="N880">
            <v>1</v>
          </cell>
        </row>
        <row r="881">
          <cell r="F881">
            <v>13520</v>
          </cell>
          <cell r="N881">
            <v>1</v>
          </cell>
        </row>
        <row r="882">
          <cell r="F882">
            <v>13510</v>
          </cell>
          <cell r="N882">
            <v>1</v>
          </cell>
        </row>
        <row r="883">
          <cell r="F883">
            <v>13400</v>
          </cell>
          <cell r="N883">
            <v>1</v>
          </cell>
        </row>
        <row r="884">
          <cell r="F884">
            <v>15509</v>
          </cell>
          <cell r="N884">
            <v>1</v>
          </cell>
        </row>
        <row r="885">
          <cell r="F885">
            <v>13600</v>
          </cell>
          <cell r="N885">
            <v>1</v>
          </cell>
        </row>
        <row r="886">
          <cell r="F886">
            <v>11325</v>
          </cell>
          <cell r="N886">
            <v>1</v>
          </cell>
        </row>
        <row r="887">
          <cell r="F887">
            <v>41020</v>
          </cell>
          <cell r="N887">
            <v>1</v>
          </cell>
        </row>
        <row r="888">
          <cell r="F888">
            <v>14100</v>
          </cell>
          <cell r="N888">
            <v>1</v>
          </cell>
        </row>
        <row r="889">
          <cell r="F889">
            <v>41040</v>
          </cell>
          <cell r="N889">
            <v>1</v>
          </cell>
        </row>
        <row r="890">
          <cell r="F890">
            <v>13400</v>
          </cell>
          <cell r="N890">
            <v>1</v>
          </cell>
        </row>
        <row r="891">
          <cell r="F891">
            <v>14100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16300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13510</v>
          </cell>
          <cell r="N895">
            <v>1</v>
          </cell>
        </row>
        <row r="896">
          <cell r="F896">
            <v>13510</v>
          </cell>
          <cell r="N896">
            <v>1</v>
          </cell>
        </row>
        <row r="897">
          <cell r="F897">
            <v>12013</v>
          </cell>
          <cell r="N897">
            <v>1</v>
          </cell>
        </row>
        <row r="898">
          <cell r="F898">
            <v>13400</v>
          </cell>
          <cell r="N898">
            <v>1</v>
          </cell>
        </row>
        <row r="899">
          <cell r="F899">
            <v>15100</v>
          </cell>
          <cell r="N899">
            <v>1</v>
          </cell>
        </row>
        <row r="900">
          <cell r="F900">
            <v>13510</v>
          </cell>
          <cell r="N900">
            <v>1</v>
          </cell>
        </row>
        <row r="901">
          <cell r="F901">
            <v>15509</v>
          </cell>
          <cell r="N901">
            <v>1</v>
          </cell>
        </row>
        <row r="902">
          <cell r="F902">
            <v>13100</v>
          </cell>
          <cell r="N902">
            <v>1</v>
          </cell>
        </row>
        <row r="903">
          <cell r="F903">
            <v>15510</v>
          </cell>
          <cell r="N903">
            <v>1</v>
          </cell>
        </row>
        <row r="904">
          <cell r="F904">
            <v>15508</v>
          </cell>
          <cell r="N904">
            <v>1</v>
          </cell>
        </row>
        <row r="905">
          <cell r="F905">
            <v>12013</v>
          </cell>
          <cell r="N905">
            <v>1</v>
          </cell>
        </row>
        <row r="906">
          <cell r="F906">
            <v>12013</v>
          </cell>
          <cell r="N906">
            <v>1</v>
          </cell>
        </row>
        <row r="907">
          <cell r="F907">
            <v>42014</v>
          </cell>
          <cell r="N907">
            <v>1</v>
          </cell>
        </row>
        <row r="908">
          <cell r="F908">
            <v>53010</v>
          </cell>
          <cell r="N908">
            <v>1</v>
          </cell>
        </row>
        <row r="909">
          <cell r="F909">
            <v>11550</v>
          </cell>
          <cell r="N909">
            <v>1</v>
          </cell>
        </row>
        <row r="910">
          <cell r="F910">
            <v>15520</v>
          </cell>
          <cell r="N910">
            <v>1</v>
          </cell>
        </row>
        <row r="911">
          <cell r="F911">
            <v>11420</v>
          </cell>
          <cell r="N911">
            <v>1</v>
          </cell>
        </row>
        <row r="912">
          <cell r="F912">
            <v>13400</v>
          </cell>
          <cell r="N912">
            <v>1</v>
          </cell>
        </row>
        <row r="913">
          <cell r="F913">
            <v>42040</v>
          </cell>
          <cell r="N913">
            <v>1</v>
          </cell>
        </row>
        <row r="914">
          <cell r="F914">
            <v>13100</v>
          </cell>
          <cell r="N914">
            <v>1</v>
          </cell>
        </row>
        <row r="915">
          <cell r="F915">
            <v>42016</v>
          </cell>
          <cell r="N915">
            <v>1</v>
          </cell>
        </row>
        <row r="916">
          <cell r="F916">
            <v>13400</v>
          </cell>
          <cell r="N916">
            <v>1</v>
          </cell>
        </row>
        <row r="917">
          <cell r="F917">
            <v>15520</v>
          </cell>
          <cell r="N917">
            <v>1</v>
          </cell>
        </row>
        <row r="918">
          <cell r="F918">
            <v>15100</v>
          </cell>
          <cell r="N918">
            <v>1</v>
          </cell>
        </row>
        <row r="919">
          <cell r="F919">
            <v>13510</v>
          </cell>
          <cell r="N919">
            <v>1</v>
          </cell>
        </row>
        <row r="920">
          <cell r="F920">
            <v>15520</v>
          </cell>
          <cell r="N920">
            <v>1</v>
          </cell>
        </row>
        <row r="921">
          <cell r="F921">
            <v>13400</v>
          </cell>
          <cell r="N921">
            <v>1</v>
          </cell>
        </row>
        <row r="922">
          <cell r="F922">
            <v>11420</v>
          </cell>
          <cell r="N922">
            <v>1</v>
          </cell>
        </row>
        <row r="923">
          <cell r="F923">
            <v>11200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14100</v>
          </cell>
          <cell r="N926">
            <v>1</v>
          </cell>
        </row>
        <row r="927">
          <cell r="F927">
            <v>41050</v>
          </cell>
          <cell r="N927">
            <v>1</v>
          </cell>
        </row>
        <row r="928">
          <cell r="F928">
            <v>13510</v>
          </cell>
          <cell r="N928">
            <v>1</v>
          </cell>
        </row>
        <row r="929">
          <cell r="F929">
            <v>11370</v>
          </cell>
          <cell r="N929">
            <v>1</v>
          </cell>
        </row>
        <row r="930">
          <cell r="F930">
            <v>12012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31100</v>
          </cell>
          <cell r="N932">
            <v>1</v>
          </cell>
        </row>
        <row r="933">
          <cell r="F933">
            <v>13400</v>
          </cell>
          <cell r="N933">
            <v>1</v>
          </cell>
        </row>
        <row r="934">
          <cell r="F934">
            <v>13510</v>
          </cell>
          <cell r="N934">
            <v>1</v>
          </cell>
        </row>
        <row r="935">
          <cell r="F935">
            <v>13400</v>
          </cell>
          <cell r="N935">
            <v>1</v>
          </cell>
        </row>
        <row r="936">
          <cell r="F936">
            <v>11100</v>
          </cell>
          <cell r="N936">
            <v>1</v>
          </cell>
        </row>
        <row r="937">
          <cell r="F937">
            <v>41020</v>
          </cell>
          <cell r="N937">
            <v>1</v>
          </cell>
        </row>
        <row r="938">
          <cell r="F938">
            <v>43010</v>
          </cell>
          <cell r="N938">
            <v>1</v>
          </cell>
        </row>
        <row r="939">
          <cell r="F939">
            <v>14100</v>
          </cell>
          <cell r="N939">
            <v>1</v>
          </cell>
        </row>
        <row r="940">
          <cell r="F940">
            <v>52020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15100</v>
          </cell>
          <cell r="N942">
            <v>1</v>
          </cell>
        </row>
        <row r="943">
          <cell r="F943">
            <v>11490</v>
          </cell>
          <cell r="N943">
            <v>1</v>
          </cell>
        </row>
        <row r="944">
          <cell r="F944">
            <v>14100</v>
          </cell>
          <cell r="N944">
            <v>1</v>
          </cell>
        </row>
        <row r="945">
          <cell r="F945">
            <v>11100</v>
          </cell>
          <cell r="N945">
            <v>1</v>
          </cell>
        </row>
        <row r="946">
          <cell r="F946">
            <v>12013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15506</v>
          </cell>
          <cell r="N948">
            <v>1</v>
          </cell>
        </row>
        <row r="949">
          <cell r="F949">
            <v>15100</v>
          </cell>
          <cell r="N949">
            <v>1</v>
          </cell>
        </row>
        <row r="950">
          <cell r="F950">
            <v>41040</v>
          </cell>
          <cell r="N950">
            <v>1</v>
          </cell>
        </row>
        <row r="951">
          <cell r="F951">
            <v>12013</v>
          </cell>
          <cell r="N951">
            <v>1</v>
          </cell>
        </row>
        <row r="952">
          <cell r="F952">
            <v>72500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15506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41050</v>
          </cell>
          <cell r="N957">
            <v>1</v>
          </cell>
        </row>
        <row r="958">
          <cell r="F958">
            <v>12013</v>
          </cell>
          <cell r="N958">
            <v>1</v>
          </cell>
        </row>
        <row r="959">
          <cell r="F959">
            <v>53010</v>
          </cell>
          <cell r="N959">
            <v>1</v>
          </cell>
        </row>
        <row r="960">
          <cell r="F960">
            <v>15506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33000</v>
          </cell>
          <cell r="N962">
            <v>1</v>
          </cell>
        </row>
        <row r="963">
          <cell r="F963">
            <v>15520</v>
          </cell>
          <cell r="N963">
            <v>1</v>
          </cell>
        </row>
        <row r="964">
          <cell r="F964">
            <v>13510</v>
          </cell>
          <cell r="N964">
            <v>1</v>
          </cell>
        </row>
        <row r="965">
          <cell r="F965">
            <v>11320</v>
          </cell>
          <cell r="N965">
            <v>1</v>
          </cell>
        </row>
        <row r="966">
          <cell r="F966">
            <v>11200</v>
          </cell>
          <cell r="N966">
            <v>1</v>
          </cell>
        </row>
        <row r="967">
          <cell r="F967">
            <v>15100</v>
          </cell>
          <cell r="N967">
            <v>1</v>
          </cell>
        </row>
        <row r="968">
          <cell r="F968">
            <v>13510</v>
          </cell>
          <cell r="N968">
            <v>1</v>
          </cell>
        </row>
        <row r="969">
          <cell r="F969">
            <v>13510</v>
          </cell>
          <cell r="N969">
            <v>1</v>
          </cell>
        </row>
        <row r="970">
          <cell r="F970">
            <v>51010</v>
          </cell>
          <cell r="N970">
            <v>1</v>
          </cell>
        </row>
        <row r="971">
          <cell r="F971">
            <v>13400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13400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15100</v>
          </cell>
          <cell r="N975">
            <v>1</v>
          </cell>
        </row>
        <row r="976">
          <cell r="F976">
            <v>13520</v>
          </cell>
          <cell r="N976">
            <v>1</v>
          </cell>
        </row>
        <row r="977">
          <cell r="F977">
            <v>15509</v>
          </cell>
          <cell r="N977">
            <v>1</v>
          </cell>
        </row>
        <row r="978">
          <cell r="F978">
            <v>15505</v>
          </cell>
          <cell r="N978">
            <v>1</v>
          </cell>
        </row>
        <row r="979">
          <cell r="F979">
            <v>13600</v>
          </cell>
          <cell r="N979">
            <v>1</v>
          </cell>
        </row>
        <row r="980">
          <cell r="F980">
            <v>15100</v>
          </cell>
          <cell r="N980">
            <v>1</v>
          </cell>
        </row>
        <row r="981">
          <cell r="F981">
            <v>15520</v>
          </cell>
          <cell r="N981">
            <v>1</v>
          </cell>
        </row>
        <row r="982">
          <cell r="F982">
            <v>41040</v>
          </cell>
          <cell r="N982">
            <v>1</v>
          </cell>
        </row>
        <row r="983">
          <cell r="F983">
            <v>72500</v>
          </cell>
          <cell r="N983">
            <v>1</v>
          </cell>
        </row>
        <row r="984">
          <cell r="F984">
            <v>35000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79000</v>
          </cell>
          <cell r="N986">
            <v>1</v>
          </cell>
        </row>
        <row r="987">
          <cell r="F987">
            <v>13400</v>
          </cell>
          <cell r="N987">
            <v>1</v>
          </cell>
        </row>
        <row r="988">
          <cell r="F988">
            <v>16100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14100</v>
          </cell>
          <cell r="N990">
            <v>1</v>
          </cell>
        </row>
        <row r="991">
          <cell r="F991">
            <v>13100</v>
          </cell>
          <cell r="N991">
            <v>1</v>
          </cell>
        </row>
        <row r="992">
          <cell r="F992">
            <v>15100</v>
          </cell>
          <cell r="N992">
            <v>1</v>
          </cell>
        </row>
        <row r="993">
          <cell r="F993">
            <v>11200</v>
          </cell>
          <cell r="N993">
            <v>1</v>
          </cell>
        </row>
        <row r="994">
          <cell r="F994">
            <v>11490</v>
          </cell>
          <cell r="N994">
            <v>0.8</v>
          </cell>
        </row>
        <row r="995">
          <cell r="F995">
            <v>13400</v>
          </cell>
          <cell r="N995">
            <v>1</v>
          </cell>
        </row>
        <row r="996">
          <cell r="F996">
            <v>13510</v>
          </cell>
          <cell r="N996">
            <v>1</v>
          </cell>
        </row>
        <row r="997">
          <cell r="F997">
            <v>32000</v>
          </cell>
          <cell r="N997">
            <v>0.5</v>
          </cell>
        </row>
        <row r="998">
          <cell r="F998">
            <v>11200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12013</v>
          </cell>
          <cell r="N1000">
            <v>1</v>
          </cell>
        </row>
        <row r="1001">
          <cell r="F1001">
            <v>15100</v>
          </cell>
          <cell r="N1001">
            <v>1</v>
          </cell>
        </row>
        <row r="1002">
          <cell r="F1002">
            <v>15505</v>
          </cell>
          <cell r="N1002">
            <v>1</v>
          </cell>
        </row>
        <row r="1003">
          <cell r="F1003">
            <v>41040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15508</v>
          </cell>
          <cell r="N1005">
            <v>1</v>
          </cell>
        </row>
        <row r="1006">
          <cell r="F1006">
            <v>15520</v>
          </cell>
          <cell r="N1006">
            <v>1</v>
          </cell>
        </row>
        <row r="1007">
          <cell r="F1007">
            <v>15506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79000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15100</v>
          </cell>
          <cell r="N1012">
            <v>1</v>
          </cell>
        </row>
        <row r="1013">
          <cell r="F1013">
            <v>15508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14100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53010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16200</v>
          </cell>
          <cell r="N1020">
            <v>1</v>
          </cell>
        </row>
        <row r="1021">
          <cell r="F1021">
            <v>51010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42018</v>
          </cell>
          <cell r="N1023">
            <v>0.5</v>
          </cell>
        </row>
        <row r="1024">
          <cell r="F1024">
            <v>11200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15506</v>
          </cell>
          <cell r="N1026">
            <v>1</v>
          </cell>
        </row>
        <row r="1027">
          <cell r="F1027">
            <v>13510</v>
          </cell>
          <cell r="N1027">
            <v>1</v>
          </cell>
        </row>
        <row r="1028">
          <cell r="F1028">
            <v>51020</v>
          </cell>
          <cell r="N1028">
            <v>1</v>
          </cell>
        </row>
        <row r="1029">
          <cell r="F1029">
            <v>14100</v>
          </cell>
          <cell r="N1029">
            <v>1</v>
          </cell>
        </row>
        <row r="1030">
          <cell r="F1030">
            <v>13600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13400</v>
          </cell>
          <cell r="N1032">
            <v>1</v>
          </cell>
        </row>
        <row r="1033">
          <cell r="F1033">
            <v>13400</v>
          </cell>
          <cell r="N1033">
            <v>1</v>
          </cell>
        </row>
        <row r="1034">
          <cell r="F1034">
            <v>13400</v>
          </cell>
          <cell r="N1034">
            <v>1</v>
          </cell>
        </row>
        <row r="1035">
          <cell r="F1035">
            <v>15520</v>
          </cell>
          <cell r="N1035">
            <v>1</v>
          </cell>
        </row>
        <row r="1036">
          <cell r="F1036">
            <v>13510</v>
          </cell>
          <cell r="N1036">
            <v>1</v>
          </cell>
        </row>
        <row r="1037">
          <cell r="F1037">
            <v>13520</v>
          </cell>
          <cell r="N1037">
            <v>1</v>
          </cell>
        </row>
        <row r="1038">
          <cell r="F1038">
            <v>42014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79003</v>
          </cell>
          <cell r="N1040">
            <v>1</v>
          </cell>
        </row>
        <row r="1041">
          <cell r="F1041">
            <v>13400</v>
          </cell>
          <cell r="N1041">
            <v>1</v>
          </cell>
        </row>
        <row r="1042">
          <cell r="F1042">
            <v>13400</v>
          </cell>
          <cell r="N1042">
            <v>1</v>
          </cell>
        </row>
        <row r="1043">
          <cell r="F1043">
            <v>14100</v>
          </cell>
          <cell r="N1043">
            <v>1</v>
          </cell>
        </row>
        <row r="1044">
          <cell r="F1044">
            <v>15520</v>
          </cell>
          <cell r="N1044">
            <v>1</v>
          </cell>
        </row>
        <row r="1045">
          <cell r="F1045">
            <v>15505</v>
          </cell>
          <cell r="N1045">
            <v>1</v>
          </cell>
        </row>
        <row r="1046">
          <cell r="F1046">
            <v>15506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14109</v>
          </cell>
          <cell r="N1048">
            <v>1</v>
          </cell>
        </row>
        <row r="1049">
          <cell r="F1049">
            <v>79003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31100</v>
          </cell>
          <cell r="N1051">
            <v>1</v>
          </cell>
        </row>
        <row r="1052">
          <cell r="F1052">
            <v>13510</v>
          </cell>
          <cell r="N1052">
            <v>1</v>
          </cell>
        </row>
        <row r="1053">
          <cell r="F1053">
            <v>15506</v>
          </cell>
          <cell r="N1053">
            <v>1</v>
          </cell>
        </row>
        <row r="1054">
          <cell r="F1054">
            <v>15100</v>
          </cell>
          <cell r="N1054">
            <v>1</v>
          </cell>
        </row>
        <row r="1055">
          <cell r="F1055">
            <v>15505</v>
          </cell>
          <cell r="N1055">
            <v>1</v>
          </cell>
        </row>
        <row r="1056">
          <cell r="F1056">
            <v>11200</v>
          </cell>
          <cell r="N1056">
            <v>1</v>
          </cell>
        </row>
        <row r="1057">
          <cell r="F1057">
            <v>79002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11200</v>
          </cell>
          <cell r="N1060">
            <v>1</v>
          </cell>
        </row>
        <row r="1061">
          <cell r="F1061">
            <v>11490</v>
          </cell>
          <cell r="N1061">
            <v>0.5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12013</v>
          </cell>
          <cell r="N1065">
            <v>1</v>
          </cell>
        </row>
        <row r="1066">
          <cell r="F1066">
            <v>13520</v>
          </cell>
          <cell r="N1066">
            <v>1</v>
          </cell>
        </row>
        <row r="1067">
          <cell r="F1067">
            <v>16400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51060</v>
          </cell>
          <cell r="N1069">
            <v>1</v>
          </cell>
        </row>
        <row r="1070">
          <cell r="F1070">
            <v>41020</v>
          </cell>
          <cell r="N1070">
            <v>1</v>
          </cell>
        </row>
        <row r="1071">
          <cell r="F1071">
            <v>13510</v>
          </cell>
          <cell r="N1071">
            <v>1</v>
          </cell>
        </row>
        <row r="1072">
          <cell r="F1072">
            <v>12013</v>
          </cell>
          <cell r="N1072">
            <v>1</v>
          </cell>
        </row>
        <row r="1073">
          <cell r="F1073">
            <v>41020</v>
          </cell>
          <cell r="N1073">
            <v>1</v>
          </cell>
        </row>
        <row r="1074">
          <cell r="F1074">
            <v>15100</v>
          </cell>
          <cell r="N1074">
            <v>1</v>
          </cell>
        </row>
        <row r="1075">
          <cell r="F1075">
            <v>15100</v>
          </cell>
          <cell r="N1075">
            <v>1</v>
          </cell>
        </row>
        <row r="1076">
          <cell r="F1076">
            <v>13510</v>
          </cell>
          <cell r="N1076">
            <v>1</v>
          </cell>
        </row>
        <row r="1077">
          <cell r="F1077">
            <v>14100</v>
          </cell>
          <cell r="N1077">
            <v>1</v>
          </cell>
        </row>
        <row r="1078">
          <cell r="F1078">
            <v>15100</v>
          </cell>
          <cell r="N1078">
            <v>1</v>
          </cell>
        </row>
        <row r="1079">
          <cell r="F1079">
            <v>11150</v>
          </cell>
          <cell r="N1079">
            <v>1</v>
          </cell>
        </row>
        <row r="1080">
          <cell r="F1080">
            <v>15506</v>
          </cell>
          <cell r="N1080">
            <v>1</v>
          </cell>
        </row>
        <row r="1081">
          <cell r="F1081">
            <v>51040</v>
          </cell>
          <cell r="N1081">
            <v>1</v>
          </cell>
        </row>
        <row r="1082">
          <cell r="F1082">
            <v>15520</v>
          </cell>
          <cell r="N1082">
            <v>1</v>
          </cell>
        </row>
        <row r="1083">
          <cell r="F1083">
            <v>41040</v>
          </cell>
          <cell r="N1083">
            <v>1</v>
          </cell>
        </row>
        <row r="1084">
          <cell r="F1084">
            <v>79002</v>
          </cell>
          <cell r="N1084">
            <v>1</v>
          </cell>
        </row>
        <row r="1085">
          <cell r="F1085">
            <v>13510</v>
          </cell>
          <cell r="N1085">
            <v>1</v>
          </cell>
        </row>
        <row r="1086">
          <cell r="F1086">
            <v>14100</v>
          </cell>
          <cell r="N1086">
            <v>1</v>
          </cell>
        </row>
        <row r="1087">
          <cell r="F1087">
            <v>13510</v>
          </cell>
          <cell r="N1087">
            <v>1</v>
          </cell>
        </row>
        <row r="1088">
          <cell r="F1088">
            <v>15100</v>
          </cell>
          <cell r="N1088">
            <v>1</v>
          </cell>
        </row>
        <row r="1089">
          <cell r="F1089">
            <v>13510</v>
          </cell>
          <cell r="N1089">
            <v>1</v>
          </cell>
        </row>
        <row r="1090">
          <cell r="F1090">
            <v>14100</v>
          </cell>
          <cell r="N1090">
            <v>1</v>
          </cell>
        </row>
        <row r="1091">
          <cell r="F1091">
            <v>11490</v>
          </cell>
          <cell r="N1091">
            <v>0.5</v>
          </cell>
        </row>
        <row r="1092">
          <cell r="F1092">
            <v>15100</v>
          </cell>
          <cell r="N1092">
            <v>1</v>
          </cell>
        </row>
        <row r="1093">
          <cell r="F1093">
            <v>13510</v>
          </cell>
          <cell r="N1093">
            <v>1</v>
          </cell>
        </row>
        <row r="1094">
          <cell r="F1094">
            <v>51060</v>
          </cell>
          <cell r="N1094">
            <v>1</v>
          </cell>
        </row>
      </sheetData>
      <sheetData sheetId="8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13400</v>
          </cell>
          <cell r="N141">
            <v>1</v>
          </cell>
        </row>
        <row r="142">
          <cell r="F142">
            <v>15400</v>
          </cell>
          <cell r="N142">
            <v>1</v>
          </cell>
        </row>
        <row r="143">
          <cell r="F143">
            <v>14100</v>
          </cell>
          <cell r="N143">
            <v>1</v>
          </cell>
        </row>
        <row r="144">
          <cell r="F144">
            <v>13400</v>
          </cell>
          <cell r="N144">
            <v>1</v>
          </cell>
        </row>
        <row r="145">
          <cell r="F145">
            <v>12013</v>
          </cell>
          <cell r="N145">
            <v>1</v>
          </cell>
        </row>
        <row r="146">
          <cell r="F146">
            <v>11100</v>
          </cell>
          <cell r="N146">
            <v>1</v>
          </cell>
        </row>
        <row r="147">
          <cell r="F147">
            <v>15510</v>
          </cell>
          <cell r="N147">
            <v>1</v>
          </cell>
        </row>
        <row r="148">
          <cell r="F148">
            <v>44010</v>
          </cell>
          <cell r="N148">
            <v>1</v>
          </cell>
        </row>
        <row r="149">
          <cell r="F149">
            <v>11420</v>
          </cell>
          <cell r="N149">
            <v>1</v>
          </cell>
        </row>
        <row r="150">
          <cell r="F150">
            <v>13510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15506</v>
          </cell>
          <cell r="N152">
            <v>1</v>
          </cell>
        </row>
        <row r="153">
          <cell r="F153">
            <v>15509</v>
          </cell>
          <cell r="N153">
            <v>1</v>
          </cell>
        </row>
        <row r="154">
          <cell r="F154">
            <v>13520</v>
          </cell>
          <cell r="N154">
            <v>1</v>
          </cell>
        </row>
        <row r="155">
          <cell r="F155">
            <v>11430</v>
          </cell>
          <cell r="N155">
            <v>1</v>
          </cell>
        </row>
        <row r="156">
          <cell r="F156">
            <v>15506</v>
          </cell>
          <cell r="N156">
            <v>1</v>
          </cell>
        </row>
        <row r="157">
          <cell r="F157">
            <v>11320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13510</v>
          </cell>
          <cell r="N160">
            <v>1</v>
          </cell>
        </row>
        <row r="161">
          <cell r="F161">
            <v>42010</v>
          </cell>
          <cell r="N161">
            <v>1</v>
          </cell>
        </row>
        <row r="162">
          <cell r="F162">
            <v>13510</v>
          </cell>
          <cell r="N162">
            <v>1</v>
          </cell>
        </row>
        <row r="163">
          <cell r="F163">
            <v>15100</v>
          </cell>
          <cell r="N163">
            <v>1</v>
          </cell>
        </row>
        <row r="164">
          <cell r="F164">
            <v>13510</v>
          </cell>
          <cell r="N164">
            <v>1</v>
          </cell>
        </row>
        <row r="165">
          <cell r="F165">
            <v>41040</v>
          </cell>
          <cell r="N165">
            <v>1</v>
          </cell>
        </row>
        <row r="166">
          <cell r="F166">
            <v>15506</v>
          </cell>
          <cell r="N166">
            <v>1</v>
          </cell>
        </row>
        <row r="167">
          <cell r="F167">
            <v>13520</v>
          </cell>
          <cell r="N167">
            <v>1</v>
          </cell>
        </row>
        <row r="168">
          <cell r="F168">
            <v>15506</v>
          </cell>
          <cell r="N168">
            <v>1</v>
          </cell>
        </row>
        <row r="169">
          <cell r="F169">
            <v>13400</v>
          </cell>
          <cell r="N169">
            <v>1</v>
          </cell>
        </row>
        <row r="170">
          <cell r="F170">
            <v>11200</v>
          </cell>
          <cell r="N170">
            <v>1</v>
          </cell>
        </row>
        <row r="171">
          <cell r="F171">
            <v>14100</v>
          </cell>
          <cell r="N171">
            <v>1</v>
          </cell>
        </row>
        <row r="172">
          <cell r="F172">
            <v>15505</v>
          </cell>
          <cell r="N172">
            <v>1</v>
          </cell>
        </row>
        <row r="173">
          <cell r="F173">
            <v>12013</v>
          </cell>
          <cell r="N173">
            <v>1</v>
          </cell>
        </row>
        <row r="174">
          <cell r="F174">
            <v>12011</v>
          </cell>
          <cell r="N174">
            <v>1</v>
          </cell>
        </row>
        <row r="175">
          <cell r="F175">
            <v>12012</v>
          </cell>
          <cell r="N175">
            <v>1</v>
          </cell>
        </row>
        <row r="176">
          <cell r="F176">
            <v>54010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13510</v>
          </cell>
          <cell r="N178">
            <v>1</v>
          </cell>
        </row>
        <row r="179">
          <cell r="F179">
            <v>11325</v>
          </cell>
          <cell r="N179">
            <v>1</v>
          </cell>
        </row>
        <row r="180">
          <cell r="F180">
            <v>14100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13510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15100</v>
          </cell>
          <cell r="N184">
            <v>1</v>
          </cell>
        </row>
        <row r="185">
          <cell r="F185">
            <v>13525</v>
          </cell>
          <cell r="N185">
            <v>1</v>
          </cell>
        </row>
        <row r="186">
          <cell r="F186">
            <v>41040</v>
          </cell>
          <cell r="N186">
            <v>1</v>
          </cell>
        </row>
        <row r="187">
          <cell r="F187">
            <v>41070</v>
          </cell>
          <cell r="N187">
            <v>1</v>
          </cell>
        </row>
        <row r="188">
          <cell r="F188">
            <v>15506</v>
          </cell>
          <cell r="N188">
            <v>1</v>
          </cell>
        </row>
        <row r="189">
          <cell r="F189">
            <v>13400</v>
          </cell>
          <cell r="N189">
            <v>1</v>
          </cell>
        </row>
        <row r="190">
          <cell r="F190">
            <v>16200</v>
          </cell>
          <cell r="N190">
            <v>1</v>
          </cell>
        </row>
        <row r="191">
          <cell r="F191">
            <v>13400</v>
          </cell>
          <cell r="N191">
            <v>1</v>
          </cell>
        </row>
        <row r="192">
          <cell r="F192">
            <v>11200</v>
          </cell>
          <cell r="N192">
            <v>1</v>
          </cell>
        </row>
        <row r="193">
          <cell r="F193">
            <v>13525</v>
          </cell>
          <cell r="N193">
            <v>1</v>
          </cell>
        </row>
        <row r="194">
          <cell r="F194">
            <v>13520</v>
          </cell>
          <cell r="N194">
            <v>1</v>
          </cell>
        </row>
        <row r="195">
          <cell r="F195">
            <v>12359</v>
          </cell>
          <cell r="N195">
            <v>1</v>
          </cell>
        </row>
        <row r="196">
          <cell r="F196">
            <v>11490</v>
          </cell>
          <cell r="N196">
            <v>0.8</v>
          </cell>
        </row>
        <row r="197">
          <cell r="F197">
            <v>14100</v>
          </cell>
          <cell r="N197">
            <v>1</v>
          </cell>
        </row>
        <row r="198">
          <cell r="F198">
            <v>11100</v>
          </cell>
          <cell r="N198">
            <v>1</v>
          </cell>
        </row>
        <row r="199">
          <cell r="F199">
            <v>16200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13400</v>
          </cell>
          <cell r="N275">
            <v>1</v>
          </cell>
        </row>
        <row r="276">
          <cell r="F276">
            <v>32000</v>
          </cell>
          <cell r="N276">
            <v>1</v>
          </cell>
        </row>
        <row r="277">
          <cell r="F277">
            <v>15506</v>
          </cell>
          <cell r="N277">
            <v>1</v>
          </cell>
        </row>
        <row r="278">
          <cell r="F278">
            <v>13510</v>
          </cell>
          <cell r="N278">
            <v>1</v>
          </cell>
        </row>
        <row r="279">
          <cell r="F279">
            <v>15400</v>
          </cell>
          <cell r="N279">
            <v>1</v>
          </cell>
        </row>
        <row r="280">
          <cell r="F280">
            <v>15510</v>
          </cell>
          <cell r="N280">
            <v>1</v>
          </cell>
        </row>
        <row r="281">
          <cell r="F281">
            <v>16400</v>
          </cell>
          <cell r="N281">
            <v>0.75</v>
          </cell>
        </row>
        <row r="282">
          <cell r="F282">
            <v>51020</v>
          </cell>
          <cell r="N282">
            <v>1</v>
          </cell>
        </row>
        <row r="283">
          <cell r="F283">
            <v>11200</v>
          </cell>
          <cell r="N283">
            <v>1</v>
          </cell>
        </row>
        <row r="284">
          <cell r="F284">
            <v>14100</v>
          </cell>
          <cell r="N284">
            <v>1</v>
          </cell>
        </row>
        <row r="285">
          <cell r="F285">
            <v>11420</v>
          </cell>
          <cell r="N285">
            <v>1</v>
          </cell>
        </row>
        <row r="286">
          <cell r="F286">
            <v>13400</v>
          </cell>
          <cell r="N286">
            <v>1</v>
          </cell>
        </row>
        <row r="287">
          <cell r="F287">
            <v>13510</v>
          </cell>
          <cell r="N287">
            <v>1</v>
          </cell>
        </row>
        <row r="288">
          <cell r="F288">
            <v>12011</v>
          </cell>
          <cell r="N288">
            <v>1</v>
          </cell>
        </row>
        <row r="289">
          <cell r="F289">
            <v>13520</v>
          </cell>
          <cell r="N289">
            <v>1</v>
          </cell>
        </row>
        <row r="290">
          <cell r="F290">
            <v>31300</v>
          </cell>
          <cell r="N290">
            <v>1</v>
          </cell>
        </row>
        <row r="291">
          <cell r="F291">
            <v>11490</v>
          </cell>
          <cell r="N291">
            <v>0.5</v>
          </cell>
        </row>
        <row r="292">
          <cell r="F292">
            <v>55010</v>
          </cell>
          <cell r="N292">
            <v>1</v>
          </cell>
        </row>
        <row r="293">
          <cell r="F293">
            <v>11100</v>
          </cell>
          <cell r="N293">
            <v>1</v>
          </cell>
        </row>
        <row r="294">
          <cell r="F294">
            <v>32000</v>
          </cell>
          <cell r="N294">
            <v>1</v>
          </cell>
        </row>
        <row r="295">
          <cell r="F295">
            <v>13400</v>
          </cell>
          <cell r="N295">
            <v>1</v>
          </cell>
        </row>
        <row r="296">
          <cell r="F296">
            <v>14100</v>
          </cell>
          <cell r="N296">
            <v>1</v>
          </cell>
        </row>
        <row r="297">
          <cell r="F297">
            <v>11430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72500</v>
          </cell>
          <cell r="N301">
            <v>0.8</v>
          </cell>
        </row>
        <row r="302">
          <cell r="F302">
            <v>15520</v>
          </cell>
          <cell r="N302">
            <v>1</v>
          </cell>
        </row>
        <row r="303">
          <cell r="F303">
            <v>41040</v>
          </cell>
          <cell r="N303">
            <v>1</v>
          </cell>
        </row>
        <row r="304">
          <cell r="F304">
            <v>51010</v>
          </cell>
          <cell r="N304">
            <v>1</v>
          </cell>
        </row>
        <row r="305">
          <cell r="F305">
            <v>15100</v>
          </cell>
          <cell r="N305">
            <v>1</v>
          </cell>
        </row>
        <row r="306">
          <cell r="F306">
            <v>13600</v>
          </cell>
          <cell r="N306">
            <v>1</v>
          </cell>
        </row>
        <row r="307">
          <cell r="F307">
            <v>42030</v>
          </cell>
          <cell r="N307">
            <v>1</v>
          </cell>
        </row>
        <row r="308">
          <cell r="F308">
            <v>11100</v>
          </cell>
          <cell r="N308">
            <v>1</v>
          </cell>
        </row>
        <row r="309">
          <cell r="F309">
            <v>13400</v>
          </cell>
          <cell r="N309">
            <v>1</v>
          </cell>
        </row>
        <row r="310">
          <cell r="F310">
            <v>15510</v>
          </cell>
          <cell r="N310">
            <v>1</v>
          </cell>
        </row>
        <row r="311">
          <cell r="F311">
            <v>15100</v>
          </cell>
          <cell r="N311">
            <v>1</v>
          </cell>
        </row>
        <row r="312">
          <cell r="F312">
            <v>12012</v>
          </cell>
          <cell r="N312">
            <v>1</v>
          </cell>
        </row>
        <row r="313">
          <cell r="F313">
            <v>14100</v>
          </cell>
          <cell r="N313">
            <v>1</v>
          </cell>
        </row>
        <row r="314">
          <cell r="F314">
            <v>12011</v>
          </cell>
          <cell r="N314">
            <v>1</v>
          </cell>
        </row>
        <row r="315">
          <cell r="F315">
            <v>13600</v>
          </cell>
          <cell r="N315">
            <v>1</v>
          </cell>
        </row>
        <row r="316">
          <cell r="F316">
            <v>12013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13400</v>
          </cell>
          <cell r="N318">
            <v>1</v>
          </cell>
        </row>
        <row r="319">
          <cell r="F319">
            <v>15510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13510</v>
          </cell>
          <cell r="N321">
            <v>1</v>
          </cell>
        </row>
        <row r="322">
          <cell r="F322">
            <v>15509</v>
          </cell>
          <cell r="N322">
            <v>1</v>
          </cell>
        </row>
        <row r="323">
          <cell r="F323">
            <v>15510</v>
          </cell>
          <cell r="N323">
            <v>1</v>
          </cell>
        </row>
        <row r="324">
          <cell r="F324">
            <v>41040</v>
          </cell>
          <cell r="N324">
            <v>1</v>
          </cell>
        </row>
        <row r="325">
          <cell r="F325">
            <v>14100</v>
          </cell>
          <cell r="N325">
            <v>1</v>
          </cell>
        </row>
        <row r="326">
          <cell r="F326">
            <v>11515</v>
          </cell>
          <cell r="N326">
            <v>1</v>
          </cell>
        </row>
        <row r="327">
          <cell r="F327">
            <v>13100</v>
          </cell>
          <cell r="N327">
            <v>1</v>
          </cell>
        </row>
        <row r="328">
          <cell r="F328">
            <v>42012</v>
          </cell>
          <cell r="N328">
            <v>1</v>
          </cell>
        </row>
        <row r="329">
          <cell r="F329">
            <v>79002</v>
          </cell>
          <cell r="N329">
            <v>1</v>
          </cell>
        </row>
        <row r="330">
          <cell r="F330">
            <v>79002</v>
          </cell>
          <cell r="N330">
            <v>1</v>
          </cell>
        </row>
        <row r="331">
          <cell r="F331">
            <v>41020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15510</v>
          </cell>
          <cell r="N333">
            <v>1</v>
          </cell>
        </row>
        <row r="334">
          <cell r="F334">
            <v>13510</v>
          </cell>
          <cell r="N334">
            <v>1</v>
          </cell>
        </row>
        <row r="335">
          <cell r="F335">
            <v>41070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11320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14100</v>
          </cell>
          <cell r="N339">
            <v>1</v>
          </cell>
        </row>
        <row r="340">
          <cell r="F340">
            <v>15100</v>
          </cell>
          <cell r="N340">
            <v>1</v>
          </cell>
        </row>
        <row r="341">
          <cell r="F341">
            <v>13510</v>
          </cell>
          <cell r="N341">
            <v>1</v>
          </cell>
        </row>
        <row r="342">
          <cell r="F342">
            <v>33000</v>
          </cell>
          <cell r="N342">
            <v>1</v>
          </cell>
        </row>
        <row r="343">
          <cell r="F343">
            <v>13400</v>
          </cell>
          <cell r="N343">
            <v>1</v>
          </cell>
        </row>
        <row r="344">
          <cell r="F344">
            <v>13400</v>
          </cell>
          <cell r="N344">
            <v>1</v>
          </cell>
        </row>
        <row r="345">
          <cell r="F345">
            <v>11515</v>
          </cell>
          <cell r="N345">
            <v>1</v>
          </cell>
        </row>
        <row r="346">
          <cell r="F346">
            <v>32000</v>
          </cell>
          <cell r="N346">
            <v>1</v>
          </cell>
        </row>
        <row r="347">
          <cell r="F347">
            <v>13400</v>
          </cell>
          <cell r="N347">
            <v>1</v>
          </cell>
        </row>
        <row r="348">
          <cell r="F348">
            <v>11150</v>
          </cell>
          <cell r="N348">
            <v>1</v>
          </cell>
        </row>
        <row r="349">
          <cell r="F349">
            <v>14100</v>
          </cell>
          <cell r="N349">
            <v>1</v>
          </cell>
        </row>
        <row r="350">
          <cell r="F350">
            <v>11100</v>
          </cell>
          <cell r="N350">
            <v>1</v>
          </cell>
        </row>
        <row r="351">
          <cell r="F351">
            <v>13600</v>
          </cell>
          <cell r="N351">
            <v>1</v>
          </cell>
        </row>
        <row r="352">
          <cell r="F352">
            <v>11100</v>
          </cell>
          <cell r="N352">
            <v>1</v>
          </cell>
        </row>
        <row r="353">
          <cell r="F353">
            <v>15100</v>
          </cell>
          <cell r="N353">
            <v>1</v>
          </cell>
        </row>
        <row r="354">
          <cell r="F354">
            <v>42040</v>
          </cell>
          <cell r="N354">
            <v>1</v>
          </cell>
        </row>
        <row r="355">
          <cell r="F355">
            <v>13400</v>
          </cell>
          <cell r="N355">
            <v>1</v>
          </cell>
        </row>
        <row r="356">
          <cell r="F356">
            <v>41020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43010</v>
          </cell>
          <cell r="N359">
            <v>1</v>
          </cell>
        </row>
        <row r="360">
          <cell r="F360">
            <v>15505</v>
          </cell>
          <cell r="N360">
            <v>1</v>
          </cell>
        </row>
        <row r="361">
          <cell r="F361">
            <v>13510</v>
          </cell>
          <cell r="N361">
            <v>1</v>
          </cell>
        </row>
        <row r="362">
          <cell r="F362">
            <v>11513</v>
          </cell>
          <cell r="N362">
            <v>1</v>
          </cell>
        </row>
        <row r="363">
          <cell r="F363">
            <v>15520</v>
          </cell>
          <cell r="N363">
            <v>1</v>
          </cell>
        </row>
        <row r="364">
          <cell r="F364">
            <v>11150</v>
          </cell>
          <cell r="N364">
            <v>1</v>
          </cell>
        </row>
        <row r="365">
          <cell r="F365">
            <v>13510</v>
          </cell>
          <cell r="N365">
            <v>1</v>
          </cell>
        </row>
        <row r="366">
          <cell r="F366">
            <v>14100</v>
          </cell>
          <cell r="N366">
            <v>1</v>
          </cell>
        </row>
        <row r="367">
          <cell r="F367">
            <v>11100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42014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42016</v>
          </cell>
          <cell r="N371">
            <v>1</v>
          </cell>
        </row>
        <row r="372">
          <cell r="F372">
            <v>15505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16200</v>
          </cell>
          <cell r="N375">
            <v>1</v>
          </cell>
        </row>
        <row r="376">
          <cell r="F376">
            <v>13510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41040</v>
          </cell>
          <cell r="N380">
            <v>1</v>
          </cell>
        </row>
        <row r="381">
          <cell r="F381">
            <v>15508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31100</v>
          </cell>
          <cell r="N383">
            <v>1</v>
          </cell>
        </row>
        <row r="384">
          <cell r="F384">
            <v>15100</v>
          </cell>
          <cell r="N384">
            <v>1</v>
          </cell>
        </row>
        <row r="385">
          <cell r="F385">
            <v>41020</v>
          </cell>
          <cell r="N385">
            <v>1</v>
          </cell>
        </row>
        <row r="386">
          <cell r="F386">
            <v>14109</v>
          </cell>
          <cell r="N386">
            <v>1</v>
          </cell>
        </row>
        <row r="387">
          <cell r="F387">
            <v>11330</v>
          </cell>
          <cell r="N387">
            <v>1</v>
          </cell>
        </row>
        <row r="388">
          <cell r="F388">
            <v>11540</v>
          </cell>
          <cell r="N388">
            <v>1</v>
          </cell>
        </row>
        <row r="389">
          <cell r="F389">
            <v>14100</v>
          </cell>
          <cell r="N389">
            <v>1</v>
          </cell>
        </row>
        <row r="390">
          <cell r="F390">
            <v>13400</v>
          </cell>
          <cell r="N390">
            <v>1</v>
          </cell>
        </row>
        <row r="391">
          <cell r="F391">
            <v>11540</v>
          </cell>
          <cell r="N391">
            <v>1</v>
          </cell>
        </row>
        <row r="392">
          <cell r="F392">
            <v>15510</v>
          </cell>
          <cell r="N392">
            <v>1</v>
          </cell>
        </row>
        <row r="393">
          <cell r="F393">
            <v>11430</v>
          </cell>
          <cell r="N393">
            <v>1</v>
          </cell>
        </row>
        <row r="394">
          <cell r="F394">
            <v>52040</v>
          </cell>
          <cell r="N394">
            <v>1</v>
          </cell>
        </row>
        <row r="395">
          <cell r="F395">
            <v>11430</v>
          </cell>
          <cell r="N395">
            <v>1</v>
          </cell>
        </row>
        <row r="396">
          <cell r="F396">
            <v>34000</v>
          </cell>
          <cell r="N396">
            <v>1</v>
          </cell>
        </row>
        <row r="397">
          <cell r="F397">
            <v>11325</v>
          </cell>
          <cell r="N397">
            <v>1</v>
          </cell>
        </row>
        <row r="398">
          <cell r="F398">
            <v>14100</v>
          </cell>
          <cell r="N398">
            <v>1</v>
          </cell>
        </row>
        <row r="399">
          <cell r="F399">
            <v>16200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51020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15506</v>
          </cell>
          <cell r="N404">
            <v>1</v>
          </cell>
        </row>
        <row r="405">
          <cell r="F405">
            <v>42018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13400</v>
          </cell>
          <cell r="N407">
            <v>1</v>
          </cell>
        </row>
        <row r="408">
          <cell r="F408">
            <v>11348</v>
          </cell>
          <cell r="N408">
            <v>1</v>
          </cell>
        </row>
        <row r="409">
          <cell r="F409">
            <v>16400</v>
          </cell>
          <cell r="N409">
            <v>1</v>
          </cell>
        </row>
        <row r="410">
          <cell r="F410">
            <v>13400</v>
          </cell>
          <cell r="N410">
            <v>1</v>
          </cell>
        </row>
        <row r="411">
          <cell r="F411">
            <v>15100</v>
          </cell>
          <cell r="N411">
            <v>1</v>
          </cell>
        </row>
        <row r="412">
          <cell r="F412">
            <v>13520</v>
          </cell>
          <cell r="N412">
            <v>1</v>
          </cell>
        </row>
        <row r="413">
          <cell r="F413">
            <v>72500</v>
          </cell>
          <cell r="N413">
            <v>1</v>
          </cell>
        </row>
        <row r="414">
          <cell r="F414">
            <v>11200</v>
          </cell>
          <cell r="N414">
            <v>1</v>
          </cell>
        </row>
        <row r="415">
          <cell r="F415">
            <v>13400</v>
          </cell>
          <cell r="N415">
            <v>0.5</v>
          </cell>
        </row>
        <row r="416">
          <cell r="F416">
            <v>41040</v>
          </cell>
          <cell r="N416">
            <v>1</v>
          </cell>
        </row>
        <row r="417">
          <cell r="F417">
            <v>13510</v>
          </cell>
          <cell r="N417">
            <v>1</v>
          </cell>
        </row>
        <row r="418">
          <cell r="F418">
            <v>42010</v>
          </cell>
          <cell r="N418">
            <v>1</v>
          </cell>
        </row>
        <row r="419">
          <cell r="F419">
            <v>13510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41040</v>
          </cell>
          <cell r="N421">
            <v>1</v>
          </cell>
        </row>
        <row r="422">
          <cell r="F422">
            <v>11100</v>
          </cell>
          <cell r="N422">
            <v>1</v>
          </cell>
        </row>
        <row r="423">
          <cell r="F423">
            <v>14100</v>
          </cell>
          <cell r="N423">
            <v>1</v>
          </cell>
        </row>
        <row r="424">
          <cell r="F424">
            <v>16200</v>
          </cell>
          <cell r="N424">
            <v>1</v>
          </cell>
        </row>
        <row r="425">
          <cell r="F425">
            <v>13400</v>
          </cell>
          <cell r="N425">
            <v>1</v>
          </cell>
        </row>
        <row r="426">
          <cell r="F426">
            <v>11595</v>
          </cell>
          <cell r="N426">
            <v>1</v>
          </cell>
        </row>
        <row r="427">
          <cell r="F427">
            <v>15506</v>
          </cell>
          <cell r="N427">
            <v>1</v>
          </cell>
        </row>
        <row r="428">
          <cell r="F428">
            <v>15506</v>
          </cell>
          <cell r="N428">
            <v>1</v>
          </cell>
        </row>
        <row r="429">
          <cell r="F429">
            <v>14100</v>
          </cell>
          <cell r="N429">
            <v>1</v>
          </cell>
        </row>
        <row r="430">
          <cell r="F430">
            <v>44010</v>
          </cell>
          <cell r="N430">
            <v>1</v>
          </cell>
        </row>
        <row r="431">
          <cell r="F431">
            <v>11515</v>
          </cell>
          <cell r="N431">
            <v>1</v>
          </cell>
        </row>
        <row r="432">
          <cell r="F432">
            <v>15100</v>
          </cell>
          <cell r="N432">
            <v>1</v>
          </cell>
        </row>
        <row r="433">
          <cell r="F433">
            <v>13510</v>
          </cell>
          <cell r="N433">
            <v>1</v>
          </cell>
        </row>
        <row r="434">
          <cell r="F434">
            <v>15100</v>
          </cell>
          <cell r="N434">
            <v>1</v>
          </cell>
        </row>
        <row r="435">
          <cell r="F435">
            <v>14100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15506</v>
          </cell>
          <cell r="N437">
            <v>1</v>
          </cell>
        </row>
        <row r="438">
          <cell r="F438">
            <v>51040</v>
          </cell>
          <cell r="N438">
            <v>1</v>
          </cell>
        </row>
        <row r="439">
          <cell r="F439">
            <v>42020</v>
          </cell>
          <cell r="N439">
            <v>1</v>
          </cell>
        </row>
        <row r="440">
          <cell r="F440">
            <v>15100</v>
          </cell>
          <cell r="N440">
            <v>1</v>
          </cell>
        </row>
        <row r="441">
          <cell r="F441">
            <v>13510</v>
          </cell>
          <cell r="N441">
            <v>1</v>
          </cell>
        </row>
        <row r="442">
          <cell r="F442">
            <v>11200</v>
          </cell>
          <cell r="N442">
            <v>1</v>
          </cell>
        </row>
        <row r="443">
          <cell r="F443">
            <v>11515</v>
          </cell>
          <cell r="N443">
            <v>1</v>
          </cell>
        </row>
        <row r="444">
          <cell r="F444">
            <v>13510</v>
          </cell>
          <cell r="N444">
            <v>1</v>
          </cell>
        </row>
        <row r="445">
          <cell r="F445">
            <v>79002</v>
          </cell>
          <cell r="N445">
            <v>1</v>
          </cell>
        </row>
        <row r="446">
          <cell r="F446">
            <v>16400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15506</v>
          </cell>
          <cell r="N448">
            <v>1</v>
          </cell>
        </row>
        <row r="449">
          <cell r="F449">
            <v>13510</v>
          </cell>
          <cell r="N449">
            <v>1</v>
          </cell>
        </row>
        <row r="450">
          <cell r="F450">
            <v>15491</v>
          </cell>
          <cell r="N450">
            <v>1</v>
          </cell>
        </row>
        <row r="451">
          <cell r="F451">
            <v>11420</v>
          </cell>
          <cell r="N451">
            <v>1</v>
          </cell>
        </row>
        <row r="452">
          <cell r="F452">
            <v>13400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14100</v>
          </cell>
          <cell r="N454">
            <v>1</v>
          </cell>
        </row>
        <row r="455">
          <cell r="F455">
            <v>41040</v>
          </cell>
          <cell r="N455">
            <v>1</v>
          </cell>
        </row>
        <row r="456">
          <cell r="F456">
            <v>48010</v>
          </cell>
          <cell r="N456">
            <v>1</v>
          </cell>
        </row>
        <row r="457">
          <cell r="F457">
            <v>13400</v>
          </cell>
          <cell r="N457">
            <v>1</v>
          </cell>
        </row>
        <row r="458">
          <cell r="F458">
            <v>41040</v>
          </cell>
          <cell r="N458">
            <v>1</v>
          </cell>
        </row>
        <row r="459">
          <cell r="F459">
            <v>15508</v>
          </cell>
          <cell r="N459">
            <v>1</v>
          </cell>
        </row>
        <row r="460">
          <cell r="F460">
            <v>11200</v>
          </cell>
          <cell r="N460">
            <v>1</v>
          </cell>
        </row>
        <row r="461">
          <cell r="F461">
            <v>15506</v>
          </cell>
          <cell r="N461">
            <v>1</v>
          </cell>
        </row>
        <row r="462">
          <cell r="F462">
            <v>13510</v>
          </cell>
          <cell r="N462">
            <v>1</v>
          </cell>
        </row>
        <row r="463">
          <cell r="F463">
            <v>15506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41020</v>
          </cell>
          <cell r="N465">
            <v>1</v>
          </cell>
        </row>
        <row r="466">
          <cell r="F466">
            <v>14100</v>
          </cell>
          <cell r="N466">
            <v>1</v>
          </cell>
        </row>
        <row r="467">
          <cell r="F467">
            <v>42018</v>
          </cell>
          <cell r="N467">
            <v>1</v>
          </cell>
        </row>
        <row r="468">
          <cell r="F468">
            <v>13510</v>
          </cell>
          <cell r="N468">
            <v>1</v>
          </cell>
        </row>
        <row r="469">
          <cell r="F469">
            <v>11200</v>
          </cell>
          <cell r="N469">
            <v>1</v>
          </cell>
        </row>
        <row r="470">
          <cell r="F470">
            <v>13100</v>
          </cell>
          <cell r="N470">
            <v>1</v>
          </cell>
        </row>
        <row r="471">
          <cell r="F471">
            <v>13520</v>
          </cell>
          <cell r="N471">
            <v>1</v>
          </cell>
        </row>
        <row r="472">
          <cell r="F472">
            <v>41040</v>
          </cell>
          <cell r="N472">
            <v>1</v>
          </cell>
        </row>
        <row r="473">
          <cell r="F473">
            <v>13510</v>
          </cell>
          <cell r="N473">
            <v>1</v>
          </cell>
        </row>
        <row r="474">
          <cell r="F474">
            <v>15501</v>
          </cell>
          <cell r="N474">
            <v>1</v>
          </cell>
        </row>
        <row r="475">
          <cell r="F475">
            <v>41040</v>
          </cell>
          <cell r="N475">
            <v>1</v>
          </cell>
        </row>
        <row r="476">
          <cell r="F476">
            <v>15506</v>
          </cell>
          <cell r="N476">
            <v>1</v>
          </cell>
        </row>
        <row r="477">
          <cell r="F477">
            <v>13520</v>
          </cell>
          <cell r="N477">
            <v>1</v>
          </cell>
        </row>
        <row r="478">
          <cell r="F478">
            <v>13510</v>
          </cell>
          <cell r="N478">
            <v>1</v>
          </cell>
        </row>
        <row r="479">
          <cell r="F479">
            <v>15100</v>
          </cell>
          <cell r="N479">
            <v>1</v>
          </cell>
        </row>
        <row r="480">
          <cell r="F480">
            <v>13510</v>
          </cell>
          <cell r="N480">
            <v>1</v>
          </cell>
        </row>
        <row r="481">
          <cell r="F481">
            <v>11490</v>
          </cell>
          <cell r="N481">
            <v>0.47499999999999998</v>
          </cell>
        </row>
        <row r="482">
          <cell r="F482">
            <v>13600</v>
          </cell>
          <cell r="N482">
            <v>1</v>
          </cell>
        </row>
        <row r="483">
          <cell r="F483">
            <v>13400</v>
          </cell>
          <cell r="N483">
            <v>1</v>
          </cell>
        </row>
        <row r="484">
          <cell r="F484">
            <v>79002</v>
          </cell>
          <cell r="N484">
            <v>1</v>
          </cell>
        </row>
        <row r="485">
          <cell r="F485">
            <v>13400</v>
          </cell>
          <cell r="N485">
            <v>1</v>
          </cell>
        </row>
        <row r="486">
          <cell r="F486">
            <v>15100</v>
          </cell>
          <cell r="N486">
            <v>1</v>
          </cell>
        </row>
        <row r="487">
          <cell r="F487">
            <v>14109</v>
          </cell>
          <cell r="N487">
            <v>1</v>
          </cell>
        </row>
        <row r="488">
          <cell r="F488">
            <v>13600</v>
          </cell>
          <cell r="N488">
            <v>1</v>
          </cell>
        </row>
        <row r="489">
          <cell r="F489">
            <v>41020</v>
          </cell>
          <cell r="N489">
            <v>1</v>
          </cell>
        </row>
        <row r="490">
          <cell r="F490">
            <v>41020</v>
          </cell>
          <cell r="N490">
            <v>1</v>
          </cell>
        </row>
        <row r="491">
          <cell r="F491">
            <v>11100</v>
          </cell>
          <cell r="N491">
            <v>1</v>
          </cell>
        </row>
        <row r="492">
          <cell r="F492">
            <v>42018</v>
          </cell>
          <cell r="N492">
            <v>1</v>
          </cell>
        </row>
        <row r="493">
          <cell r="F493">
            <v>15100</v>
          </cell>
          <cell r="N493">
            <v>1</v>
          </cell>
        </row>
        <row r="494">
          <cell r="F494">
            <v>41020</v>
          </cell>
          <cell r="N494">
            <v>0.47499999999999998</v>
          </cell>
        </row>
        <row r="495">
          <cell r="F495">
            <v>13400</v>
          </cell>
          <cell r="N495">
            <v>1</v>
          </cell>
        </row>
        <row r="496">
          <cell r="F496">
            <v>13600</v>
          </cell>
          <cell r="N496">
            <v>1</v>
          </cell>
        </row>
        <row r="497">
          <cell r="F497">
            <v>11100</v>
          </cell>
          <cell r="N497">
            <v>1</v>
          </cell>
        </row>
        <row r="498">
          <cell r="F498">
            <v>11550</v>
          </cell>
          <cell r="N498">
            <v>1</v>
          </cell>
        </row>
        <row r="499">
          <cell r="F499">
            <v>15506</v>
          </cell>
          <cell r="N499">
            <v>1</v>
          </cell>
        </row>
        <row r="500">
          <cell r="F500">
            <v>83024</v>
          </cell>
          <cell r="N500">
            <v>1</v>
          </cell>
        </row>
        <row r="501">
          <cell r="F501">
            <v>13510</v>
          </cell>
          <cell r="N501">
            <v>1</v>
          </cell>
        </row>
        <row r="502">
          <cell r="F502">
            <v>32000</v>
          </cell>
          <cell r="N502">
            <v>1</v>
          </cell>
        </row>
        <row r="503">
          <cell r="F503">
            <v>13510</v>
          </cell>
          <cell r="N503">
            <v>1</v>
          </cell>
        </row>
        <row r="504">
          <cell r="F504">
            <v>15506</v>
          </cell>
          <cell r="N504">
            <v>1</v>
          </cell>
        </row>
        <row r="505">
          <cell r="F505">
            <v>13520</v>
          </cell>
          <cell r="N505">
            <v>1</v>
          </cell>
        </row>
        <row r="506">
          <cell r="F506">
            <v>13100</v>
          </cell>
          <cell r="N506">
            <v>1</v>
          </cell>
        </row>
        <row r="507">
          <cell r="F507">
            <v>32000</v>
          </cell>
          <cell r="N507">
            <v>1</v>
          </cell>
        </row>
        <row r="508">
          <cell r="F508">
            <v>79000</v>
          </cell>
          <cell r="N508">
            <v>1</v>
          </cell>
        </row>
        <row r="509">
          <cell r="F509">
            <v>14100</v>
          </cell>
          <cell r="N509">
            <v>1</v>
          </cell>
        </row>
        <row r="510">
          <cell r="F510">
            <v>11200</v>
          </cell>
          <cell r="N510">
            <v>1</v>
          </cell>
        </row>
        <row r="511">
          <cell r="F511">
            <v>16400</v>
          </cell>
          <cell r="N511">
            <v>1</v>
          </cell>
        </row>
        <row r="512">
          <cell r="F512">
            <v>14100</v>
          </cell>
          <cell r="N512">
            <v>1</v>
          </cell>
        </row>
        <row r="513">
          <cell r="F513">
            <v>13400</v>
          </cell>
          <cell r="N513">
            <v>1</v>
          </cell>
        </row>
        <row r="514">
          <cell r="F514">
            <v>79002</v>
          </cell>
          <cell r="N514">
            <v>1</v>
          </cell>
        </row>
        <row r="515">
          <cell r="F515">
            <v>51010</v>
          </cell>
          <cell r="N515">
            <v>1</v>
          </cell>
        </row>
        <row r="516">
          <cell r="F516">
            <v>15400</v>
          </cell>
          <cell r="N516">
            <v>1</v>
          </cell>
        </row>
        <row r="517">
          <cell r="F517">
            <v>15520</v>
          </cell>
          <cell r="N517">
            <v>1</v>
          </cell>
        </row>
        <row r="518">
          <cell r="F518">
            <v>15506</v>
          </cell>
          <cell r="N518">
            <v>1</v>
          </cell>
        </row>
        <row r="519">
          <cell r="F519">
            <v>14100</v>
          </cell>
          <cell r="N519">
            <v>1</v>
          </cell>
        </row>
        <row r="520">
          <cell r="F520">
            <v>11100</v>
          </cell>
          <cell r="N520">
            <v>1</v>
          </cell>
        </row>
        <row r="521">
          <cell r="F521">
            <v>15100</v>
          </cell>
          <cell r="N521">
            <v>1</v>
          </cell>
        </row>
        <row r="522">
          <cell r="F522">
            <v>15100</v>
          </cell>
          <cell r="N522">
            <v>1</v>
          </cell>
        </row>
        <row r="523">
          <cell r="F523">
            <v>42016</v>
          </cell>
          <cell r="N523">
            <v>1</v>
          </cell>
        </row>
        <row r="524">
          <cell r="F524">
            <v>41040</v>
          </cell>
          <cell r="N524">
            <v>1</v>
          </cell>
        </row>
        <row r="525">
          <cell r="F525">
            <v>11515</v>
          </cell>
          <cell r="N525">
            <v>1</v>
          </cell>
        </row>
        <row r="526">
          <cell r="F526">
            <v>32000</v>
          </cell>
          <cell r="N526">
            <v>1</v>
          </cell>
        </row>
        <row r="527">
          <cell r="F527">
            <v>16300</v>
          </cell>
          <cell r="N527">
            <v>1</v>
          </cell>
        </row>
        <row r="528">
          <cell r="F528">
            <v>13520</v>
          </cell>
          <cell r="N528">
            <v>1</v>
          </cell>
        </row>
        <row r="529">
          <cell r="F529">
            <v>13400</v>
          </cell>
          <cell r="N529">
            <v>1</v>
          </cell>
        </row>
        <row r="530">
          <cell r="F530">
            <v>13510</v>
          </cell>
          <cell r="N530">
            <v>1</v>
          </cell>
        </row>
        <row r="531">
          <cell r="F531">
            <v>53010</v>
          </cell>
          <cell r="N531">
            <v>1</v>
          </cell>
        </row>
        <row r="532">
          <cell r="F532">
            <v>13400</v>
          </cell>
          <cell r="N532">
            <v>1</v>
          </cell>
        </row>
        <row r="533">
          <cell r="F533">
            <v>41020</v>
          </cell>
          <cell r="N533">
            <v>1</v>
          </cell>
        </row>
        <row r="534">
          <cell r="F534">
            <v>11200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79002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15100</v>
          </cell>
          <cell r="N538">
            <v>1</v>
          </cell>
        </row>
        <row r="539">
          <cell r="F539">
            <v>41020</v>
          </cell>
          <cell r="N539">
            <v>1</v>
          </cell>
        </row>
        <row r="540">
          <cell r="F540">
            <v>51020</v>
          </cell>
          <cell r="N540">
            <v>1</v>
          </cell>
        </row>
        <row r="541">
          <cell r="F541">
            <v>14100</v>
          </cell>
          <cell r="N541">
            <v>1</v>
          </cell>
        </row>
        <row r="542">
          <cell r="F542">
            <v>13510</v>
          </cell>
          <cell r="N542">
            <v>1</v>
          </cell>
        </row>
        <row r="543">
          <cell r="F543">
            <v>15506</v>
          </cell>
          <cell r="N543">
            <v>1</v>
          </cell>
        </row>
        <row r="544">
          <cell r="F544">
            <v>15506</v>
          </cell>
          <cell r="N544">
            <v>1</v>
          </cell>
        </row>
        <row r="545">
          <cell r="F545">
            <v>13510</v>
          </cell>
          <cell r="N545">
            <v>1</v>
          </cell>
        </row>
        <row r="546">
          <cell r="F546">
            <v>15100</v>
          </cell>
          <cell r="N546">
            <v>1</v>
          </cell>
        </row>
        <row r="547">
          <cell r="F547">
            <v>54010</v>
          </cell>
          <cell r="N547">
            <v>1</v>
          </cell>
        </row>
        <row r="548">
          <cell r="F548">
            <v>14100</v>
          </cell>
          <cell r="N548">
            <v>1</v>
          </cell>
        </row>
        <row r="549">
          <cell r="F549">
            <v>15505</v>
          </cell>
          <cell r="N549">
            <v>1</v>
          </cell>
        </row>
        <row r="550">
          <cell r="F550">
            <v>41040</v>
          </cell>
          <cell r="N550">
            <v>1</v>
          </cell>
        </row>
        <row r="551">
          <cell r="F551">
            <v>51050</v>
          </cell>
          <cell r="N551">
            <v>1</v>
          </cell>
        </row>
        <row r="552">
          <cell r="F552">
            <v>13510</v>
          </cell>
          <cell r="N552">
            <v>1</v>
          </cell>
        </row>
        <row r="553">
          <cell r="F553">
            <v>11100</v>
          </cell>
          <cell r="N553">
            <v>1</v>
          </cell>
        </row>
        <row r="554">
          <cell r="F554">
            <v>41040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13100</v>
          </cell>
          <cell r="N556">
            <v>1</v>
          </cell>
        </row>
        <row r="557">
          <cell r="F557">
            <v>15509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51010</v>
          </cell>
          <cell r="N559">
            <v>1</v>
          </cell>
        </row>
        <row r="560">
          <cell r="F560">
            <v>41050</v>
          </cell>
          <cell r="N560">
            <v>1</v>
          </cell>
        </row>
        <row r="561">
          <cell r="F561">
            <v>11325</v>
          </cell>
          <cell r="N561">
            <v>1</v>
          </cell>
        </row>
        <row r="562">
          <cell r="F562">
            <v>11490</v>
          </cell>
          <cell r="N562">
            <v>0.8</v>
          </cell>
        </row>
        <row r="563">
          <cell r="F563">
            <v>42010</v>
          </cell>
          <cell r="N563">
            <v>1</v>
          </cell>
        </row>
        <row r="564">
          <cell r="F564">
            <v>16200</v>
          </cell>
          <cell r="N564">
            <v>1</v>
          </cell>
        </row>
        <row r="565">
          <cell r="F565">
            <v>51060</v>
          </cell>
          <cell r="N565">
            <v>1</v>
          </cell>
        </row>
        <row r="566">
          <cell r="F566">
            <v>51020</v>
          </cell>
          <cell r="N566">
            <v>1</v>
          </cell>
        </row>
        <row r="567">
          <cell r="F567">
            <v>13600</v>
          </cell>
          <cell r="N567">
            <v>1</v>
          </cell>
        </row>
        <row r="568">
          <cell r="F568">
            <v>15100</v>
          </cell>
          <cell r="N568">
            <v>1</v>
          </cell>
        </row>
        <row r="569">
          <cell r="F569">
            <v>11100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83024</v>
          </cell>
          <cell r="N571">
            <v>1</v>
          </cell>
        </row>
        <row r="572">
          <cell r="F572">
            <v>46010</v>
          </cell>
          <cell r="N572">
            <v>1</v>
          </cell>
        </row>
        <row r="573">
          <cell r="F573">
            <v>11200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13520</v>
          </cell>
          <cell r="N576">
            <v>1</v>
          </cell>
        </row>
        <row r="577">
          <cell r="F577">
            <v>11370</v>
          </cell>
          <cell r="N577">
            <v>1</v>
          </cell>
        </row>
        <row r="578">
          <cell r="F578">
            <v>11550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12013</v>
          </cell>
          <cell r="N582">
            <v>1</v>
          </cell>
        </row>
        <row r="583">
          <cell r="F583">
            <v>15506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16200</v>
          </cell>
          <cell r="N585">
            <v>1</v>
          </cell>
        </row>
        <row r="586">
          <cell r="F586">
            <v>13520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15506</v>
          </cell>
          <cell r="N588">
            <v>1</v>
          </cell>
        </row>
        <row r="589">
          <cell r="F589">
            <v>15100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45010</v>
          </cell>
          <cell r="N591">
            <v>1</v>
          </cell>
        </row>
        <row r="592">
          <cell r="F592">
            <v>14109</v>
          </cell>
          <cell r="N592">
            <v>1</v>
          </cell>
        </row>
        <row r="593">
          <cell r="F593">
            <v>41020</v>
          </cell>
          <cell r="N593">
            <v>1</v>
          </cell>
        </row>
        <row r="594">
          <cell r="F594">
            <v>42018</v>
          </cell>
          <cell r="N594">
            <v>1</v>
          </cell>
        </row>
        <row r="595">
          <cell r="F595">
            <v>33000</v>
          </cell>
          <cell r="N595">
            <v>1</v>
          </cell>
        </row>
        <row r="596">
          <cell r="F596">
            <v>15400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51060</v>
          </cell>
          <cell r="N598">
            <v>1</v>
          </cell>
        </row>
        <row r="599">
          <cell r="F599">
            <v>15100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41040</v>
          </cell>
          <cell r="N601">
            <v>1</v>
          </cell>
        </row>
        <row r="602">
          <cell r="F602">
            <v>13100</v>
          </cell>
          <cell r="N602">
            <v>1</v>
          </cell>
        </row>
        <row r="603">
          <cell r="F603">
            <v>13510</v>
          </cell>
          <cell r="N603">
            <v>1</v>
          </cell>
        </row>
        <row r="604">
          <cell r="F604">
            <v>15100</v>
          </cell>
          <cell r="N604">
            <v>1</v>
          </cell>
        </row>
        <row r="605">
          <cell r="F605">
            <v>13400</v>
          </cell>
          <cell r="N605">
            <v>1</v>
          </cell>
        </row>
        <row r="606">
          <cell r="F606">
            <v>15506</v>
          </cell>
          <cell r="N606">
            <v>1</v>
          </cell>
        </row>
        <row r="607">
          <cell r="F607">
            <v>15510</v>
          </cell>
          <cell r="N607">
            <v>1</v>
          </cell>
        </row>
        <row r="608">
          <cell r="F608">
            <v>14100</v>
          </cell>
          <cell r="N608">
            <v>1</v>
          </cell>
        </row>
        <row r="609">
          <cell r="F609">
            <v>13510</v>
          </cell>
          <cell r="N609">
            <v>1</v>
          </cell>
        </row>
        <row r="610">
          <cell r="F610">
            <v>13400</v>
          </cell>
          <cell r="N610">
            <v>1</v>
          </cell>
        </row>
        <row r="611">
          <cell r="F611">
            <v>41020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13600</v>
          </cell>
          <cell r="N613">
            <v>1</v>
          </cell>
        </row>
        <row r="614">
          <cell r="F614">
            <v>13510</v>
          </cell>
          <cell r="N614">
            <v>1</v>
          </cell>
        </row>
        <row r="615">
          <cell r="F615">
            <v>13525</v>
          </cell>
          <cell r="N615">
            <v>1</v>
          </cell>
        </row>
        <row r="616">
          <cell r="F616">
            <v>31100</v>
          </cell>
          <cell r="N616">
            <v>1</v>
          </cell>
        </row>
        <row r="617">
          <cell r="F617">
            <v>13520</v>
          </cell>
          <cell r="N617">
            <v>1</v>
          </cell>
        </row>
        <row r="618">
          <cell r="F618">
            <v>13510</v>
          </cell>
          <cell r="N618">
            <v>1</v>
          </cell>
        </row>
        <row r="619">
          <cell r="F619">
            <v>41040</v>
          </cell>
          <cell r="N619">
            <v>1</v>
          </cell>
        </row>
        <row r="620">
          <cell r="F620">
            <v>15520</v>
          </cell>
          <cell r="N620">
            <v>1</v>
          </cell>
        </row>
        <row r="621">
          <cell r="F621">
            <v>41040</v>
          </cell>
          <cell r="N621">
            <v>1</v>
          </cell>
        </row>
        <row r="622">
          <cell r="F622">
            <v>13520</v>
          </cell>
          <cell r="N622">
            <v>1</v>
          </cell>
        </row>
        <row r="623">
          <cell r="F623">
            <v>15100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15510</v>
          </cell>
          <cell r="N625">
            <v>1</v>
          </cell>
        </row>
        <row r="626">
          <cell r="F626">
            <v>16400</v>
          </cell>
          <cell r="N626">
            <v>1</v>
          </cell>
        </row>
        <row r="627">
          <cell r="F627">
            <v>13400</v>
          </cell>
          <cell r="N627">
            <v>1</v>
          </cell>
        </row>
        <row r="628">
          <cell r="F628">
            <v>53010</v>
          </cell>
          <cell r="N628">
            <v>1</v>
          </cell>
        </row>
        <row r="629">
          <cell r="F629">
            <v>11100</v>
          </cell>
          <cell r="N629">
            <v>1</v>
          </cell>
        </row>
        <row r="630">
          <cell r="F630">
            <v>14100</v>
          </cell>
          <cell r="N630">
            <v>1</v>
          </cell>
        </row>
        <row r="631">
          <cell r="F631">
            <v>12011</v>
          </cell>
          <cell r="N631">
            <v>1</v>
          </cell>
        </row>
        <row r="632">
          <cell r="F632">
            <v>15100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11150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13525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15506</v>
          </cell>
          <cell r="N638">
            <v>1</v>
          </cell>
        </row>
        <row r="639">
          <cell r="F639">
            <v>14109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79000</v>
          </cell>
          <cell r="N641">
            <v>1</v>
          </cell>
        </row>
        <row r="642">
          <cell r="F642">
            <v>14100</v>
          </cell>
          <cell r="N642">
            <v>1</v>
          </cell>
        </row>
        <row r="643">
          <cell r="F643">
            <v>13510</v>
          </cell>
          <cell r="N643">
            <v>1</v>
          </cell>
        </row>
        <row r="644">
          <cell r="F644">
            <v>15100</v>
          </cell>
          <cell r="N644">
            <v>1</v>
          </cell>
        </row>
        <row r="645">
          <cell r="F645">
            <v>51040</v>
          </cell>
          <cell r="N645">
            <v>1</v>
          </cell>
        </row>
        <row r="646">
          <cell r="F646">
            <v>15510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13520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11200</v>
          </cell>
          <cell r="N650">
            <v>1</v>
          </cell>
        </row>
        <row r="651">
          <cell r="F651">
            <v>13600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51020</v>
          </cell>
          <cell r="N653">
            <v>1</v>
          </cell>
        </row>
        <row r="654">
          <cell r="F654">
            <v>15100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13400</v>
          </cell>
          <cell r="N656">
            <v>1</v>
          </cell>
        </row>
        <row r="657">
          <cell r="F657">
            <v>53010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13520</v>
          </cell>
          <cell r="N659">
            <v>1</v>
          </cell>
        </row>
        <row r="660">
          <cell r="F660">
            <v>13520</v>
          </cell>
          <cell r="N660">
            <v>1</v>
          </cell>
        </row>
        <row r="661">
          <cell r="F661">
            <v>15506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14109</v>
          </cell>
          <cell r="N663">
            <v>1</v>
          </cell>
        </row>
        <row r="664">
          <cell r="F664">
            <v>11590</v>
          </cell>
          <cell r="N664">
            <v>1</v>
          </cell>
        </row>
        <row r="665">
          <cell r="F665">
            <v>14100</v>
          </cell>
          <cell r="N665">
            <v>1</v>
          </cell>
        </row>
        <row r="666">
          <cell r="F666">
            <v>79002</v>
          </cell>
          <cell r="N666">
            <v>1</v>
          </cell>
        </row>
        <row r="667">
          <cell r="F667">
            <v>13510</v>
          </cell>
          <cell r="N667">
            <v>1</v>
          </cell>
        </row>
        <row r="668">
          <cell r="F668">
            <v>13510</v>
          </cell>
          <cell r="N668">
            <v>1</v>
          </cell>
        </row>
        <row r="669">
          <cell r="F669">
            <v>14100</v>
          </cell>
          <cell r="N669">
            <v>1</v>
          </cell>
        </row>
        <row r="670">
          <cell r="F670">
            <v>11410</v>
          </cell>
          <cell r="N670">
            <v>1</v>
          </cell>
        </row>
        <row r="671">
          <cell r="F671">
            <v>31100</v>
          </cell>
          <cell r="N671">
            <v>1</v>
          </cell>
        </row>
        <row r="672">
          <cell r="F672">
            <v>41040</v>
          </cell>
          <cell r="N672">
            <v>1</v>
          </cell>
        </row>
        <row r="673">
          <cell r="F673">
            <v>13400</v>
          </cell>
          <cell r="N673">
            <v>1</v>
          </cell>
        </row>
        <row r="674">
          <cell r="F674">
            <v>14100</v>
          </cell>
          <cell r="N674">
            <v>1</v>
          </cell>
        </row>
        <row r="675">
          <cell r="F675">
            <v>13400</v>
          </cell>
          <cell r="N675">
            <v>1</v>
          </cell>
        </row>
        <row r="676">
          <cell r="F676">
            <v>55010</v>
          </cell>
          <cell r="N676">
            <v>1</v>
          </cell>
        </row>
        <row r="677">
          <cell r="F677">
            <v>15506</v>
          </cell>
          <cell r="N677">
            <v>1</v>
          </cell>
        </row>
        <row r="678">
          <cell r="F678">
            <v>13510</v>
          </cell>
          <cell r="N678">
            <v>1</v>
          </cell>
        </row>
        <row r="679">
          <cell r="F679">
            <v>32000</v>
          </cell>
          <cell r="N679">
            <v>1</v>
          </cell>
        </row>
        <row r="680">
          <cell r="F680">
            <v>13400</v>
          </cell>
          <cell r="N680">
            <v>1</v>
          </cell>
        </row>
        <row r="681">
          <cell r="F681">
            <v>44010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13510</v>
          </cell>
          <cell r="N683">
            <v>1</v>
          </cell>
        </row>
        <row r="684">
          <cell r="F684">
            <v>52040</v>
          </cell>
          <cell r="N684">
            <v>1</v>
          </cell>
        </row>
        <row r="685">
          <cell r="F685">
            <v>13400</v>
          </cell>
          <cell r="N685">
            <v>1</v>
          </cell>
        </row>
        <row r="686">
          <cell r="F686">
            <v>13400</v>
          </cell>
          <cell r="N686">
            <v>1</v>
          </cell>
        </row>
        <row r="687">
          <cell r="F687">
            <v>13400</v>
          </cell>
          <cell r="N687">
            <v>1</v>
          </cell>
        </row>
        <row r="688">
          <cell r="F688">
            <v>14100</v>
          </cell>
          <cell r="N688">
            <v>1</v>
          </cell>
        </row>
        <row r="689">
          <cell r="F689">
            <v>15506</v>
          </cell>
          <cell r="N689">
            <v>1</v>
          </cell>
        </row>
        <row r="690">
          <cell r="F690">
            <v>14109</v>
          </cell>
          <cell r="N690">
            <v>1</v>
          </cell>
        </row>
        <row r="691">
          <cell r="F691">
            <v>34000</v>
          </cell>
          <cell r="N691">
            <v>1</v>
          </cell>
        </row>
        <row r="692">
          <cell r="F692">
            <v>16100</v>
          </cell>
          <cell r="N692">
            <v>1</v>
          </cell>
        </row>
        <row r="693">
          <cell r="F693">
            <v>34000</v>
          </cell>
          <cell r="N693">
            <v>1</v>
          </cell>
        </row>
        <row r="694">
          <cell r="F694">
            <v>41040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11150</v>
          </cell>
          <cell r="N696">
            <v>1</v>
          </cell>
        </row>
        <row r="697">
          <cell r="F697">
            <v>14100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52010</v>
          </cell>
          <cell r="N699">
            <v>1</v>
          </cell>
        </row>
        <row r="700">
          <cell r="F700">
            <v>13600</v>
          </cell>
          <cell r="N700">
            <v>1</v>
          </cell>
        </row>
        <row r="701">
          <cell r="F701">
            <v>13510</v>
          </cell>
          <cell r="N701">
            <v>1</v>
          </cell>
        </row>
        <row r="702">
          <cell r="F702">
            <v>13510</v>
          </cell>
          <cell r="N702">
            <v>1</v>
          </cell>
        </row>
        <row r="703">
          <cell r="F703">
            <v>79003</v>
          </cell>
          <cell r="N703">
            <v>1</v>
          </cell>
        </row>
        <row r="704">
          <cell r="F704">
            <v>42030</v>
          </cell>
          <cell r="N704">
            <v>1</v>
          </cell>
        </row>
        <row r="705">
          <cell r="F705">
            <v>13400</v>
          </cell>
          <cell r="N705">
            <v>1</v>
          </cell>
        </row>
        <row r="706">
          <cell r="F706">
            <v>14100</v>
          </cell>
          <cell r="N706">
            <v>1</v>
          </cell>
        </row>
        <row r="707">
          <cell r="F707">
            <v>11490</v>
          </cell>
          <cell r="N707">
            <v>0.8</v>
          </cell>
        </row>
        <row r="708">
          <cell r="F708">
            <v>15506</v>
          </cell>
          <cell r="N708">
            <v>1</v>
          </cell>
        </row>
        <row r="709">
          <cell r="F709">
            <v>12359</v>
          </cell>
          <cell r="N709">
            <v>1</v>
          </cell>
        </row>
        <row r="710">
          <cell r="F710">
            <v>14109</v>
          </cell>
          <cell r="N710">
            <v>1</v>
          </cell>
        </row>
        <row r="711">
          <cell r="F711">
            <v>11540</v>
          </cell>
          <cell r="N711">
            <v>1</v>
          </cell>
        </row>
        <row r="712">
          <cell r="F712">
            <v>13400</v>
          </cell>
          <cell r="N712">
            <v>1</v>
          </cell>
        </row>
        <row r="713">
          <cell r="F713">
            <v>11330</v>
          </cell>
          <cell r="N713">
            <v>1</v>
          </cell>
        </row>
        <row r="714">
          <cell r="F714">
            <v>15100</v>
          </cell>
          <cell r="N714">
            <v>1</v>
          </cell>
        </row>
        <row r="715">
          <cell r="F715">
            <v>13510</v>
          </cell>
          <cell r="N715">
            <v>1</v>
          </cell>
        </row>
        <row r="716">
          <cell r="F716">
            <v>79000</v>
          </cell>
          <cell r="N716">
            <v>1</v>
          </cell>
        </row>
        <row r="717">
          <cell r="F717">
            <v>13510</v>
          </cell>
          <cell r="N717">
            <v>1</v>
          </cell>
        </row>
        <row r="718">
          <cell r="F718">
            <v>11490</v>
          </cell>
          <cell r="N718">
            <v>1</v>
          </cell>
        </row>
        <row r="719">
          <cell r="F719">
            <v>15100</v>
          </cell>
          <cell r="N719">
            <v>1</v>
          </cell>
        </row>
        <row r="720">
          <cell r="F720">
            <v>41040</v>
          </cell>
          <cell r="N720">
            <v>1</v>
          </cell>
        </row>
        <row r="721">
          <cell r="F721">
            <v>13510</v>
          </cell>
          <cell r="N721">
            <v>1</v>
          </cell>
        </row>
        <row r="722">
          <cell r="F722">
            <v>14100</v>
          </cell>
          <cell r="N722">
            <v>1</v>
          </cell>
        </row>
        <row r="723">
          <cell r="F723">
            <v>15520</v>
          </cell>
          <cell r="N723">
            <v>1</v>
          </cell>
        </row>
        <row r="724">
          <cell r="F724">
            <v>13400</v>
          </cell>
          <cell r="N724">
            <v>1</v>
          </cell>
        </row>
        <row r="725">
          <cell r="F725">
            <v>13400</v>
          </cell>
          <cell r="N725">
            <v>1</v>
          </cell>
        </row>
        <row r="726">
          <cell r="F726">
            <v>15506</v>
          </cell>
          <cell r="N726">
            <v>1</v>
          </cell>
        </row>
        <row r="727">
          <cell r="F727">
            <v>15100</v>
          </cell>
          <cell r="N727">
            <v>1</v>
          </cell>
        </row>
        <row r="728">
          <cell r="F728">
            <v>15510</v>
          </cell>
          <cell r="N728">
            <v>1</v>
          </cell>
        </row>
        <row r="729">
          <cell r="F729">
            <v>15510</v>
          </cell>
          <cell r="N729">
            <v>1</v>
          </cell>
        </row>
        <row r="730">
          <cell r="F730">
            <v>41020</v>
          </cell>
          <cell r="N730">
            <v>1</v>
          </cell>
        </row>
        <row r="731">
          <cell r="F731">
            <v>12012</v>
          </cell>
          <cell r="N731">
            <v>1</v>
          </cell>
        </row>
        <row r="732">
          <cell r="F732">
            <v>13400</v>
          </cell>
          <cell r="N732">
            <v>1</v>
          </cell>
        </row>
        <row r="733">
          <cell r="F733">
            <v>12011</v>
          </cell>
          <cell r="N733">
            <v>1</v>
          </cell>
        </row>
        <row r="734">
          <cell r="F734">
            <v>13510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14109</v>
          </cell>
          <cell r="N736">
            <v>1</v>
          </cell>
        </row>
        <row r="737">
          <cell r="F737">
            <v>13520</v>
          </cell>
          <cell r="N737">
            <v>1</v>
          </cell>
        </row>
        <row r="738">
          <cell r="F738">
            <v>14100</v>
          </cell>
          <cell r="N738">
            <v>1</v>
          </cell>
        </row>
        <row r="739">
          <cell r="F739">
            <v>41020</v>
          </cell>
          <cell r="N739">
            <v>1</v>
          </cell>
        </row>
        <row r="740">
          <cell r="F740">
            <v>14100</v>
          </cell>
          <cell r="N740">
            <v>1</v>
          </cell>
        </row>
        <row r="741">
          <cell r="F741">
            <v>13400</v>
          </cell>
          <cell r="N741">
            <v>1</v>
          </cell>
        </row>
        <row r="742">
          <cell r="F742">
            <v>13400</v>
          </cell>
          <cell r="N742">
            <v>0.5</v>
          </cell>
        </row>
        <row r="743">
          <cell r="F743">
            <v>41040</v>
          </cell>
          <cell r="N743">
            <v>1</v>
          </cell>
        </row>
        <row r="744">
          <cell r="F744">
            <v>32000</v>
          </cell>
          <cell r="N744">
            <v>1</v>
          </cell>
        </row>
        <row r="745">
          <cell r="F745">
            <v>45010</v>
          </cell>
          <cell r="N745">
            <v>1</v>
          </cell>
        </row>
        <row r="746">
          <cell r="F746">
            <v>15520</v>
          </cell>
          <cell r="N746">
            <v>1</v>
          </cell>
        </row>
        <row r="747">
          <cell r="F747">
            <v>15520</v>
          </cell>
          <cell r="N747">
            <v>1</v>
          </cell>
        </row>
        <row r="748">
          <cell r="F748">
            <v>15505</v>
          </cell>
          <cell r="N748">
            <v>1</v>
          </cell>
        </row>
        <row r="749">
          <cell r="F749">
            <v>15100</v>
          </cell>
          <cell r="N749">
            <v>1</v>
          </cell>
        </row>
        <row r="750">
          <cell r="F750">
            <v>13400</v>
          </cell>
          <cell r="N750">
            <v>1</v>
          </cell>
        </row>
        <row r="751">
          <cell r="F751">
            <v>13510</v>
          </cell>
          <cell r="N751">
            <v>1</v>
          </cell>
        </row>
        <row r="752">
          <cell r="F752">
            <v>11200</v>
          </cell>
          <cell r="N752">
            <v>1</v>
          </cell>
        </row>
        <row r="753">
          <cell r="F753">
            <v>11320</v>
          </cell>
          <cell r="N753">
            <v>1</v>
          </cell>
        </row>
        <row r="754">
          <cell r="F754">
            <v>15100</v>
          </cell>
          <cell r="N754">
            <v>1</v>
          </cell>
        </row>
        <row r="755">
          <cell r="F755">
            <v>14100</v>
          </cell>
          <cell r="N755">
            <v>1</v>
          </cell>
        </row>
        <row r="756">
          <cell r="F756">
            <v>14100</v>
          </cell>
          <cell r="N756">
            <v>1</v>
          </cell>
        </row>
        <row r="757">
          <cell r="F757">
            <v>14100</v>
          </cell>
          <cell r="N757">
            <v>1</v>
          </cell>
        </row>
        <row r="758">
          <cell r="F758">
            <v>15100</v>
          </cell>
          <cell r="N758">
            <v>1</v>
          </cell>
        </row>
        <row r="759">
          <cell r="F759">
            <v>11100</v>
          </cell>
          <cell r="N759">
            <v>1</v>
          </cell>
        </row>
        <row r="760">
          <cell r="F760">
            <v>15506</v>
          </cell>
          <cell r="N760">
            <v>1</v>
          </cell>
        </row>
        <row r="761">
          <cell r="F761">
            <v>11200</v>
          </cell>
          <cell r="N761">
            <v>1</v>
          </cell>
        </row>
        <row r="762">
          <cell r="F762">
            <v>51050</v>
          </cell>
          <cell r="N762">
            <v>1</v>
          </cell>
        </row>
        <row r="763">
          <cell r="F763">
            <v>13400</v>
          </cell>
          <cell r="N763">
            <v>1</v>
          </cell>
        </row>
        <row r="764">
          <cell r="F764">
            <v>11420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16300</v>
          </cell>
          <cell r="N766">
            <v>1</v>
          </cell>
        </row>
        <row r="767">
          <cell r="F767">
            <v>15510</v>
          </cell>
          <cell r="N767">
            <v>1</v>
          </cell>
        </row>
        <row r="768">
          <cell r="F768">
            <v>13510</v>
          </cell>
          <cell r="N768">
            <v>1</v>
          </cell>
        </row>
        <row r="769">
          <cell r="F769">
            <v>15506</v>
          </cell>
          <cell r="N769">
            <v>1</v>
          </cell>
        </row>
        <row r="770">
          <cell r="F770">
            <v>42010</v>
          </cell>
          <cell r="N770">
            <v>1</v>
          </cell>
        </row>
        <row r="771">
          <cell r="F771">
            <v>15505</v>
          </cell>
          <cell r="N771">
            <v>1</v>
          </cell>
        </row>
        <row r="772">
          <cell r="F772">
            <v>13400</v>
          </cell>
          <cell r="N772">
            <v>1</v>
          </cell>
        </row>
        <row r="773">
          <cell r="F773">
            <v>13510</v>
          </cell>
          <cell r="N773">
            <v>1</v>
          </cell>
        </row>
        <row r="774">
          <cell r="F774">
            <v>11490</v>
          </cell>
          <cell r="N774">
            <v>1</v>
          </cell>
        </row>
        <row r="775">
          <cell r="F775">
            <v>11100</v>
          </cell>
          <cell r="N775">
            <v>1</v>
          </cell>
        </row>
        <row r="776">
          <cell r="F776">
            <v>13100</v>
          </cell>
          <cell r="N776">
            <v>1</v>
          </cell>
        </row>
        <row r="777">
          <cell r="F777">
            <v>13400</v>
          </cell>
          <cell r="N777">
            <v>1</v>
          </cell>
        </row>
        <row r="778">
          <cell r="F778">
            <v>13510</v>
          </cell>
          <cell r="N778">
            <v>1</v>
          </cell>
        </row>
        <row r="779">
          <cell r="F779">
            <v>15100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13400</v>
          </cell>
          <cell r="N781">
            <v>1</v>
          </cell>
        </row>
        <row r="782">
          <cell r="F782">
            <v>15506</v>
          </cell>
          <cell r="N782">
            <v>1</v>
          </cell>
        </row>
        <row r="783">
          <cell r="F783">
            <v>12011</v>
          </cell>
          <cell r="N783">
            <v>1</v>
          </cell>
        </row>
        <row r="784">
          <cell r="F784">
            <v>14100</v>
          </cell>
          <cell r="N784">
            <v>1</v>
          </cell>
        </row>
        <row r="785">
          <cell r="F785">
            <v>13510</v>
          </cell>
          <cell r="N785">
            <v>1</v>
          </cell>
        </row>
        <row r="786">
          <cell r="F786">
            <v>13525</v>
          </cell>
          <cell r="N786">
            <v>1</v>
          </cell>
        </row>
        <row r="787">
          <cell r="F787">
            <v>15100</v>
          </cell>
          <cell r="N787">
            <v>1</v>
          </cell>
        </row>
        <row r="788">
          <cell r="F788">
            <v>15506</v>
          </cell>
          <cell r="N788">
            <v>1</v>
          </cell>
        </row>
        <row r="789">
          <cell r="F789">
            <v>15100</v>
          </cell>
          <cell r="N789">
            <v>1</v>
          </cell>
        </row>
        <row r="790">
          <cell r="F790">
            <v>15100</v>
          </cell>
          <cell r="N790">
            <v>1</v>
          </cell>
        </row>
        <row r="791">
          <cell r="F791">
            <v>14100</v>
          </cell>
          <cell r="N791">
            <v>1</v>
          </cell>
        </row>
        <row r="792">
          <cell r="F792">
            <v>13510</v>
          </cell>
          <cell r="N792">
            <v>1</v>
          </cell>
        </row>
        <row r="793">
          <cell r="F793">
            <v>51040</v>
          </cell>
          <cell r="N793">
            <v>1</v>
          </cell>
        </row>
        <row r="794">
          <cell r="F794">
            <v>14100</v>
          </cell>
          <cell r="N794">
            <v>1</v>
          </cell>
        </row>
        <row r="795">
          <cell r="F795">
            <v>13400</v>
          </cell>
          <cell r="N795">
            <v>1</v>
          </cell>
        </row>
        <row r="796">
          <cell r="F796">
            <v>13510</v>
          </cell>
          <cell r="N796">
            <v>1</v>
          </cell>
        </row>
        <row r="797">
          <cell r="F797">
            <v>13510</v>
          </cell>
          <cell r="N797">
            <v>1</v>
          </cell>
        </row>
        <row r="798">
          <cell r="F798">
            <v>51020</v>
          </cell>
          <cell r="N798">
            <v>1</v>
          </cell>
        </row>
        <row r="799">
          <cell r="F799">
            <v>16100</v>
          </cell>
          <cell r="N799">
            <v>1</v>
          </cell>
        </row>
        <row r="800">
          <cell r="F800">
            <v>11100</v>
          </cell>
          <cell r="N800">
            <v>1</v>
          </cell>
        </row>
        <row r="801">
          <cell r="F801">
            <v>15510</v>
          </cell>
          <cell r="N801">
            <v>1</v>
          </cell>
        </row>
        <row r="802">
          <cell r="F802">
            <v>13510</v>
          </cell>
          <cell r="N802">
            <v>1</v>
          </cell>
        </row>
        <row r="803">
          <cell r="F803">
            <v>51020</v>
          </cell>
          <cell r="N803">
            <v>1</v>
          </cell>
        </row>
        <row r="804">
          <cell r="F804">
            <v>13520</v>
          </cell>
          <cell r="N804">
            <v>1</v>
          </cell>
        </row>
        <row r="805">
          <cell r="F805">
            <v>44010</v>
          </cell>
          <cell r="N805">
            <v>1</v>
          </cell>
        </row>
        <row r="806">
          <cell r="F806">
            <v>14109</v>
          </cell>
          <cell r="N806">
            <v>1</v>
          </cell>
        </row>
        <row r="807">
          <cell r="F807">
            <v>15510</v>
          </cell>
          <cell r="N807">
            <v>1</v>
          </cell>
        </row>
        <row r="808">
          <cell r="F808">
            <v>41050</v>
          </cell>
          <cell r="N808">
            <v>1</v>
          </cell>
        </row>
        <row r="809">
          <cell r="F809">
            <v>15520</v>
          </cell>
          <cell r="N809">
            <v>1</v>
          </cell>
        </row>
        <row r="810">
          <cell r="F810">
            <v>12012</v>
          </cell>
          <cell r="N810">
            <v>1</v>
          </cell>
        </row>
        <row r="811">
          <cell r="F811">
            <v>15506</v>
          </cell>
          <cell r="N811">
            <v>1</v>
          </cell>
        </row>
        <row r="812">
          <cell r="F812">
            <v>11348</v>
          </cell>
          <cell r="N812">
            <v>1</v>
          </cell>
        </row>
        <row r="813">
          <cell r="F813">
            <v>11490</v>
          </cell>
          <cell r="N813">
            <v>0.8</v>
          </cell>
        </row>
        <row r="814">
          <cell r="F814">
            <v>11100</v>
          </cell>
          <cell r="N814">
            <v>1</v>
          </cell>
        </row>
        <row r="815">
          <cell r="F815">
            <v>13400</v>
          </cell>
          <cell r="N815">
            <v>1</v>
          </cell>
        </row>
        <row r="816">
          <cell r="F816">
            <v>14100</v>
          </cell>
          <cell r="N816">
            <v>1</v>
          </cell>
        </row>
        <row r="817">
          <cell r="F817">
            <v>13510</v>
          </cell>
          <cell r="N817">
            <v>1</v>
          </cell>
        </row>
        <row r="818">
          <cell r="F818">
            <v>13400</v>
          </cell>
          <cell r="N818">
            <v>0.5625</v>
          </cell>
        </row>
        <row r="819">
          <cell r="F819">
            <v>15100</v>
          </cell>
          <cell r="N819">
            <v>1</v>
          </cell>
        </row>
        <row r="820">
          <cell r="F820">
            <v>13400</v>
          </cell>
          <cell r="N820">
            <v>1</v>
          </cell>
        </row>
        <row r="821">
          <cell r="F821">
            <v>11430</v>
          </cell>
          <cell r="N821">
            <v>1</v>
          </cell>
        </row>
        <row r="822">
          <cell r="F822">
            <v>13510</v>
          </cell>
          <cell r="N822">
            <v>1</v>
          </cell>
        </row>
        <row r="823">
          <cell r="F823">
            <v>15506</v>
          </cell>
          <cell r="N823">
            <v>1</v>
          </cell>
        </row>
        <row r="824">
          <cell r="F824">
            <v>15506</v>
          </cell>
          <cell r="N824">
            <v>1</v>
          </cell>
        </row>
        <row r="825">
          <cell r="F825">
            <v>14100</v>
          </cell>
          <cell r="N825">
            <v>1</v>
          </cell>
        </row>
        <row r="826">
          <cell r="F826">
            <v>13400</v>
          </cell>
          <cell r="N826">
            <v>1</v>
          </cell>
        </row>
        <row r="827">
          <cell r="F827">
            <v>54010</v>
          </cell>
          <cell r="N827">
            <v>1</v>
          </cell>
        </row>
        <row r="828">
          <cell r="F828">
            <v>15100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13100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14100</v>
          </cell>
          <cell r="N832">
            <v>1</v>
          </cell>
        </row>
        <row r="833">
          <cell r="F833">
            <v>12013</v>
          </cell>
          <cell r="N833">
            <v>1</v>
          </cell>
        </row>
        <row r="834">
          <cell r="F834">
            <v>12013</v>
          </cell>
          <cell r="N834">
            <v>1</v>
          </cell>
        </row>
        <row r="835">
          <cell r="F835">
            <v>11348</v>
          </cell>
          <cell r="N835">
            <v>1</v>
          </cell>
        </row>
        <row r="836">
          <cell r="F836">
            <v>15492</v>
          </cell>
          <cell r="N836">
            <v>1</v>
          </cell>
        </row>
        <row r="837">
          <cell r="F837">
            <v>79002</v>
          </cell>
          <cell r="N837">
            <v>1</v>
          </cell>
        </row>
        <row r="838">
          <cell r="F838">
            <v>11430</v>
          </cell>
          <cell r="N838">
            <v>1</v>
          </cell>
        </row>
        <row r="839">
          <cell r="F839">
            <v>15100</v>
          </cell>
          <cell r="N839">
            <v>1</v>
          </cell>
        </row>
        <row r="840">
          <cell r="F840">
            <v>14100</v>
          </cell>
          <cell r="N840">
            <v>1</v>
          </cell>
        </row>
        <row r="841">
          <cell r="F841">
            <v>11410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34000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13400</v>
          </cell>
          <cell r="N846">
            <v>1</v>
          </cell>
        </row>
        <row r="847">
          <cell r="F847">
            <v>14100</v>
          </cell>
          <cell r="N847">
            <v>1</v>
          </cell>
        </row>
        <row r="848">
          <cell r="F848">
            <v>15506</v>
          </cell>
          <cell r="N848">
            <v>1</v>
          </cell>
        </row>
        <row r="849">
          <cell r="F849">
            <v>13510</v>
          </cell>
          <cell r="N849">
            <v>1</v>
          </cell>
        </row>
        <row r="850">
          <cell r="F850">
            <v>13510</v>
          </cell>
          <cell r="N850">
            <v>1</v>
          </cell>
        </row>
        <row r="851">
          <cell r="F851">
            <v>15510</v>
          </cell>
          <cell r="N851">
            <v>1</v>
          </cell>
        </row>
        <row r="852">
          <cell r="F852">
            <v>11200</v>
          </cell>
          <cell r="N852">
            <v>1</v>
          </cell>
        </row>
        <row r="853">
          <cell r="F853">
            <v>13510</v>
          </cell>
          <cell r="N853">
            <v>1</v>
          </cell>
        </row>
        <row r="854">
          <cell r="F854">
            <v>42016</v>
          </cell>
          <cell r="N854">
            <v>1</v>
          </cell>
        </row>
        <row r="855">
          <cell r="F855">
            <v>15510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13510</v>
          </cell>
          <cell r="N857">
            <v>1</v>
          </cell>
        </row>
        <row r="858">
          <cell r="F858">
            <v>13100</v>
          </cell>
          <cell r="N858">
            <v>1</v>
          </cell>
        </row>
        <row r="859">
          <cell r="F859">
            <v>41040</v>
          </cell>
          <cell r="N859">
            <v>1</v>
          </cell>
        </row>
        <row r="860">
          <cell r="F860">
            <v>15506</v>
          </cell>
          <cell r="N860">
            <v>1</v>
          </cell>
        </row>
        <row r="861">
          <cell r="F861">
            <v>11325</v>
          </cell>
          <cell r="N861">
            <v>1</v>
          </cell>
        </row>
        <row r="862">
          <cell r="F862">
            <v>15400</v>
          </cell>
          <cell r="N862">
            <v>1</v>
          </cell>
        </row>
        <row r="863">
          <cell r="F863">
            <v>41040</v>
          </cell>
          <cell r="N863">
            <v>1</v>
          </cell>
        </row>
        <row r="864">
          <cell r="F864">
            <v>53010</v>
          </cell>
          <cell r="N864">
            <v>1</v>
          </cell>
        </row>
        <row r="865">
          <cell r="F865">
            <v>13510</v>
          </cell>
          <cell r="N865">
            <v>1</v>
          </cell>
        </row>
        <row r="866">
          <cell r="F866">
            <v>51010</v>
          </cell>
          <cell r="N866">
            <v>1</v>
          </cell>
        </row>
        <row r="867">
          <cell r="F867">
            <v>12013</v>
          </cell>
          <cell r="N867">
            <v>1</v>
          </cell>
        </row>
        <row r="868">
          <cell r="F868">
            <v>11410</v>
          </cell>
          <cell r="N868">
            <v>1</v>
          </cell>
        </row>
        <row r="869">
          <cell r="F869">
            <v>11200</v>
          </cell>
          <cell r="N869">
            <v>1</v>
          </cell>
        </row>
        <row r="870">
          <cell r="F870">
            <v>13520</v>
          </cell>
          <cell r="N870">
            <v>1</v>
          </cell>
        </row>
        <row r="871">
          <cell r="F871">
            <v>11200</v>
          </cell>
          <cell r="N871">
            <v>1</v>
          </cell>
        </row>
        <row r="872">
          <cell r="F872">
            <v>12013</v>
          </cell>
          <cell r="N872">
            <v>1</v>
          </cell>
        </row>
        <row r="873">
          <cell r="F873">
            <v>13520</v>
          </cell>
          <cell r="N873">
            <v>1</v>
          </cell>
        </row>
        <row r="874">
          <cell r="F874">
            <v>15520</v>
          </cell>
          <cell r="N874">
            <v>1</v>
          </cell>
        </row>
        <row r="875">
          <cell r="F875">
            <v>13400</v>
          </cell>
          <cell r="N875">
            <v>1</v>
          </cell>
        </row>
        <row r="876">
          <cell r="F876">
            <v>41020</v>
          </cell>
          <cell r="N876">
            <v>1</v>
          </cell>
        </row>
        <row r="877">
          <cell r="F877">
            <v>13525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13400</v>
          </cell>
          <cell r="N880">
            <v>0.5</v>
          </cell>
        </row>
        <row r="881">
          <cell r="F881">
            <v>15506</v>
          </cell>
          <cell r="N881">
            <v>1</v>
          </cell>
        </row>
        <row r="882">
          <cell r="F882">
            <v>13510</v>
          </cell>
          <cell r="N882">
            <v>1</v>
          </cell>
        </row>
        <row r="883">
          <cell r="F883">
            <v>15100</v>
          </cell>
          <cell r="N883">
            <v>1</v>
          </cell>
        </row>
        <row r="884">
          <cell r="F884">
            <v>13520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13400</v>
          </cell>
          <cell r="N886">
            <v>1</v>
          </cell>
        </row>
        <row r="887">
          <cell r="F887">
            <v>15509</v>
          </cell>
          <cell r="N887">
            <v>1</v>
          </cell>
        </row>
        <row r="888">
          <cell r="F888">
            <v>13600</v>
          </cell>
          <cell r="N888">
            <v>1</v>
          </cell>
        </row>
        <row r="889">
          <cell r="F889">
            <v>11325</v>
          </cell>
          <cell r="N889">
            <v>1</v>
          </cell>
        </row>
        <row r="890">
          <cell r="F890">
            <v>41020</v>
          </cell>
          <cell r="N890">
            <v>1</v>
          </cell>
        </row>
        <row r="891">
          <cell r="F891">
            <v>14100</v>
          </cell>
          <cell r="N891">
            <v>1</v>
          </cell>
        </row>
        <row r="892">
          <cell r="F892">
            <v>41040</v>
          </cell>
          <cell r="N892">
            <v>1</v>
          </cell>
        </row>
        <row r="893">
          <cell r="F893">
            <v>13400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14100</v>
          </cell>
          <cell r="N895">
            <v>1</v>
          </cell>
        </row>
        <row r="896">
          <cell r="F896">
            <v>16300</v>
          </cell>
          <cell r="N896">
            <v>1</v>
          </cell>
        </row>
        <row r="897">
          <cell r="F897">
            <v>14100</v>
          </cell>
          <cell r="N897">
            <v>1</v>
          </cell>
        </row>
        <row r="898">
          <cell r="F898">
            <v>13510</v>
          </cell>
          <cell r="N898">
            <v>1</v>
          </cell>
        </row>
        <row r="899">
          <cell r="F899">
            <v>13510</v>
          </cell>
          <cell r="N899">
            <v>1</v>
          </cell>
        </row>
        <row r="900">
          <cell r="F900">
            <v>12013</v>
          </cell>
          <cell r="N900">
            <v>1</v>
          </cell>
        </row>
        <row r="901">
          <cell r="F901">
            <v>13400</v>
          </cell>
          <cell r="N901">
            <v>1</v>
          </cell>
        </row>
        <row r="902">
          <cell r="F902">
            <v>15100</v>
          </cell>
          <cell r="N902">
            <v>1</v>
          </cell>
        </row>
        <row r="903">
          <cell r="F903">
            <v>13510</v>
          </cell>
          <cell r="N903">
            <v>1</v>
          </cell>
        </row>
        <row r="904">
          <cell r="F904">
            <v>15509</v>
          </cell>
          <cell r="N904">
            <v>1</v>
          </cell>
        </row>
        <row r="905">
          <cell r="F905">
            <v>13100</v>
          </cell>
          <cell r="N905">
            <v>1</v>
          </cell>
        </row>
        <row r="906">
          <cell r="F906">
            <v>15510</v>
          </cell>
          <cell r="N906">
            <v>1</v>
          </cell>
        </row>
        <row r="907">
          <cell r="F907">
            <v>15508</v>
          </cell>
          <cell r="N907">
            <v>1</v>
          </cell>
        </row>
        <row r="908">
          <cell r="F908">
            <v>12013</v>
          </cell>
          <cell r="N908">
            <v>1</v>
          </cell>
        </row>
        <row r="909">
          <cell r="F909">
            <v>12013</v>
          </cell>
          <cell r="N909">
            <v>1</v>
          </cell>
        </row>
        <row r="910">
          <cell r="F910">
            <v>42014</v>
          </cell>
          <cell r="N910">
            <v>1</v>
          </cell>
        </row>
        <row r="911">
          <cell r="F911">
            <v>53010</v>
          </cell>
          <cell r="N911">
            <v>1</v>
          </cell>
        </row>
        <row r="912">
          <cell r="F912">
            <v>11550</v>
          </cell>
          <cell r="N912">
            <v>1</v>
          </cell>
        </row>
        <row r="913">
          <cell r="F913">
            <v>15520</v>
          </cell>
          <cell r="N913">
            <v>1</v>
          </cell>
        </row>
        <row r="914">
          <cell r="F914">
            <v>11420</v>
          </cell>
          <cell r="N914">
            <v>1</v>
          </cell>
        </row>
        <row r="915">
          <cell r="F915">
            <v>13400</v>
          </cell>
          <cell r="N915">
            <v>1</v>
          </cell>
        </row>
        <row r="916">
          <cell r="F916">
            <v>42040</v>
          </cell>
          <cell r="N916">
            <v>1</v>
          </cell>
        </row>
        <row r="917">
          <cell r="F917">
            <v>13100</v>
          </cell>
          <cell r="N917">
            <v>1</v>
          </cell>
        </row>
        <row r="918">
          <cell r="F918">
            <v>42016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15520</v>
          </cell>
          <cell r="N920">
            <v>1</v>
          </cell>
        </row>
        <row r="921">
          <cell r="F921">
            <v>15100</v>
          </cell>
          <cell r="N921">
            <v>1</v>
          </cell>
        </row>
        <row r="922">
          <cell r="F922">
            <v>13510</v>
          </cell>
          <cell r="N922">
            <v>1</v>
          </cell>
        </row>
        <row r="923">
          <cell r="F923">
            <v>15520</v>
          </cell>
          <cell r="N923">
            <v>1</v>
          </cell>
        </row>
        <row r="924">
          <cell r="F924">
            <v>13400</v>
          </cell>
          <cell r="N924">
            <v>1</v>
          </cell>
        </row>
        <row r="925">
          <cell r="F925">
            <v>11420</v>
          </cell>
          <cell r="N925">
            <v>1</v>
          </cell>
        </row>
        <row r="926">
          <cell r="F926">
            <v>11200</v>
          </cell>
          <cell r="N926">
            <v>1</v>
          </cell>
        </row>
        <row r="927">
          <cell r="F927">
            <v>14100</v>
          </cell>
          <cell r="N927">
            <v>1</v>
          </cell>
        </row>
        <row r="928">
          <cell r="F928">
            <v>15100</v>
          </cell>
          <cell r="N928">
            <v>1</v>
          </cell>
        </row>
        <row r="929">
          <cell r="F929">
            <v>14100</v>
          </cell>
          <cell r="N929">
            <v>1</v>
          </cell>
        </row>
        <row r="930">
          <cell r="F930">
            <v>41050</v>
          </cell>
          <cell r="N930">
            <v>1</v>
          </cell>
        </row>
        <row r="931">
          <cell r="F931">
            <v>13510</v>
          </cell>
          <cell r="N931">
            <v>1</v>
          </cell>
        </row>
        <row r="932">
          <cell r="F932">
            <v>11370</v>
          </cell>
          <cell r="N932">
            <v>1</v>
          </cell>
        </row>
        <row r="933">
          <cell r="F933">
            <v>12012</v>
          </cell>
          <cell r="N933">
            <v>1</v>
          </cell>
        </row>
        <row r="934">
          <cell r="F934">
            <v>15506</v>
          </cell>
          <cell r="N934">
            <v>1</v>
          </cell>
        </row>
        <row r="935">
          <cell r="F935">
            <v>31100</v>
          </cell>
          <cell r="N935">
            <v>1</v>
          </cell>
        </row>
        <row r="936">
          <cell r="F936">
            <v>13400</v>
          </cell>
          <cell r="N936">
            <v>1</v>
          </cell>
        </row>
        <row r="937">
          <cell r="F937">
            <v>13510</v>
          </cell>
          <cell r="N937">
            <v>1</v>
          </cell>
        </row>
        <row r="938">
          <cell r="F938">
            <v>13400</v>
          </cell>
          <cell r="N938">
            <v>1</v>
          </cell>
        </row>
        <row r="939">
          <cell r="F939">
            <v>11100</v>
          </cell>
          <cell r="N939">
            <v>1</v>
          </cell>
        </row>
        <row r="940">
          <cell r="F940">
            <v>41020</v>
          </cell>
          <cell r="N940">
            <v>1</v>
          </cell>
        </row>
        <row r="941">
          <cell r="F941">
            <v>43010</v>
          </cell>
          <cell r="N941">
            <v>1</v>
          </cell>
        </row>
        <row r="942">
          <cell r="F942">
            <v>14100</v>
          </cell>
          <cell r="N942">
            <v>1</v>
          </cell>
        </row>
        <row r="943">
          <cell r="F943">
            <v>52020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15100</v>
          </cell>
          <cell r="N945">
            <v>1</v>
          </cell>
        </row>
        <row r="946">
          <cell r="F946">
            <v>11490</v>
          </cell>
          <cell r="N946">
            <v>1</v>
          </cell>
        </row>
        <row r="947">
          <cell r="F947">
            <v>14100</v>
          </cell>
          <cell r="N947">
            <v>1</v>
          </cell>
        </row>
        <row r="948">
          <cell r="F948">
            <v>11100</v>
          </cell>
          <cell r="N948">
            <v>1</v>
          </cell>
        </row>
        <row r="949">
          <cell r="F949">
            <v>12013</v>
          </cell>
          <cell r="N949">
            <v>1</v>
          </cell>
        </row>
        <row r="950">
          <cell r="F950">
            <v>13510</v>
          </cell>
          <cell r="N950">
            <v>1</v>
          </cell>
        </row>
        <row r="951">
          <cell r="F951">
            <v>15506</v>
          </cell>
          <cell r="N951">
            <v>1</v>
          </cell>
        </row>
        <row r="952">
          <cell r="F952">
            <v>15100</v>
          </cell>
          <cell r="N952">
            <v>1</v>
          </cell>
        </row>
        <row r="953">
          <cell r="F953">
            <v>41040</v>
          </cell>
          <cell r="N953">
            <v>1</v>
          </cell>
        </row>
        <row r="954">
          <cell r="F954">
            <v>12013</v>
          </cell>
          <cell r="N954">
            <v>1</v>
          </cell>
        </row>
        <row r="955">
          <cell r="F955">
            <v>72500</v>
          </cell>
          <cell r="N955">
            <v>1</v>
          </cell>
        </row>
        <row r="956">
          <cell r="F956">
            <v>15506</v>
          </cell>
          <cell r="N956">
            <v>1</v>
          </cell>
        </row>
        <row r="957">
          <cell r="F957">
            <v>13510</v>
          </cell>
          <cell r="N957">
            <v>1</v>
          </cell>
        </row>
        <row r="958">
          <cell r="F958">
            <v>15506</v>
          </cell>
          <cell r="N958">
            <v>1</v>
          </cell>
        </row>
        <row r="959">
          <cell r="F959">
            <v>15506</v>
          </cell>
          <cell r="N959">
            <v>1</v>
          </cell>
        </row>
        <row r="960">
          <cell r="F960">
            <v>41050</v>
          </cell>
          <cell r="N960">
            <v>1</v>
          </cell>
        </row>
        <row r="961">
          <cell r="F961">
            <v>12013</v>
          </cell>
          <cell r="N961">
            <v>1</v>
          </cell>
        </row>
        <row r="962">
          <cell r="F962">
            <v>53010</v>
          </cell>
          <cell r="N962">
            <v>1</v>
          </cell>
        </row>
        <row r="963">
          <cell r="F963">
            <v>15506</v>
          </cell>
          <cell r="N963">
            <v>1</v>
          </cell>
        </row>
        <row r="964">
          <cell r="F964">
            <v>13400</v>
          </cell>
          <cell r="N964">
            <v>1</v>
          </cell>
        </row>
        <row r="965">
          <cell r="F965">
            <v>33000</v>
          </cell>
          <cell r="N965">
            <v>1</v>
          </cell>
        </row>
        <row r="966">
          <cell r="F966">
            <v>15520</v>
          </cell>
          <cell r="N966">
            <v>1</v>
          </cell>
        </row>
        <row r="967">
          <cell r="F967">
            <v>13510</v>
          </cell>
          <cell r="N967">
            <v>1</v>
          </cell>
        </row>
        <row r="968">
          <cell r="F968">
            <v>11320</v>
          </cell>
          <cell r="N968">
            <v>1</v>
          </cell>
        </row>
        <row r="969">
          <cell r="F969">
            <v>11200</v>
          </cell>
          <cell r="N969">
            <v>1</v>
          </cell>
        </row>
        <row r="970">
          <cell r="F970">
            <v>15100</v>
          </cell>
          <cell r="N970">
            <v>1</v>
          </cell>
        </row>
        <row r="971">
          <cell r="F971">
            <v>13510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13510</v>
          </cell>
          <cell r="N973">
            <v>1</v>
          </cell>
        </row>
        <row r="974">
          <cell r="F974">
            <v>51010</v>
          </cell>
          <cell r="N974">
            <v>1</v>
          </cell>
        </row>
        <row r="975">
          <cell r="F975">
            <v>13400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13400</v>
          </cell>
          <cell r="N977">
            <v>1</v>
          </cell>
        </row>
        <row r="978">
          <cell r="F978">
            <v>41040</v>
          </cell>
          <cell r="N978">
            <v>1</v>
          </cell>
        </row>
        <row r="979">
          <cell r="F979">
            <v>15100</v>
          </cell>
          <cell r="N979">
            <v>1</v>
          </cell>
        </row>
        <row r="980">
          <cell r="F980">
            <v>13520</v>
          </cell>
          <cell r="N980">
            <v>1</v>
          </cell>
        </row>
        <row r="981">
          <cell r="F981">
            <v>15509</v>
          </cell>
          <cell r="N981">
            <v>1</v>
          </cell>
        </row>
        <row r="982">
          <cell r="F982">
            <v>15505</v>
          </cell>
          <cell r="N982">
            <v>1</v>
          </cell>
        </row>
        <row r="983">
          <cell r="F983">
            <v>13400</v>
          </cell>
          <cell r="N983">
            <v>1</v>
          </cell>
        </row>
        <row r="984">
          <cell r="F984">
            <v>15100</v>
          </cell>
          <cell r="N984">
            <v>1</v>
          </cell>
        </row>
        <row r="985">
          <cell r="F985">
            <v>15520</v>
          </cell>
          <cell r="N985">
            <v>1</v>
          </cell>
        </row>
        <row r="986">
          <cell r="F986">
            <v>41040</v>
          </cell>
          <cell r="N986">
            <v>1</v>
          </cell>
        </row>
        <row r="987">
          <cell r="F987">
            <v>72500</v>
          </cell>
          <cell r="N987">
            <v>1</v>
          </cell>
        </row>
        <row r="988">
          <cell r="F988">
            <v>35000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79000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16100</v>
          </cell>
          <cell r="N992">
            <v>1</v>
          </cell>
        </row>
        <row r="993">
          <cell r="F993">
            <v>13400</v>
          </cell>
          <cell r="N993">
            <v>1</v>
          </cell>
        </row>
        <row r="994">
          <cell r="F994">
            <v>14100</v>
          </cell>
          <cell r="N994">
            <v>1</v>
          </cell>
        </row>
        <row r="995">
          <cell r="F995">
            <v>13100</v>
          </cell>
          <cell r="N995">
            <v>1</v>
          </cell>
        </row>
        <row r="996">
          <cell r="F996">
            <v>15100</v>
          </cell>
          <cell r="N996">
            <v>1</v>
          </cell>
        </row>
        <row r="997">
          <cell r="F997">
            <v>11200</v>
          </cell>
          <cell r="N997">
            <v>1</v>
          </cell>
        </row>
        <row r="998">
          <cell r="F998">
            <v>11490</v>
          </cell>
          <cell r="N998">
            <v>0.8</v>
          </cell>
        </row>
        <row r="999">
          <cell r="F999">
            <v>13400</v>
          </cell>
          <cell r="N999">
            <v>1</v>
          </cell>
        </row>
        <row r="1000">
          <cell r="F1000">
            <v>13510</v>
          </cell>
          <cell r="N1000">
            <v>1</v>
          </cell>
        </row>
        <row r="1001">
          <cell r="F1001">
            <v>32000</v>
          </cell>
          <cell r="N1001">
            <v>0.5</v>
          </cell>
        </row>
        <row r="1002">
          <cell r="F1002">
            <v>11200</v>
          </cell>
          <cell r="N1002">
            <v>1</v>
          </cell>
        </row>
        <row r="1003">
          <cell r="F1003">
            <v>14100</v>
          </cell>
          <cell r="N1003">
            <v>1</v>
          </cell>
        </row>
        <row r="1004">
          <cell r="F1004">
            <v>12013</v>
          </cell>
          <cell r="N1004">
            <v>1</v>
          </cell>
        </row>
        <row r="1005">
          <cell r="F1005">
            <v>15100</v>
          </cell>
          <cell r="N1005">
            <v>1</v>
          </cell>
        </row>
        <row r="1006">
          <cell r="F1006">
            <v>15505</v>
          </cell>
          <cell r="N1006">
            <v>1</v>
          </cell>
        </row>
        <row r="1007">
          <cell r="F1007">
            <v>41040</v>
          </cell>
          <cell r="N1007">
            <v>1</v>
          </cell>
        </row>
        <row r="1008">
          <cell r="F1008">
            <v>13400</v>
          </cell>
          <cell r="N1008">
            <v>1</v>
          </cell>
        </row>
        <row r="1009">
          <cell r="F1009">
            <v>15508</v>
          </cell>
          <cell r="N1009">
            <v>1</v>
          </cell>
        </row>
        <row r="1010">
          <cell r="F1010">
            <v>15520</v>
          </cell>
          <cell r="N1010">
            <v>1</v>
          </cell>
        </row>
        <row r="1011">
          <cell r="F1011">
            <v>15506</v>
          </cell>
          <cell r="N1011">
            <v>1</v>
          </cell>
        </row>
        <row r="1012">
          <cell r="F1012">
            <v>13510</v>
          </cell>
          <cell r="N1012">
            <v>1</v>
          </cell>
        </row>
        <row r="1013">
          <cell r="F1013">
            <v>13510</v>
          </cell>
          <cell r="N1013">
            <v>1</v>
          </cell>
        </row>
        <row r="1014">
          <cell r="F1014">
            <v>79000</v>
          </cell>
          <cell r="N1014">
            <v>1</v>
          </cell>
        </row>
        <row r="1015">
          <cell r="F1015">
            <v>15506</v>
          </cell>
          <cell r="N1015">
            <v>1</v>
          </cell>
        </row>
        <row r="1016">
          <cell r="F1016">
            <v>15100</v>
          </cell>
          <cell r="N1016">
            <v>1</v>
          </cell>
        </row>
        <row r="1017">
          <cell r="F1017">
            <v>15508</v>
          </cell>
          <cell r="N1017">
            <v>1</v>
          </cell>
        </row>
        <row r="1018">
          <cell r="F1018">
            <v>13510</v>
          </cell>
          <cell r="N1018">
            <v>1</v>
          </cell>
        </row>
        <row r="1019">
          <cell r="F1019">
            <v>13400</v>
          </cell>
          <cell r="N1019">
            <v>1</v>
          </cell>
        </row>
        <row r="1020">
          <cell r="F1020">
            <v>14100</v>
          </cell>
          <cell r="N1020">
            <v>1</v>
          </cell>
        </row>
        <row r="1021">
          <cell r="F1021">
            <v>13400</v>
          </cell>
          <cell r="N1021">
            <v>1</v>
          </cell>
        </row>
        <row r="1022">
          <cell r="F1022">
            <v>14100</v>
          </cell>
          <cell r="N1022">
            <v>1</v>
          </cell>
        </row>
        <row r="1023">
          <cell r="F1023">
            <v>53010</v>
          </cell>
          <cell r="N1023">
            <v>1</v>
          </cell>
        </row>
        <row r="1024">
          <cell r="F1024">
            <v>14100</v>
          </cell>
          <cell r="N1024">
            <v>1</v>
          </cell>
        </row>
        <row r="1025">
          <cell r="F1025">
            <v>16200</v>
          </cell>
          <cell r="N1025">
            <v>1</v>
          </cell>
        </row>
        <row r="1026">
          <cell r="F1026">
            <v>51010</v>
          </cell>
          <cell r="N1026">
            <v>1</v>
          </cell>
        </row>
        <row r="1027">
          <cell r="F1027">
            <v>14100</v>
          </cell>
          <cell r="N1027">
            <v>1</v>
          </cell>
        </row>
        <row r="1028">
          <cell r="F1028">
            <v>42018</v>
          </cell>
          <cell r="N1028">
            <v>0.5</v>
          </cell>
        </row>
        <row r="1029">
          <cell r="F1029">
            <v>11200</v>
          </cell>
          <cell r="N1029">
            <v>1</v>
          </cell>
        </row>
        <row r="1030">
          <cell r="F1030">
            <v>51020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13510</v>
          </cell>
          <cell r="N1032">
            <v>1</v>
          </cell>
        </row>
        <row r="1033">
          <cell r="F1033">
            <v>51020</v>
          </cell>
          <cell r="N1033">
            <v>1</v>
          </cell>
        </row>
        <row r="1034">
          <cell r="F1034">
            <v>14100</v>
          </cell>
          <cell r="N1034">
            <v>1</v>
          </cell>
        </row>
        <row r="1035">
          <cell r="F1035">
            <v>13600</v>
          </cell>
          <cell r="N1035">
            <v>1</v>
          </cell>
        </row>
        <row r="1036">
          <cell r="F1036">
            <v>15506</v>
          </cell>
          <cell r="N1036">
            <v>1</v>
          </cell>
        </row>
        <row r="1037">
          <cell r="F1037">
            <v>13400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15520</v>
          </cell>
          <cell r="N1040">
            <v>1</v>
          </cell>
        </row>
        <row r="1041">
          <cell r="F1041">
            <v>13510</v>
          </cell>
          <cell r="N1041">
            <v>1</v>
          </cell>
        </row>
        <row r="1042">
          <cell r="F1042">
            <v>13520</v>
          </cell>
          <cell r="N1042">
            <v>1</v>
          </cell>
        </row>
        <row r="1043">
          <cell r="F1043">
            <v>42014</v>
          </cell>
          <cell r="N1043">
            <v>1</v>
          </cell>
        </row>
        <row r="1044">
          <cell r="F1044">
            <v>16400</v>
          </cell>
          <cell r="N1044">
            <v>1</v>
          </cell>
        </row>
        <row r="1045">
          <cell r="F1045">
            <v>79003</v>
          </cell>
          <cell r="N1045">
            <v>1</v>
          </cell>
        </row>
        <row r="1046">
          <cell r="F1046">
            <v>13400</v>
          </cell>
          <cell r="N1046">
            <v>1</v>
          </cell>
        </row>
        <row r="1047">
          <cell r="F1047">
            <v>13400</v>
          </cell>
          <cell r="N1047">
            <v>1</v>
          </cell>
        </row>
        <row r="1048">
          <cell r="F1048">
            <v>14100</v>
          </cell>
          <cell r="N1048">
            <v>1</v>
          </cell>
        </row>
        <row r="1049">
          <cell r="F1049">
            <v>15520</v>
          </cell>
          <cell r="N1049">
            <v>1</v>
          </cell>
        </row>
        <row r="1050">
          <cell r="F1050">
            <v>15505</v>
          </cell>
          <cell r="N1050">
            <v>1</v>
          </cell>
        </row>
        <row r="1051">
          <cell r="F1051">
            <v>15506</v>
          </cell>
          <cell r="N1051">
            <v>1</v>
          </cell>
        </row>
        <row r="1052">
          <cell r="F1052">
            <v>41020</v>
          </cell>
          <cell r="N1052">
            <v>1</v>
          </cell>
        </row>
        <row r="1053">
          <cell r="F1053">
            <v>14109</v>
          </cell>
          <cell r="N1053">
            <v>1</v>
          </cell>
        </row>
        <row r="1054">
          <cell r="F1054">
            <v>79003</v>
          </cell>
          <cell r="N1054">
            <v>1</v>
          </cell>
        </row>
        <row r="1055">
          <cell r="F1055">
            <v>15506</v>
          </cell>
          <cell r="N1055">
            <v>1</v>
          </cell>
        </row>
        <row r="1056">
          <cell r="F1056">
            <v>31100</v>
          </cell>
          <cell r="N1056">
            <v>1</v>
          </cell>
        </row>
        <row r="1057">
          <cell r="F1057">
            <v>13510</v>
          </cell>
          <cell r="N1057">
            <v>1</v>
          </cell>
        </row>
        <row r="1058">
          <cell r="F1058">
            <v>15506</v>
          </cell>
          <cell r="N1058">
            <v>1</v>
          </cell>
        </row>
        <row r="1059">
          <cell r="F1059">
            <v>15100</v>
          </cell>
          <cell r="N1059">
            <v>1</v>
          </cell>
        </row>
        <row r="1060">
          <cell r="F1060">
            <v>15505</v>
          </cell>
          <cell r="N1060">
            <v>1</v>
          </cell>
        </row>
        <row r="1061">
          <cell r="F1061">
            <v>11200</v>
          </cell>
          <cell r="N1061">
            <v>1</v>
          </cell>
        </row>
        <row r="1062">
          <cell r="F1062">
            <v>79002</v>
          </cell>
          <cell r="N1062">
            <v>1</v>
          </cell>
        </row>
        <row r="1063">
          <cell r="F1063">
            <v>15506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11200</v>
          </cell>
          <cell r="N1065">
            <v>1</v>
          </cell>
        </row>
        <row r="1066">
          <cell r="F1066">
            <v>11490</v>
          </cell>
          <cell r="N1066">
            <v>0.5</v>
          </cell>
        </row>
        <row r="1067">
          <cell r="F1067">
            <v>13510</v>
          </cell>
          <cell r="N1067">
            <v>1</v>
          </cell>
        </row>
        <row r="1068">
          <cell r="F1068">
            <v>13520</v>
          </cell>
          <cell r="N1068">
            <v>1</v>
          </cell>
        </row>
        <row r="1069">
          <cell r="F1069">
            <v>16400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13520</v>
          </cell>
          <cell r="N1071">
            <v>1</v>
          </cell>
        </row>
        <row r="1072">
          <cell r="F1072">
            <v>16400</v>
          </cell>
          <cell r="N1072">
            <v>1</v>
          </cell>
        </row>
        <row r="1073">
          <cell r="F1073">
            <v>79002</v>
          </cell>
          <cell r="N1073">
            <v>1</v>
          </cell>
        </row>
        <row r="1074">
          <cell r="F1074">
            <v>51060</v>
          </cell>
          <cell r="N1074">
            <v>1</v>
          </cell>
        </row>
        <row r="1075">
          <cell r="F1075">
            <v>41020</v>
          </cell>
          <cell r="N1075">
            <v>1</v>
          </cell>
        </row>
        <row r="1076">
          <cell r="F1076">
            <v>13510</v>
          </cell>
          <cell r="N1076">
            <v>1</v>
          </cell>
        </row>
        <row r="1077">
          <cell r="F1077">
            <v>12013</v>
          </cell>
          <cell r="N1077">
            <v>1</v>
          </cell>
        </row>
        <row r="1078">
          <cell r="F1078">
            <v>41020</v>
          </cell>
          <cell r="N1078">
            <v>1</v>
          </cell>
        </row>
        <row r="1079">
          <cell r="F1079">
            <v>15100</v>
          </cell>
          <cell r="N1079">
            <v>1</v>
          </cell>
        </row>
        <row r="1080">
          <cell r="F1080">
            <v>15100</v>
          </cell>
          <cell r="N1080">
            <v>1</v>
          </cell>
        </row>
        <row r="1081">
          <cell r="F1081">
            <v>13510</v>
          </cell>
          <cell r="N1081">
            <v>1</v>
          </cell>
        </row>
        <row r="1082">
          <cell r="F1082">
            <v>14100</v>
          </cell>
          <cell r="N1082">
            <v>1</v>
          </cell>
        </row>
        <row r="1083">
          <cell r="F1083">
            <v>15100</v>
          </cell>
          <cell r="N1083">
            <v>1</v>
          </cell>
        </row>
        <row r="1084">
          <cell r="F1084">
            <v>11150</v>
          </cell>
          <cell r="N1084">
            <v>1</v>
          </cell>
        </row>
        <row r="1085">
          <cell r="F1085">
            <v>15506</v>
          </cell>
          <cell r="N1085">
            <v>1</v>
          </cell>
        </row>
        <row r="1086">
          <cell r="F1086">
            <v>51040</v>
          </cell>
          <cell r="N1086">
            <v>1</v>
          </cell>
        </row>
        <row r="1087">
          <cell r="F1087">
            <v>15520</v>
          </cell>
          <cell r="N1087">
            <v>1</v>
          </cell>
        </row>
        <row r="1088">
          <cell r="F1088">
            <v>41040</v>
          </cell>
          <cell r="N1088">
            <v>1</v>
          </cell>
        </row>
        <row r="1089">
          <cell r="F1089">
            <v>79002</v>
          </cell>
          <cell r="N1089">
            <v>1</v>
          </cell>
        </row>
        <row r="1090">
          <cell r="F1090">
            <v>15520</v>
          </cell>
          <cell r="N1090">
            <v>1</v>
          </cell>
        </row>
        <row r="1091">
          <cell r="F1091">
            <v>14100</v>
          </cell>
          <cell r="N1091">
            <v>1</v>
          </cell>
        </row>
        <row r="1092">
          <cell r="F1092">
            <v>13510</v>
          </cell>
          <cell r="N1092">
            <v>1</v>
          </cell>
        </row>
        <row r="1093">
          <cell r="F1093">
            <v>15100</v>
          </cell>
          <cell r="N1093">
            <v>1</v>
          </cell>
        </row>
        <row r="1094">
          <cell r="F1094">
            <v>13510</v>
          </cell>
          <cell r="N1094">
            <v>1</v>
          </cell>
        </row>
        <row r="1095">
          <cell r="F1095">
            <v>14100</v>
          </cell>
          <cell r="N1095">
            <v>1</v>
          </cell>
        </row>
        <row r="1096">
          <cell r="F1096">
            <v>11490</v>
          </cell>
          <cell r="N1096">
            <v>0.5</v>
          </cell>
        </row>
        <row r="1097">
          <cell r="F1097">
            <v>15100</v>
          </cell>
          <cell r="N1097">
            <v>1</v>
          </cell>
        </row>
        <row r="1098">
          <cell r="F1098">
            <v>13510</v>
          </cell>
          <cell r="N1098">
            <v>1</v>
          </cell>
        </row>
        <row r="1099">
          <cell r="F1099">
            <v>51060</v>
          </cell>
          <cell r="N1099">
            <v>1</v>
          </cell>
        </row>
      </sheetData>
      <sheetData sheetId="9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15100</v>
          </cell>
          <cell r="N89">
            <v>1</v>
          </cell>
        </row>
        <row r="90">
          <cell r="F90">
            <v>13400</v>
          </cell>
          <cell r="N90">
            <v>1</v>
          </cell>
        </row>
        <row r="91">
          <cell r="F91">
            <v>14100</v>
          </cell>
          <cell r="N91">
            <v>1</v>
          </cell>
        </row>
        <row r="92">
          <cell r="F92">
            <v>42020</v>
          </cell>
          <cell r="N92">
            <v>1</v>
          </cell>
        </row>
        <row r="93">
          <cell r="F93">
            <v>41070</v>
          </cell>
          <cell r="N93">
            <v>1</v>
          </cell>
        </row>
        <row r="94">
          <cell r="F94">
            <v>16300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16100</v>
          </cell>
          <cell r="N96">
            <v>1</v>
          </cell>
        </row>
        <row r="97">
          <cell r="F97">
            <v>13400</v>
          </cell>
          <cell r="N97">
            <v>1</v>
          </cell>
        </row>
        <row r="98">
          <cell r="F98">
            <v>13510</v>
          </cell>
          <cell r="N98">
            <v>1</v>
          </cell>
        </row>
        <row r="99">
          <cell r="F99">
            <v>54010</v>
          </cell>
          <cell r="N99">
            <v>1</v>
          </cell>
        </row>
        <row r="100">
          <cell r="F100">
            <v>11370</v>
          </cell>
          <cell r="N100">
            <v>1</v>
          </cell>
        </row>
        <row r="101">
          <cell r="F101">
            <v>11100</v>
          </cell>
          <cell r="N101">
            <v>1</v>
          </cell>
        </row>
        <row r="102">
          <cell r="F102">
            <v>14100</v>
          </cell>
          <cell r="N102">
            <v>1</v>
          </cell>
        </row>
        <row r="103">
          <cell r="F103">
            <v>13520</v>
          </cell>
          <cell r="N103">
            <v>1</v>
          </cell>
        </row>
        <row r="104">
          <cell r="F104">
            <v>13525</v>
          </cell>
          <cell r="N104">
            <v>1</v>
          </cell>
        </row>
        <row r="105">
          <cell r="F105">
            <v>11100</v>
          </cell>
          <cell r="N105">
            <v>1</v>
          </cell>
        </row>
        <row r="106">
          <cell r="F106">
            <v>31300</v>
          </cell>
          <cell r="N106">
            <v>1</v>
          </cell>
        </row>
        <row r="107">
          <cell r="F107">
            <v>14100</v>
          </cell>
          <cell r="N107">
            <v>1</v>
          </cell>
        </row>
        <row r="108">
          <cell r="F108">
            <v>12359</v>
          </cell>
          <cell r="N108">
            <v>1</v>
          </cell>
        </row>
        <row r="109">
          <cell r="F109">
            <v>14100</v>
          </cell>
          <cell r="N109">
            <v>1</v>
          </cell>
        </row>
        <row r="110">
          <cell r="F110">
            <v>42018</v>
          </cell>
          <cell r="N110">
            <v>1</v>
          </cell>
        </row>
        <row r="111">
          <cell r="F111">
            <v>14100</v>
          </cell>
          <cell r="N111">
            <v>1</v>
          </cell>
        </row>
        <row r="112">
          <cell r="F112">
            <v>13520</v>
          </cell>
          <cell r="N112">
            <v>1</v>
          </cell>
        </row>
        <row r="113">
          <cell r="F113">
            <v>15100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15400</v>
          </cell>
          <cell r="N141">
            <v>1</v>
          </cell>
        </row>
        <row r="142">
          <cell r="F142">
            <v>14100</v>
          </cell>
          <cell r="N142">
            <v>1</v>
          </cell>
        </row>
        <row r="143">
          <cell r="F143">
            <v>13400</v>
          </cell>
          <cell r="N143">
            <v>1</v>
          </cell>
        </row>
        <row r="144">
          <cell r="F144">
            <v>12013</v>
          </cell>
          <cell r="N144">
            <v>1</v>
          </cell>
        </row>
        <row r="145">
          <cell r="F145">
            <v>11100</v>
          </cell>
          <cell r="N145">
            <v>1</v>
          </cell>
        </row>
        <row r="146">
          <cell r="F146">
            <v>15510</v>
          </cell>
          <cell r="N146">
            <v>1</v>
          </cell>
        </row>
        <row r="147">
          <cell r="F147">
            <v>44010</v>
          </cell>
          <cell r="N147">
            <v>1</v>
          </cell>
        </row>
        <row r="148">
          <cell r="F148">
            <v>11420</v>
          </cell>
          <cell r="N148">
            <v>1</v>
          </cell>
        </row>
        <row r="149">
          <cell r="F149">
            <v>13510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15509</v>
          </cell>
          <cell r="N152">
            <v>1</v>
          </cell>
        </row>
        <row r="153">
          <cell r="F153">
            <v>13520</v>
          </cell>
          <cell r="N153">
            <v>1</v>
          </cell>
        </row>
        <row r="154">
          <cell r="F154">
            <v>11430</v>
          </cell>
          <cell r="N154">
            <v>1</v>
          </cell>
        </row>
        <row r="155">
          <cell r="F155">
            <v>15506</v>
          </cell>
          <cell r="N155">
            <v>1</v>
          </cell>
        </row>
        <row r="156">
          <cell r="F156">
            <v>11320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42010</v>
          </cell>
          <cell r="N160">
            <v>1</v>
          </cell>
        </row>
        <row r="161">
          <cell r="F161">
            <v>13510</v>
          </cell>
          <cell r="N161">
            <v>1</v>
          </cell>
        </row>
        <row r="162">
          <cell r="F162">
            <v>15100</v>
          </cell>
          <cell r="N162">
            <v>1</v>
          </cell>
        </row>
        <row r="163">
          <cell r="F163">
            <v>13510</v>
          </cell>
          <cell r="N163">
            <v>1</v>
          </cell>
        </row>
        <row r="164">
          <cell r="F164">
            <v>41040</v>
          </cell>
          <cell r="N164">
            <v>1</v>
          </cell>
        </row>
        <row r="165">
          <cell r="F165">
            <v>15506</v>
          </cell>
          <cell r="N165">
            <v>1</v>
          </cell>
        </row>
        <row r="166">
          <cell r="F166">
            <v>13520</v>
          </cell>
          <cell r="N166">
            <v>1</v>
          </cell>
        </row>
        <row r="167">
          <cell r="F167">
            <v>15506</v>
          </cell>
          <cell r="N167">
            <v>1</v>
          </cell>
        </row>
        <row r="168">
          <cell r="F168">
            <v>13400</v>
          </cell>
          <cell r="N168">
            <v>1</v>
          </cell>
        </row>
        <row r="169">
          <cell r="F169">
            <v>11200</v>
          </cell>
          <cell r="N169">
            <v>1</v>
          </cell>
        </row>
        <row r="170">
          <cell r="F170">
            <v>14100</v>
          </cell>
          <cell r="N170">
            <v>1</v>
          </cell>
        </row>
        <row r="171">
          <cell r="F171">
            <v>15505</v>
          </cell>
          <cell r="N171">
            <v>1</v>
          </cell>
        </row>
        <row r="172">
          <cell r="F172">
            <v>12013</v>
          </cell>
          <cell r="N172">
            <v>1</v>
          </cell>
        </row>
        <row r="173">
          <cell r="F173">
            <v>15520</v>
          </cell>
          <cell r="N173">
            <v>1</v>
          </cell>
        </row>
        <row r="174">
          <cell r="F174">
            <v>12012</v>
          </cell>
          <cell r="N174">
            <v>1</v>
          </cell>
        </row>
        <row r="175">
          <cell r="F175">
            <v>54010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11325</v>
          </cell>
          <cell r="N178">
            <v>1</v>
          </cell>
        </row>
        <row r="179">
          <cell r="F179">
            <v>14100</v>
          </cell>
          <cell r="N179">
            <v>1</v>
          </cell>
        </row>
        <row r="180">
          <cell r="F180">
            <v>13510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15100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13525</v>
          </cell>
          <cell r="N184">
            <v>1</v>
          </cell>
        </row>
        <row r="185">
          <cell r="F185">
            <v>41040</v>
          </cell>
          <cell r="N185">
            <v>1</v>
          </cell>
        </row>
        <row r="186">
          <cell r="F186">
            <v>41070</v>
          </cell>
          <cell r="N186">
            <v>1</v>
          </cell>
        </row>
        <row r="187">
          <cell r="F187">
            <v>15506</v>
          </cell>
          <cell r="N187">
            <v>1</v>
          </cell>
        </row>
        <row r="188">
          <cell r="F188">
            <v>13400</v>
          </cell>
          <cell r="N188">
            <v>1</v>
          </cell>
        </row>
        <row r="189">
          <cell r="F189">
            <v>16200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11200</v>
          </cell>
          <cell r="N191">
            <v>1</v>
          </cell>
        </row>
        <row r="192">
          <cell r="F192">
            <v>13525</v>
          </cell>
          <cell r="N192">
            <v>1</v>
          </cell>
        </row>
        <row r="193">
          <cell r="F193">
            <v>13520</v>
          </cell>
          <cell r="N193">
            <v>1</v>
          </cell>
        </row>
        <row r="194">
          <cell r="F194">
            <v>12359</v>
          </cell>
          <cell r="N194">
            <v>1</v>
          </cell>
        </row>
        <row r="195">
          <cell r="F195">
            <v>11490</v>
          </cell>
          <cell r="N195">
            <v>0.8</v>
          </cell>
        </row>
        <row r="196">
          <cell r="F196">
            <v>14100</v>
          </cell>
          <cell r="N196">
            <v>1</v>
          </cell>
        </row>
        <row r="197">
          <cell r="F197">
            <v>11100</v>
          </cell>
          <cell r="N197">
            <v>1</v>
          </cell>
        </row>
        <row r="198">
          <cell r="F198">
            <v>16200</v>
          </cell>
          <cell r="N198">
            <v>1</v>
          </cell>
        </row>
        <row r="199">
          <cell r="F199">
            <v>15100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32000</v>
          </cell>
          <cell r="N275">
            <v>1</v>
          </cell>
        </row>
        <row r="276">
          <cell r="F276">
            <v>15506</v>
          </cell>
          <cell r="N276">
            <v>1</v>
          </cell>
        </row>
        <row r="277">
          <cell r="F277">
            <v>13510</v>
          </cell>
          <cell r="N277">
            <v>1</v>
          </cell>
        </row>
        <row r="278">
          <cell r="F278">
            <v>15400</v>
          </cell>
          <cell r="N278">
            <v>1</v>
          </cell>
        </row>
        <row r="279">
          <cell r="F279">
            <v>15510</v>
          </cell>
          <cell r="N279">
            <v>1</v>
          </cell>
        </row>
        <row r="280">
          <cell r="F280">
            <v>16400</v>
          </cell>
          <cell r="N280">
            <v>0.75</v>
          </cell>
        </row>
        <row r="281">
          <cell r="F281">
            <v>51020</v>
          </cell>
          <cell r="N281">
            <v>1</v>
          </cell>
        </row>
        <row r="282">
          <cell r="F282">
            <v>11200</v>
          </cell>
          <cell r="N282">
            <v>1</v>
          </cell>
        </row>
        <row r="283">
          <cell r="F283">
            <v>14100</v>
          </cell>
          <cell r="N283">
            <v>1</v>
          </cell>
        </row>
        <row r="284">
          <cell r="F284">
            <v>11420</v>
          </cell>
          <cell r="N284">
            <v>1</v>
          </cell>
        </row>
        <row r="285">
          <cell r="F285">
            <v>13400</v>
          </cell>
          <cell r="N285">
            <v>1</v>
          </cell>
        </row>
        <row r="286">
          <cell r="F286">
            <v>13510</v>
          </cell>
          <cell r="N286">
            <v>1</v>
          </cell>
        </row>
        <row r="287">
          <cell r="F287">
            <v>12011</v>
          </cell>
          <cell r="N287">
            <v>1</v>
          </cell>
        </row>
        <row r="288">
          <cell r="F288">
            <v>13520</v>
          </cell>
          <cell r="N288">
            <v>1</v>
          </cell>
        </row>
        <row r="289">
          <cell r="F289">
            <v>31300</v>
          </cell>
          <cell r="N289">
            <v>1</v>
          </cell>
        </row>
        <row r="290">
          <cell r="F290">
            <v>11490</v>
          </cell>
          <cell r="N290">
            <v>0.5</v>
          </cell>
        </row>
        <row r="291">
          <cell r="F291">
            <v>55010</v>
          </cell>
          <cell r="N291">
            <v>1</v>
          </cell>
        </row>
        <row r="292">
          <cell r="F292">
            <v>11100</v>
          </cell>
          <cell r="N292">
            <v>1</v>
          </cell>
        </row>
        <row r="293">
          <cell r="F293">
            <v>32000</v>
          </cell>
          <cell r="N293">
            <v>1</v>
          </cell>
        </row>
        <row r="294">
          <cell r="F294">
            <v>13400</v>
          </cell>
          <cell r="N294">
            <v>1</v>
          </cell>
        </row>
        <row r="295">
          <cell r="F295">
            <v>14100</v>
          </cell>
          <cell r="N295">
            <v>1</v>
          </cell>
        </row>
        <row r="296">
          <cell r="F296">
            <v>11430</v>
          </cell>
          <cell r="N296">
            <v>1</v>
          </cell>
        </row>
        <row r="297">
          <cell r="F297">
            <v>14100</v>
          </cell>
          <cell r="N297">
            <v>1</v>
          </cell>
        </row>
        <row r="298">
          <cell r="F298">
            <v>15100</v>
          </cell>
          <cell r="N298">
            <v>1</v>
          </cell>
        </row>
        <row r="299">
          <cell r="F299">
            <v>14100</v>
          </cell>
          <cell r="N299">
            <v>1</v>
          </cell>
        </row>
        <row r="300">
          <cell r="F300">
            <v>72500</v>
          </cell>
          <cell r="N300">
            <v>0.8</v>
          </cell>
        </row>
        <row r="301">
          <cell r="F301">
            <v>15520</v>
          </cell>
          <cell r="N301">
            <v>1</v>
          </cell>
        </row>
        <row r="302">
          <cell r="F302">
            <v>41040</v>
          </cell>
          <cell r="N302">
            <v>1</v>
          </cell>
        </row>
        <row r="303">
          <cell r="F303">
            <v>51010</v>
          </cell>
          <cell r="N303">
            <v>1</v>
          </cell>
        </row>
        <row r="304">
          <cell r="F304">
            <v>15100</v>
          </cell>
          <cell r="N304">
            <v>1</v>
          </cell>
        </row>
        <row r="305">
          <cell r="F305">
            <v>13600</v>
          </cell>
          <cell r="N305">
            <v>1</v>
          </cell>
        </row>
        <row r="306">
          <cell r="F306">
            <v>42030</v>
          </cell>
          <cell r="N306">
            <v>1</v>
          </cell>
        </row>
        <row r="307">
          <cell r="F307">
            <v>11100</v>
          </cell>
          <cell r="N307">
            <v>1</v>
          </cell>
        </row>
        <row r="308">
          <cell r="F308">
            <v>13400</v>
          </cell>
          <cell r="N308">
            <v>1</v>
          </cell>
        </row>
        <row r="309">
          <cell r="F309">
            <v>15510</v>
          </cell>
          <cell r="N309">
            <v>1</v>
          </cell>
        </row>
        <row r="310">
          <cell r="F310">
            <v>15100</v>
          </cell>
          <cell r="N310">
            <v>1</v>
          </cell>
        </row>
        <row r="311">
          <cell r="F311">
            <v>12012</v>
          </cell>
          <cell r="N311">
            <v>1</v>
          </cell>
        </row>
        <row r="312">
          <cell r="F312">
            <v>14100</v>
          </cell>
          <cell r="N312">
            <v>1</v>
          </cell>
        </row>
        <row r="313">
          <cell r="F313">
            <v>12011</v>
          </cell>
          <cell r="N313">
            <v>1</v>
          </cell>
        </row>
        <row r="314">
          <cell r="F314">
            <v>13600</v>
          </cell>
          <cell r="N314">
            <v>1</v>
          </cell>
        </row>
        <row r="315">
          <cell r="F315">
            <v>12013</v>
          </cell>
          <cell r="N315">
            <v>1</v>
          </cell>
        </row>
        <row r="316">
          <cell r="F316">
            <v>13510</v>
          </cell>
          <cell r="N316">
            <v>1</v>
          </cell>
        </row>
        <row r="317">
          <cell r="F317">
            <v>13400</v>
          </cell>
          <cell r="N317">
            <v>1</v>
          </cell>
        </row>
        <row r="318">
          <cell r="F318">
            <v>15510</v>
          </cell>
          <cell r="N318">
            <v>1</v>
          </cell>
        </row>
        <row r="319">
          <cell r="F319">
            <v>13510</v>
          </cell>
          <cell r="N319">
            <v>1</v>
          </cell>
        </row>
        <row r="320">
          <cell r="F320">
            <v>13510</v>
          </cell>
          <cell r="N320">
            <v>1</v>
          </cell>
        </row>
        <row r="321">
          <cell r="F321">
            <v>15509</v>
          </cell>
          <cell r="N321">
            <v>1</v>
          </cell>
        </row>
        <row r="322">
          <cell r="F322">
            <v>15510</v>
          </cell>
          <cell r="N322">
            <v>1</v>
          </cell>
        </row>
        <row r="323">
          <cell r="F323">
            <v>41040</v>
          </cell>
          <cell r="N323">
            <v>1</v>
          </cell>
        </row>
        <row r="324">
          <cell r="F324">
            <v>14100</v>
          </cell>
          <cell r="N324">
            <v>1</v>
          </cell>
        </row>
        <row r="325">
          <cell r="F325">
            <v>11515</v>
          </cell>
          <cell r="N325">
            <v>1</v>
          </cell>
        </row>
        <row r="326">
          <cell r="F326">
            <v>13100</v>
          </cell>
          <cell r="N326">
            <v>1</v>
          </cell>
        </row>
        <row r="327">
          <cell r="F327">
            <v>42012</v>
          </cell>
          <cell r="N327">
            <v>1</v>
          </cell>
        </row>
        <row r="328">
          <cell r="F328">
            <v>79002</v>
          </cell>
          <cell r="N328">
            <v>1</v>
          </cell>
        </row>
        <row r="329">
          <cell r="F329">
            <v>79002</v>
          </cell>
          <cell r="N329">
            <v>1</v>
          </cell>
        </row>
        <row r="330">
          <cell r="F330">
            <v>41020</v>
          </cell>
          <cell r="N330">
            <v>1</v>
          </cell>
        </row>
        <row r="331">
          <cell r="F331">
            <v>15100</v>
          </cell>
          <cell r="N331">
            <v>1</v>
          </cell>
        </row>
        <row r="332">
          <cell r="F332">
            <v>15510</v>
          </cell>
          <cell r="N332">
            <v>1</v>
          </cell>
        </row>
        <row r="333">
          <cell r="F333">
            <v>13510</v>
          </cell>
          <cell r="N333">
            <v>1</v>
          </cell>
        </row>
        <row r="334">
          <cell r="F334">
            <v>41070</v>
          </cell>
          <cell r="N334">
            <v>1</v>
          </cell>
        </row>
        <row r="335">
          <cell r="F335">
            <v>15100</v>
          </cell>
          <cell r="N335">
            <v>1</v>
          </cell>
        </row>
        <row r="336">
          <cell r="F336">
            <v>11320</v>
          </cell>
          <cell r="N336">
            <v>1</v>
          </cell>
        </row>
        <row r="337">
          <cell r="F337">
            <v>15100</v>
          </cell>
          <cell r="N337">
            <v>1</v>
          </cell>
        </row>
        <row r="338">
          <cell r="F338">
            <v>14100</v>
          </cell>
          <cell r="N338">
            <v>1</v>
          </cell>
        </row>
        <row r="339">
          <cell r="F339">
            <v>15100</v>
          </cell>
          <cell r="N339">
            <v>1</v>
          </cell>
        </row>
        <row r="340">
          <cell r="F340">
            <v>13510</v>
          </cell>
          <cell r="N340">
            <v>1</v>
          </cell>
        </row>
        <row r="341">
          <cell r="F341">
            <v>33000</v>
          </cell>
          <cell r="N341">
            <v>1</v>
          </cell>
        </row>
        <row r="342">
          <cell r="F342">
            <v>13400</v>
          </cell>
          <cell r="N342">
            <v>1</v>
          </cell>
        </row>
        <row r="343">
          <cell r="F343">
            <v>13400</v>
          </cell>
          <cell r="N343">
            <v>1</v>
          </cell>
        </row>
        <row r="344">
          <cell r="F344">
            <v>11515</v>
          </cell>
          <cell r="N344">
            <v>1</v>
          </cell>
        </row>
        <row r="345">
          <cell r="F345">
            <v>32000</v>
          </cell>
          <cell r="N345">
            <v>1</v>
          </cell>
        </row>
        <row r="346">
          <cell r="F346">
            <v>13400</v>
          </cell>
          <cell r="N346">
            <v>1</v>
          </cell>
        </row>
        <row r="347">
          <cell r="F347">
            <v>11150</v>
          </cell>
          <cell r="N347">
            <v>1</v>
          </cell>
        </row>
        <row r="348">
          <cell r="F348">
            <v>14100</v>
          </cell>
          <cell r="N348">
            <v>1</v>
          </cell>
        </row>
        <row r="349">
          <cell r="F349">
            <v>11100</v>
          </cell>
          <cell r="N349">
            <v>1</v>
          </cell>
        </row>
        <row r="350">
          <cell r="F350">
            <v>13600</v>
          </cell>
          <cell r="N350">
            <v>1</v>
          </cell>
        </row>
        <row r="351">
          <cell r="F351">
            <v>11100</v>
          </cell>
          <cell r="N351">
            <v>1</v>
          </cell>
        </row>
        <row r="352">
          <cell r="F352">
            <v>15100</v>
          </cell>
          <cell r="N352">
            <v>1</v>
          </cell>
        </row>
        <row r="353">
          <cell r="F353">
            <v>42040</v>
          </cell>
          <cell r="N353">
            <v>1</v>
          </cell>
        </row>
        <row r="354">
          <cell r="F354">
            <v>13400</v>
          </cell>
          <cell r="N354">
            <v>1</v>
          </cell>
        </row>
        <row r="355">
          <cell r="F355">
            <v>41020</v>
          </cell>
          <cell r="N355">
            <v>1</v>
          </cell>
        </row>
        <row r="356">
          <cell r="F356">
            <v>16300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43010</v>
          </cell>
          <cell r="N358">
            <v>1</v>
          </cell>
        </row>
        <row r="359">
          <cell r="F359">
            <v>15505</v>
          </cell>
          <cell r="N359">
            <v>1</v>
          </cell>
        </row>
        <row r="360">
          <cell r="F360">
            <v>13510</v>
          </cell>
          <cell r="N360">
            <v>1</v>
          </cell>
        </row>
        <row r="361">
          <cell r="F361">
            <v>11513</v>
          </cell>
          <cell r="N361">
            <v>1</v>
          </cell>
        </row>
        <row r="362">
          <cell r="F362">
            <v>15520</v>
          </cell>
          <cell r="N362">
            <v>1</v>
          </cell>
        </row>
        <row r="363">
          <cell r="F363">
            <v>11150</v>
          </cell>
          <cell r="N363">
            <v>1</v>
          </cell>
        </row>
        <row r="364">
          <cell r="F364">
            <v>13510</v>
          </cell>
          <cell r="N364">
            <v>1</v>
          </cell>
        </row>
        <row r="365">
          <cell r="F365">
            <v>14100</v>
          </cell>
          <cell r="N365">
            <v>1</v>
          </cell>
        </row>
        <row r="366">
          <cell r="F366">
            <v>11100</v>
          </cell>
          <cell r="N366">
            <v>1</v>
          </cell>
        </row>
        <row r="367">
          <cell r="F367">
            <v>14100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42014</v>
          </cell>
          <cell r="N369">
            <v>1</v>
          </cell>
        </row>
        <row r="370">
          <cell r="F370">
            <v>14100</v>
          </cell>
          <cell r="N370">
            <v>1</v>
          </cell>
        </row>
        <row r="371">
          <cell r="F371">
            <v>42016</v>
          </cell>
          <cell r="N371">
            <v>1</v>
          </cell>
        </row>
        <row r="372">
          <cell r="F372">
            <v>15505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16200</v>
          </cell>
          <cell r="N375">
            <v>1</v>
          </cell>
        </row>
        <row r="376">
          <cell r="F376">
            <v>13510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15520</v>
          </cell>
          <cell r="N379">
            <v>1</v>
          </cell>
        </row>
        <row r="380">
          <cell r="F380">
            <v>41040</v>
          </cell>
          <cell r="N380">
            <v>1</v>
          </cell>
        </row>
        <row r="381">
          <cell r="F381">
            <v>15508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31100</v>
          </cell>
          <cell r="N383">
            <v>1</v>
          </cell>
        </row>
        <row r="384">
          <cell r="F384">
            <v>15100</v>
          </cell>
          <cell r="N384">
            <v>1</v>
          </cell>
        </row>
        <row r="385">
          <cell r="F385">
            <v>41020</v>
          </cell>
          <cell r="N385">
            <v>1</v>
          </cell>
        </row>
        <row r="386">
          <cell r="F386">
            <v>14109</v>
          </cell>
          <cell r="N386">
            <v>1</v>
          </cell>
        </row>
        <row r="387">
          <cell r="F387">
            <v>11330</v>
          </cell>
          <cell r="N387">
            <v>1</v>
          </cell>
        </row>
        <row r="388">
          <cell r="F388">
            <v>11540</v>
          </cell>
          <cell r="N388">
            <v>1</v>
          </cell>
        </row>
        <row r="389">
          <cell r="F389">
            <v>14100</v>
          </cell>
          <cell r="N389">
            <v>1</v>
          </cell>
        </row>
        <row r="390">
          <cell r="F390">
            <v>13400</v>
          </cell>
          <cell r="N390">
            <v>1</v>
          </cell>
        </row>
        <row r="391">
          <cell r="F391">
            <v>11540</v>
          </cell>
          <cell r="N391">
            <v>1</v>
          </cell>
        </row>
        <row r="392">
          <cell r="F392">
            <v>15510</v>
          </cell>
          <cell r="N392">
            <v>1</v>
          </cell>
        </row>
        <row r="393">
          <cell r="F393">
            <v>11430</v>
          </cell>
          <cell r="N393">
            <v>1</v>
          </cell>
        </row>
        <row r="394">
          <cell r="F394">
            <v>52040</v>
          </cell>
          <cell r="N394">
            <v>1</v>
          </cell>
        </row>
        <row r="395">
          <cell r="F395">
            <v>11430</v>
          </cell>
          <cell r="N395">
            <v>1</v>
          </cell>
        </row>
        <row r="396">
          <cell r="F396">
            <v>34000</v>
          </cell>
          <cell r="N396">
            <v>1</v>
          </cell>
        </row>
        <row r="397">
          <cell r="F397">
            <v>11325</v>
          </cell>
          <cell r="N397">
            <v>1</v>
          </cell>
        </row>
        <row r="398">
          <cell r="F398">
            <v>14100</v>
          </cell>
          <cell r="N398">
            <v>1</v>
          </cell>
        </row>
        <row r="399">
          <cell r="F399">
            <v>16200</v>
          </cell>
          <cell r="N399">
            <v>1</v>
          </cell>
        </row>
        <row r="400">
          <cell r="F400">
            <v>15506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51020</v>
          </cell>
          <cell r="N402">
            <v>1</v>
          </cell>
        </row>
        <row r="403">
          <cell r="F403">
            <v>15506</v>
          </cell>
          <cell r="N403">
            <v>1</v>
          </cell>
        </row>
        <row r="404">
          <cell r="F404">
            <v>15506</v>
          </cell>
          <cell r="N404">
            <v>1</v>
          </cell>
        </row>
        <row r="405">
          <cell r="F405">
            <v>42018</v>
          </cell>
          <cell r="N405">
            <v>1</v>
          </cell>
        </row>
        <row r="406">
          <cell r="F406">
            <v>13400</v>
          </cell>
          <cell r="N406">
            <v>1</v>
          </cell>
        </row>
        <row r="407">
          <cell r="F407">
            <v>13400</v>
          </cell>
          <cell r="N407">
            <v>1</v>
          </cell>
        </row>
        <row r="408">
          <cell r="F408">
            <v>11348</v>
          </cell>
          <cell r="N408">
            <v>1</v>
          </cell>
        </row>
        <row r="409">
          <cell r="F409">
            <v>16400</v>
          </cell>
          <cell r="N409">
            <v>1</v>
          </cell>
        </row>
        <row r="410">
          <cell r="F410">
            <v>13400</v>
          </cell>
          <cell r="N410">
            <v>1</v>
          </cell>
        </row>
        <row r="411">
          <cell r="F411">
            <v>15100</v>
          </cell>
          <cell r="N411">
            <v>1</v>
          </cell>
        </row>
        <row r="412">
          <cell r="F412">
            <v>13520</v>
          </cell>
          <cell r="N412">
            <v>1</v>
          </cell>
        </row>
        <row r="413">
          <cell r="F413">
            <v>11200</v>
          </cell>
          <cell r="N413">
            <v>1</v>
          </cell>
        </row>
        <row r="414">
          <cell r="F414">
            <v>13400</v>
          </cell>
          <cell r="N414">
            <v>0.5</v>
          </cell>
        </row>
        <row r="415">
          <cell r="F415">
            <v>41040</v>
          </cell>
          <cell r="N415">
            <v>1</v>
          </cell>
        </row>
        <row r="416">
          <cell r="F416">
            <v>13510</v>
          </cell>
          <cell r="N416">
            <v>1</v>
          </cell>
        </row>
        <row r="417">
          <cell r="F417">
            <v>42010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41040</v>
          </cell>
          <cell r="N419">
            <v>1</v>
          </cell>
        </row>
        <row r="420">
          <cell r="F420">
            <v>41040</v>
          </cell>
          <cell r="N420">
            <v>1</v>
          </cell>
        </row>
        <row r="421">
          <cell r="F421">
            <v>11100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16200</v>
          </cell>
          <cell r="N423">
            <v>1</v>
          </cell>
        </row>
        <row r="424">
          <cell r="F424">
            <v>13400</v>
          </cell>
          <cell r="N424">
            <v>1</v>
          </cell>
        </row>
        <row r="425">
          <cell r="F425">
            <v>11595</v>
          </cell>
          <cell r="N425">
            <v>1</v>
          </cell>
        </row>
        <row r="426">
          <cell r="F426">
            <v>15506</v>
          </cell>
          <cell r="N426">
            <v>1</v>
          </cell>
        </row>
        <row r="427">
          <cell r="F427">
            <v>15506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44010</v>
          </cell>
          <cell r="N429">
            <v>1</v>
          </cell>
        </row>
        <row r="430">
          <cell r="F430">
            <v>11515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14100</v>
          </cell>
          <cell r="N434">
            <v>1</v>
          </cell>
        </row>
        <row r="435">
          <cell r="F435">
            <v>15506</v>
          </cell>
          <cell r="N435">
            <v>1</v>
          </cell>
        </row>
        <row r="436">
          <cell r="F436">
            <v>15506</v>
          </cell>
          <cell r="N436">
            <v>1</v>
          </cell>
        </row>
        <row r="437">
          <cell r="F437">
            <v>51040</v>
          </cell>
          <cell r="N437">
            <v>1</v>
          </cell>
        </row>
        <row r="438">
          <cell r="F438">
            <v>42020</v>
          </cell>
          <cell r="N438">
            <v>1</v>
          </cell>
        </row>
        <row r="439">
          <cell r="F439">
            <v>15100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11200</v>
          </cell>
          <cell r="N441">
            <v>1</v>
          </cell>
        </row>
        <row r="442">
          <cell r="F442">
            <v>11515</v>
          </cell>
          <cell r="N442">
            <v>1</v>
          </cell>
        </row>
        <row r="443">
          <cell r="F443">
            <v>13510</v>
          </cell>
          <cell r="N443">
            <v>1</v>
          </cell>
        </row>
        <row r="444">
          <cell r="F444">
            <v>79002</v>
          </cell>
          <cell r="N444">
            <v>1</v>
          </cell>
        </row>
        <row r="445">
          <cell r="F445">
            <v>16400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15506</v>
          </cell>
          <cell r="N447">
            <v>1</v>
          </cell>
        </row>
        <row r="448">
          <cell r="F448">
            <v>13510</v>
          </cell>
          <cell r="N448">
            <v>1</v>
          </cell>
        </row>
        <row r="449">
          <cell r="F449">
            <v>15491</v>
          </cell>
          <cell r="N449">
            <v>1</v>
          </cell>
        </row>
        <row r="450">
          <cell r="F450">
            <v>11420</v>
          </cell>
          <cell r="N450">
            <v>1</v>
          </cell>
        </row>
        <row r="451">
          <cell r="F451">
            <v>13400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14100</v>
          </cell>
          <cell r="N453">
            <v>1</v>
          </cell>
        </row>
        <row r="454">
          <cell r="F454">
            <v>41040</v>
          </cell>
          <cell r="N454">
            <v>1</v>
          </cell>
        </row>
        <row r="455">
          <cell r="F455">
            <v>48010</v>
          </cell>
          <cell r="N455">
            <v>1</v>
          </cell>
        </row>
        <row r="456">
          <cell r="F456">
            <v>13400</v>
          </cell>
          <cell r="N456">
            <v>1</v>
          </cell>
        </row>
        <row r="457">
          <cell r="F457">
            <v>41040</v>
          </cell>
          <cell r="N457">
            <v>1</v>
          </cell>
        </row>
        <row r="458">
          <cell r="F458">
            <v>15508</v>
          </cell>
          <cell r="N458">
            <v>1</v>
          </cell>
        </row>
        <row r="459">
          <cell r="F459">
            <v>11200</v>
          </cell>
          <cell r="N459">
            <v>1</v>
          </cell>
        </row>
        <row r="460">
          <cell r="F460">
            <v>15506</v>
          </cell>
          <cell r="N460">
            <v>1</v>
          </cell>
        </row>
        <row r="461">
          <cell r="F461">
            <v>13510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41020</v>
          </cell>
          <cell r="N463">
            <v>1</v>
          </cell>
        </row>
        <row r="464">
          <cell r="F464">
            <v>41020</v>
          </cell>
          <cell r="N464">
            <v>1</v>
          </cell>
        </row>
        <row r="465">
          <cell r="F465">
            <v>14100</v>
          </cell>
          <cell r="N465">
            <v>1</v>
          </cell>
        </row>
        <row r="466">
          <cell r="F466">
            <v>42018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11200</v>
          </cell>
          <cell r="N468">
            <v>1</v>
          </cell>
        </row>
        <row r="469">
          <cell r="F469">
            <v>13100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41040</v>
          </cell>
          <cell r="N471">
            <v>1</v>
          </cell>
        </row>
        <row r="472">
          <cell r="F472">
            <v>13510</v>
          </cell>
          <cell r="N472">
            <v>1</v>
          </cell>
        </row>
        <row r="473">
          <cell r="F473">
            <v>15501</v>
          </cell>
          <cell r="N473">
            <v>1</v>
          </cell>
        </row>
        <row r="474">
          <cell r="F474">
            <v>41040</v>
          </cell>
          <cell r="N474">
            <v>1</v>
          </cell>
        </row>
        <row r="475">
          <cell r="F475">
            <v>15506</v>
          </cell>
          <cell r="N475">
            <v>1</v>
          </cell>
        </row>
        <row r="476">
          <cell r="F476">
            <v>13520</v>
          </cell>
          <cell r="N476">
            <v>1</v>
          </cell>
        </row>
        <row r="477">
          <cell r="F477">
            <v>13510</v>
          </cell>
          <cell r="N477">
            <v>1</v>
          </cell>
        </row>
        <row r="478">
          <cell r="F478">
            <v>15100</v>
          </cell>
          <cell r="N478">
            <v>1</v>
          </cell>
        </row>
        <row r="479">
          <cell r="F479">
            <v>13510</v>
          </cell>
          <cell r="N479">
            <v>1</v>
          </cell>
        </row>
        <row r="480">
          <cell r="F480">
            <v>11490</v>
          </cell>
          <cell r="N480">
            <v>0.47499999999999998</v>
          </cell>
        </row>
        <row r="481">
          <cell r="F481">
            <v>13600</v>
          </cell>
          <cell r="N481">
            <v>1</v>
          </cell>
        </row>
        <row r="482">
          <cell r="F482">
            <v>13400</v>
          </cell>
          <cell r="N482">
            <v>1</v>
          </cell>
        </row>
        <row r="483">
          <cell r="F483">
            <v>79002</v>
          </cell>
          <cell r="N483">
            <v>1</v>
          </cell>
        </row>
        <row r="484">
          <cell r="F484">
            <v>15100</v>
          </cell>
          <cell r="N484">
            <v>1</v>
          </cell>
        </row>
        <row r="485">
          <cell r="F485">
            <v>14109</v>
          </cell>
          <cell r="N485">
            <v>1</v>
          </cell>
        </row>
        <row r="486">
          <cell r="F486">
            <v>13600</v>
          </cell>
          <cell r="N486">
            <v>1</v>
          </cell>
        </row>
        <row r="487">
          <cell r="F487">
            <v>41020</v>
          </cell>
          <cell r="N487">
            <v>1</v>
          </cell>
        </row>
        <row r="488">
          <cell r="F488">
            <v>41020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15520</v>
          </cell>
          <cell r="N490">
            <v>1</v>
          </cell>
        </row>
        <row r="491">
          <cell r="F491">
            <v>42018</v>
          </cell>
          <cell r="N491">
            <v>1</v>
          </cell>
        </row>
        <row r="492">
          <cell r="F492">
            <v>15100</v>
          </cell>
          <cell r="N492">
            <v>1</v>
          </cell>
        </row>
        <row r="493">
          <cell r="F493">
            <v>41020</v>
          </cell>
          <cell r="N493">
            <v>0.47499999999999998</v>
          </cell>
        </row>
        <row r="494">
          <cell r="F494">
            <v>13400</v>
          </cell>
          <cell r="N494">
            <v>1</v>
          </cell>
        </row>
        <row r="495">
          <cell r="F495">
            <v>13600</v>
          </cell>
          <cell r="N495">
            <v>1</v>
          </cell>
        </row>
        <row r="496">
          <cell r="F496">
            <v>11100</v>
          </cell>
          <cell r="N496">
            <v>1</v>
          </cell>
        </row>
        <row r="497">
          <cell r="F497">
            <v>11550</v>
          </cell>
          <cell r="N497">
            <v>1</v>
          </cell>
        </row>
        <row r="498">
          <cell r="F498">
            <v>15506</v>
          </cell>
          <cell r="N498">
            <v>1</v>
          </cell>
        </row>
        <row r="499">
          <cell r="F499">
            <v>83024</v>
          </cell>
          <cell r="N499">
            <v>1</v>
          </cell>
        </row>
        <row r="500">
          <cell r="F500">
            <v>13510</v>
          </cell>
          <cell r="N500">
            <v>1</v>
          </cell>
        </row>
        <row r="501">
          <cell r="F501">
            <v>32000</v>
          </cell>
          <cell r="N501">
            <v>1</v>
          </cell>
        </row>
        <row r="502">
          <cell r="F502">
            <v>13510</v>
          </cell>
          <cell r="N502">
            <v>1</v>
          </cell>
        </row>
        <row r="503">
          <cell r="F503">
            <v>15506</v>
          </cell>
          <cell r="N503">
            <v>1</v>
          </cell>
        </row>
        <row r="504">
          <cell r="F504">
            <v>13520</v>
          </cell>
          <cell r="N504">
            <v>1</v>
          </cell>
        </row>
        <row r="505">
          <cell r="F505">
            <v>13100</v>
          </cell>
          <cell r="N505">
            <v>1</v>
          </cell>
        </row>
        <row r="506">
          <cell r="F506">
            <v>32000</v>
          </cell>
          <cell r="N506">
            <v>1</v>
          </cell>
        </row>
        <row r="507">
          <cell r="F507">
            <v>79000</v>
          </cell>
          <cell r="N507">
            <v>1</v>
          </cell>
        </row>
        <row r="508">
          <cell r="F508">
            <v>14100</v>
          </cell>
          <cell r="N508">
            <v>1</v>
          </cell>
        </row>
        <row r="509">
          <cell r="F509">
            <v>11200</v>
          </cell>
          <cell r="N509">
            <v>1</v>
          </cell>
        </row>
        <row r="510">
          <cell r="F510">
            <v>16400</v>
          </cell>
          <cell r="N510">
            <v>1</v>
          </cell>
        </row>
        <row r="511">
          <cell r="F511">
            <v>14100</v>
          </cell>
          <cell r="N511">
            <v>1</v>
          </cell>
        </row>
        <row r="512">
          <cell r="F512">
            <v>13400</v>
          </cell>
          <cell r="N512">
            <v>1</v>
          </cell>
        </row>
        <row r="513">
          <cell r="F513">
            <v>79002</v>
          </cell>
          <cell r="N513">
            <v>1</v>
          </cell>
        </row>
        <row r="514">
          <cell r="F514">
            <v>51010</v>
          </cell>
          <cell r="N514">
            <v>1</v>
          </cell>
        </row>
        <row r="515">
          <cell r="F515">
            <v>15506</v>
          </cell>
          <cell r="N515">
            <v>1</v>
          </cell>
        </row>
        <row r="516">
          <cell r="F516">
            <v>15520</v>
          </cell>
          <cell r="N516">
            <v>1</v>
          </cell>
        </row>
        <row r="517">
          <cell r="F517">
            <v>15506</v>
          </cell>
          <cell r="N517">
            <v>1</v>
          </cell>
        </row>
        <row r="518">
          <cell r="F518">
            <v>14100</v>
          </cell>
          <cell r="N518">
            <v>1</v>
          </cell>
        </row>
        <row r="519">
          <cell r="F519">
            <v>11100</v>
          </cell>
          <cell r="N519">
            <v>1</v>
          </cell>
        </row>
        <row r="520">
          <cell r="F520">
            <v>15100</v>
          </cell>
          <cell r="N520">
            <v>1</v>
          </cell>
        </row>
        <row r="521">
          <cell r="F521">
            <v>15100</v>
          </cell>
          <cell r="N521">
            <v>1</v>
          </cell>
        </row>
        <row r="522">
          <cell r="F522">
            <v>42016</v>
          </cell>
          <cell r="N522">
            <v>1</v>
          </cell>
        </row>
        <row r="523">
          <cell r="F523">
            <v>41040</v>
          </cell>
          <cell r="N523">
            <v>1</v>
          </cell>
        </row>
        <row r="524">
          <cell r="F524">
            <v>11515</v>
          </cell>
          <cell r="N524">
            <v>1</v>
          </cell>
        </row>
        <row r="525">
          <cell r="F525">
            <v>32000</v>
          </cell>
          <cell r="N525">
            <v>1</v>
          </cell>
        </row>
        <row r="526">
          <cell r="F526">
            <v>16300</v>
          </cell>
          <cell r="N526">
            <v>1</v>
          </cell>
        </row>
        <row r="527">
          <cell r="F527">
            <v>13520</v>
          </cell>
          <cell r="N527">
            <v>1</v>
          </cell>
        </row>
        <row r="528">
          <cell r="F528">
            <v>13400</v>
          </cell>
          <cell r="N528">
            <v>1</v>
          </cell>
        </row>
        <row r="529">
          <cell r="F529">
            <v>13510</v>
          </cell>
          <cell r="N529">
            <v>1</v>
          </cell>
        </row>
        <row r="530">
          <cell r="F530">
            <v>53010</v>
          </cell>
          <cell r="N530">
            <v>1</v>
          </cell>
        </row>
        <row r="531">
          <cell r="F531">
            <v>13400</v>
          </cell>
          <cell r="N531">
            <v>1</v>
          </cell>
        </row>
        <row r="532">
          <cell r="F532">
            <v>41020</v>
          </cell>
          <cell r="N532">
            <v>1</v>
          </cell>
        </row>
        <row r="533">
          <cell r="F533">
            <v>11200</v>
          </cell>
          <cell r="N533">
            <v>1</v>
          </cell>
        </row>
        <row r="534">
          <cell r="F534">
            <v>15506</v>
          </cell>
          <cell r="N534">
            <v>1</v>
          </cell>
        </row>
        <row r="535">
          <cell r="F535">
            <v>79002</v>
          </cell>
          <cell r="N535">
            <v>1</v>
          </cell>
        </row>
        <row r="536">
          <cell r="F536">
            <v>15100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41020</v>
          </cell>
          <cell r="N538">
            <v>1</v>
          </cell>
        </row>
        <row r="539">
          <cell r="F539">
            <v>51020</v>
          </cell>
          <cell r="N539">
            <v>1</v>
          </cell>
        </row>
        <row r="540">
          <cell r="F540">
            <v>14100</v>
          </cell>
          <cell r="N540">
            <v>1</v>
          </cell>
        </row>
        <row r="541">
          <cell r="F541">
            <v>13510</v>
          </cell>
          <cell r="N541">
            <v>1</v>
          </cell>
        </row>
        <row r="542">
          <cell r="F542">
            <v>15506</v>
          </cell>
          <cell r="N542">
            <v>1</v>
          </cell>
        </row>
        <row r="543">
          <cell r="F543">
            <v>15506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15100</v>
          </cell>
          <cell r="N545">
            <v>1</v>
          </cell>
        </row>
        <row r="546">
          <cell r="F546">
            <v>54010</v>
          </cell>
          <cell r="N546">
            <v>1</v>
          </cell>
        </row>
        <row r="547">
          <cell r="F547">
            <v>11200</v>
          </cell>
          <cell r="N547">
            <v>1</v>
          </cell>
        </row>
        <row r="548">
          <cell r="F548">
            <v>14100</v>
          </cell>
          <cell r="N548">
            <v>1</v>
          </cell>
        </row>
        <row r="549">
          <cell r="F549">
            <v>15505</v>
          </cell>
          <cell r="N549">
            <v>1</v>
          </cell>
        </row>
        <row r="550">
          <cell r="F550">
            <v>41040</v>
          </cell>
          <cell r="N550">
            <v>1</v>
          </cell>
        </row>
        <row r="551">
          <cell r="F551">
            <v>51050</v>
          </cell>
          <cell r="N551">
            <v>1</v>
          </cell>
        </row>
        <row r="552">
          <cell r="F552">
            <v>13510</v>
          </cell>
          <cell r="N552">
            <v>1</v>
          </cell>
        </row>
        <row r="553">
          <cell r="F553">
            <v>11100</v>
          </cell>
          <cell r="N553">
            <v>1</v>
          </cell>
        </row>
        <row r="554">
          <cell r="F554">
            <v>41040</v>
          </cell>
          <cell r="N554">
            <v>1</v>
          </cell>
        </row>
        <row r="555">
          <cell r="F555">
            <v>13400</v>
          </cell>
          <cell r="N555">
            <v>1</v>
          </cell>
        </row>
        <row r="556">
          <cell r="F556">
            <v>13100</v>
          </cell>
          <cell r="N556">
            <v>1</v>
          </cell>
        </row>
        <row r="557">
          <cell r="F557">
            <v>15509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51010</v>
          </cell>
          <cell r="N559">
            <v>1</v>
          </cell>
        </row>
        <row r="560">
          <cell r="F560">
            <v>41050</v>
          </cell>
          <cell r="N560">
            <v>1</v>
          </cell>
        </row>
        <row r="561">
          <cell r="F561">
            <v>11325</v>
          </cell>
          <cell r="N561">
            <v>1</v>
          </cell>
        </row>
        <row r="562">
          <cell r="F562">
            <v>11490</v>
          </cell>
          <cell r="N562">
            <v>0.8</v>
          </cell>
        </row>
        <row r="563">
          <cell r="F563">
            <v>42010</v>
          </cell>
          <cell r="N563">
            <v>1</v>
          </cell>
        </row>
        <row r="564">
          <cell r="F564">
            <v>16200</v>
          </cell>
          <cell r="N564">
            <v>1</v>
          </cell>
        </row>
        <row r="565">
          <cell r="F565">
            <v>51060</v>
          </cell>
          <cell r="N565">
            <v>1</v>
          </cell>
        </row>
        <row r="566">
          <cell r="F566">
            <v>51020</v>
          </cell>
          <cell r="N566">
            <v>1</v>
          </cell>
        </row>
        <row r="567">
          <cell r="F567">
            <v>13600</v>
          </cell>
          <cell r="N567">
            <v>1</v>
          </cell>
        </row>
        <row r="568">
          <cell r="F568">
            <v>15100</v>
          </cell>
          <cell r="N568">
            <v>1</v>
          </cell>
        </row>
        <row r="569">
          <cell r="F569">
            <v>11100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83024</v>
          </cell>
          <cell r="N571">
            <v>1</v>
          </cell>
        </row>
        <row r="572">
          <cell r="F572">
            <v>46010</v>
          </cell>
          <cell r="N572">
            <v>1</v>
          </cell>
        </row>
        <row r="573">
          <cell r="F573">
            <v>11200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13520</v>
          </cell>
          <cell r="N576">
            <v>1</v>
          </cell>
        </row>
        <row r="577">
          <cell r="F577">
            <v>11370</v>
          </cell>
          <cell r="N577">
            <v>1</v>
          </cell>
        </row>
        <row r="578">
          <cell r="F578">
            <v>11550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12013</v>
          </cell>
          <cell r="N582">
            <v>1</v>
          </cell>
        </row>
        <row r="583">
          <cell r="F583">
            <v>15506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16200</v>
          </cell>
          <cell r="N585">
            <v>1</v>
          </cell>
        </row>
        <row r="586">
          <cell r="F586">
            <v>13520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15506</v>
          </cell>
          <cell r="N588">
            <v>1</v>
          </cell>
        </row>
        <row r="589">
          <cell r="F589">
            <v>15100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45010</v>
          </cell>
          <cell r="N591">
            <v>1</v>
          </cell>
        </row>
        <row r="592">
          <cell r="F592">
            <v>14109</v>
          </cell>
          <cell r="N592">
            <v>1</v>
          </cell>
        </row>
        <row r="593">
          <cell r="F593">
            <v>41020</v>
          </cell>
          <cell r="N593">
            <v>1</v>
          </cell>
        </row>
        <row r="594">
          <cell r="F594">
            <v>42018</v>
          </cell>
          <cell r="N594">
            <v>1</v>
          </cell>
        </row>
        <row r="595">
          <cell r="F595">
            <v>33000</v>
          </cell>
          <cell r="N595">
            <v>1</v>
          </cell>
        </row>
        <row r="596">
          <cell r="F596">
            <v>15400</v>
          </cell>
          <cell r="N596">
            <v>1</v>
          </cell>
        </row>
        <row r="597">
          <cell r="F597">
            <v>13510</v>
          </cell>
          <cell r="N597">
            <v>1</v>
          </cell>
        </row>
        <row r="598">
          <cell r="F598">
            <v>51060</v>
          </cell>
          <cell r="N598">
            <v>1</v>
          </cell>
        </row>
        <row r="599">
          <cell r="F599">
            <v>15100</v>
          </cell>
          <cell r="N599">
            <v>1</v>
          </cell>
        </row>
        <row r="600">
          <cell r="F600">
            <v>13510</v>
          </cell>
          <cell r="N600">
            <v>1</v>
          </cell>
        </row>
        <row r="601">
          <cell r="F601">
            <v>41040</v>
          </cell>
          <cell r="N601">
            <v>1</v>
          </cell>
        </row>
        <row r="602">
          <cell r="F602">
            <v>13100</v>
          </cell>
          <cell r="N602">
            <v>1</v>
          </cell>
        </row>
        <row r="603">
          <cell r="F603">
            <v>13510</v>
          </cell>
          <cell r="N603">
            <v>1</v>
          </cell>
        </row>
        <row r="604">
          <cell r="F604">
            <v>15100</v>
          </cell>
          <cell r="N604">
            <v>1</v>
          </cell>
        </row>
        <row r="605">
          <cell r="F605">
            <v>13400</v>
          </cell>
          <cell r="N605">
            <v>1</v>
          </cell>
        </row>
        <row r="606">
          <cell r="F606">
            <v>15506</v>
          </cell>
          <cell r="N606">
            <v>1</v>
          </cell>
        </row>
        <row r="607">
          <cell r="F607">
            <v>15510</v>
          </cell>
          <cell r="N607">
            <v>1</v>
          </cell>
        </row>
        <row r="608">
          <cell r="F608">
            <v>14100</v>
          </cell>
          <cell r="N608">
            <v>1</v>
          </cell>
        </row>
        <row r="609">
          <cell r="F609">
            <v>13510</v>
          </cell>
          <cell r="N609">
            <v>1</v>
          </cell>
        </row>
        <row r="610">
          <cell r="F610">
            <v>13400</v>
          </cell>
          <cell r="N610">
            <v>1</v>
          </cell>
        </row>
        <row r="611">
          <cell r="F611">
            <v>41020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13600</v>
          </cell>
          <cell r="N613">
            <v>1</v>
          </cell>
        </row>
        <row r="614">
          <cell r="F614">
            <v>13510</v>
          </cell>
          <cell r="N614">
            <v>1</v>
          </cell>
        </row>
        <row r="615">
          <cell r="F615">
            <v>13525</v>
          </cell>
          <cell r="N615">
            <v>1</v>
          </cell>
        </row>
        <row r="616">
          <cell r="F616">
            <v>31100</v>
          </cell>
          <cell r="N616">
            <v>1</v>
          </cell>
        </row>
        <row r="617">
          <cell r="F617">
            <v>13520</v>
          </cell>
          <cell r="N617">
            <v>1</v>
          </cell>
        </row>
        <row r="618">
          <cell r="F618">
            <v>13510</v>
          </cell>
          <cell r="N618">
            <v>1</v>
          </cell>
        </row>
        <row r="619">
          <cell r="F619">
            <v>41040</v>
          </cell>
          <cell r="N619">
            <v>1</v>
          </cell>
        </row>
        <row r="620">
          <cell r="F620">
            <v>15520</v>
          </cell>
          <cell r="N620">
            <v>1</v>
          </cell>
        </row>
        <row r="621">
          <cell r="F621">
            <v>41040</v>
          </cell>
          <cell r="N621">
            <v>1</v>
          </cell>
        </row>
        <row r="622">
          <cell r="F622">
            <v>13520</v>
          </cell>
          <cell r="N622">
            <v>1</v>
          </cell>
        </row>
        <row r="623">
          <cell r="F623">
            <v>15100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15510</v>
          </cell>
          <cell r="N625">
            <v>1</v>
          </cell>
        </row>
        <row r="626">
          <cell r="F626">
            <v>16400</v>
          </cell>
          <cell r="N626">
            <v>1</v>
          </cell>
        </row>
        <row r="627">
          <cell r="F627">
            <v>13400</v>
          </cell>
          <cell r="N627">
            <v>1</v>
          </cell>
        </row>
        <row r="628">
          <cell r="F628">
            <v>53010</v>
          </cell>
          <cell r="N628">
            <v>1</v>
          </cell>
        </row>
        <row r="629">
          <cell r="F629">
            <v>11100</v>
          </cell>
          <cell r="N629">
            <v>1</v>
          </cell>
        </row>
        <row r="630">
          <cell r="F630">
            <v>14100</v>
          </cell>
          <cell r="N630">
            <v>1</v>
          </cell>
        </row>
        <row r="631">
          <cell r="F631">
            <v>12011</v>
          </cell>
          <cell r="N631">
            <v>1</v>
          </cell>
        </row>
        <row r="632">
          <cell r="F632">
            <v>15100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11150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13525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15506</v>
          </cell>
          <cell r="N638">
            <v>1</v>
          </cell>
        </row>
        <row r="639">
          <cell r="F639">
            <v>14109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79000</v>
          </cell>
          <cell r="N641">
            <v>1</v>
          </cell>
        </row>
        <row r="642">
          <cell r="F642">
            <v>14100</v>
          </cell>
          <cell r="N642">
            <v>1</v>
          </cell>
        </row>
        <row r="643">
          <cell r="F643">
            <v>13510</v>
          </cell>
          <cell r="N643">
            <v>1</v>
          </cell>
        </row>
        <row r="644">
          <cell r="F644">
            <v>15100</v>
          </cell>
          <cell r="N644">
            <v>1</v>
          </cell>
        </row>
        <row r="645">
          <cell r="F645">
            <v>51040</v>
          </cell>
          <cell r="N645">
            <v>1</v>
          </cell>
        </row>
        <row r="646">
          <cell r="F646">
            <v>15510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13520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11200</v>
          </cell>
          <cell r="N650">
            <v>1</v>
          </cell>
        </row>
        <row r="651">
          <cell r="F651">
            <v>13600</v>
          </cell>
          <cell r="N651">
            <v>1</v>
          </cell>
        </row>
        <row r="652">
          <cell r="F652">
            <v>13400</v>
          </cell>
          <cell r="N652">
            <v>1</v>
          </cell>
        </row>
        <row r="653">
          <cell r="F653">
            <v>51020</v>
          </cell>
          <cell r="N653">
            <v>1</v>
          </cell>
        </row>
        <row r="654">
          <cell r="F654">
            <v>15100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53010</v>
          </cell>
          <cell r="N656">
            <v>1</v>
          </cell>
        </row>
        <row r="657">
          <cell r="F657">
            <v>13520</v>
          </cell>
          <cell r="N657">
            <v>1</v>
          </cell>
        </row>
        <row r="658">
          <cell r="F658">
            <v>13520</v>
          </cell>
          <cell r="N658">
            <v>1</v>
          </cell>
        </row>
        <row r="659">
          <cell r="F659">
            <v>15506</v>
          </cell>
          <cell r="N659">
            <v>1</v>
          </cell>
        </row>
        <row r="660">
          <cell r="F660">
            <v>14109</v>
          </cell>
          <cell r="N660">
            <v>1</v>
          </cell>
        </row>
        <row r="661">
          <cell r="F661">
            <v>11590</v>
          </cell>
          <cell r="N661">
            <v>1</v>
          </cell>
        </row>
        <row r="662">
          <cell r="F662">
            <v>14100</v>
          </cell>
          <cell r="N662">
            <v>1</v>
          </cell>
        </row>
        <row r="663">
          <cell r="F663">
            <v>79002</v>
          </cell>
          <cell r="N663">
            <v>1</v>
          </cell>
        </row>
        <row r="664">
          <cell r="F664">
            <v>13510</v>
          </cell>
          <cell r="N664">
            <v>1</v>
          </cell>
        </row>
        <row r="665">
          <cell r="F665">
            <v>13510</v>
          </cell>
          <cell r="N665">
            <v>1</v>
          </cell>
        </row>
        <row r="666">
          <cell r="F666">
            <v>14100</v>
          </cell>
          <cell r="N666">
            <v>1</v>
          </cell>
        </row>
        <row r="667">
          <cell r="F667">
            <v>11410</v>
          </cell>
          <cell r="N667">
            <v>1</v>
          </cell>
        </row>
        <row r="668">
          <cell r="F668">
            <v>31100</v>
          </cell>
          <cell r="N668">
            <v>1</v>
          </cell>
        </row>
        <row r="669">
          <cell r="F669">
            <v>41040</v>
          </cell>
          <cell r="N669">
            <v>1</v>
          </cell>
        </row>
        <row r="670">
          <cell r="F670">
            <v>13400</v>
          </cell>
          <cell r="N670">
            <v>1</v>
          </cell>
        </row>
        <row r="671">
          <cell r="F671">
            <v>14100</v>
          </cell>
          <cell r="N671">
            <v>1</v>
          </cell>
        </row>
        <row r="672">
          <cell r="F672">
            <v>13400</v>
          </cell>
          <cell r="N672">
            <v>1</v>
          </cell>
        </row>
        <row r="673">
          <cell r="F673">
            <v>55010</v>
          </cell>
          <cell r="N673">
            <v>1</v>
          </cell>
        </row>
        <row r="674">
          <cell r="F674">
            <v>15506</v>
          </cell>
          <cell r="N674">
            <v>1</v>
          </cell>
        </row>
        <row r="675">
          <cell r="F675">
            <v>13510</v>
          </cell>
          <cell r="N675">
            <v>1</v>
          </cell>
        </row>
        <row r="676">
          <cell r="F676">
            <v>32000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44010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13510</v>
          </cell>
          <cell r="N680">
            <v>1</v>
          </cell>
        </row>
        <row r="681">
          <cell r="F681">
            <v>52040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13400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14100</v>
          </cell>
          <cell r="N685">
            <v>1</v>
          </cell>
        </row>
        <row r="686">
          <cell r="F686">
            <v>15506</v>
          </cell>
          <cell r="N686">
            <v>1</v>
          </cell>
        </row>
        <row r="687">
          <cell r="F687">
            <v>14109</v>
          </cell>
          <cell r="N687">
            <v>1</v>
          </cell>
        </row>
        <row r="688">
          <cell r="F688">
            <v>34000</v>
          </cell>
          <cell r="N688">
            <v>1</v>
          </cell>
        </row>
        <row r="689">
          <cell r="F689">
            <v>16100</v>
          </cell>
          <cell r="N689">
            <v>1</v>
          </cell>
        </row>
        <row r="690">
          <cell r="F690">
            <v>34000</v>
          </cell>
          <cell r="N690">
            <v>1</v>
          </cell>
        </row>
        <row r="691">
          <cell r="F691">
            <v>41040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11150</v>
          </cell>
          <cell r="N693">
            <v>1</v>
          </cell>
        </row>
        <row r="694">
          <cell r="F694">
            <v>14100</v>
          </cell>
          <cell r="N694">
            <v>1</v>
          </cell>
        </row>
        <row r="695">
          <cell r="F695">
            <v>13510</v>
          </cell>
          <cell r="N695">
            <v>1</v>
          </cell>
        </row>
        <row r="696">
          <cell r="F696">
            <v>52010</v>
          </cell>
          <cell r="N696">
            <v>1</v>
          </cell>
        </row>
        <row r="697">
          <cell r="F697">
            <v>13600</v>
          </cell>
          <cell r="N697">
            <v>1</v>
          </cell>
        </row>
        <row r="698">
          <cell r="F698">
            <v>13510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79003</v>
          </cell>
          <cell r="N700">
            <v>1</v>
          </cell>
        </row>
        <row r="701">
          <cell r="F701">
            <v>42030</v>
          </cell>
          <cell r="N701">
            <v>1</v>
          </cell>
        </row>
        <row r="702">
          <cell r="F702">
            <v>13400</v>
          </cell>
          <cell r="N702">
            <v>1</v>
          </cell>
        </row>
        <row r="703">
          <cell r="F703">
            <v>14100</v>
          </cell>
          <cell r="N703">
            <v>1</v>
          </cell>
        </row>
        <row r="704">
          <cell r="F704">
            <v>11490</v>
          </cell>
          <cell r="N704">
            <v>0.8</v>
          </cell>
        </row>
        <row r="705">
          <cell r="F705">
            <v>15506</v>
          </cell>
          <cell r="N705">
            <v>1</v>
          </cell>
        </row>
        <row r="706">
          <cell r="F706">
            <v>12359</v>
          </cell>
          <cell r="N706">
            <v>1</v>
          </cell>
        </row>
        <row r="707">
          <cell r="F707">
            <v>14109</v>
          </cell>
          <cell r="N707">
            <v>1</v>
          </cell>
        </row>
        <row r="708">
          <cell r="F708">
            <v>11540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11330</v>
          </cell>
          <cell r="N710">
            <v>1</v>
          </cell>
        </row>
        <row r="711">
          <cell r="F711">
            <v>15100</v>
          </cell>
          <cell r="N711">
            <v>1</v>
          </cell>
        </row>
        <row r="712">
          <cell r="F712">
            <v>13510</v>
          </cell>
          <cell r="N712">
            <v>1</v>
          </cell>
        </row>
        <row r="713">
          <cell r="F713">
            <v>79000</v>
          </cell>
          <cell r="N713">
            <v>1</v>
          </cell>
        </row>
        <row r="714">
          <cell r="F714">
            <v>13510</v>
          </cell>
          <cell r="N714">
            <v>1</v>
          </cell>
        </row>
        <row r="715">
          <cell r="F715">
            <v>11490</v>
          </cell>
          <cell r="N715">
            <v>1</v>
          </cell>
        </row>
        <row r="716">
          <cell r="F716">
            <v>15100</v>
          </cell>
          <cell r="N716">
            <v>1</v>
          </cell>
        </row>
        <row r="717">
          <cell r="F717">
            <v>41040</v>
          </cell>
          <cell r="N717">
            <v>1</v>
          </cell>
        </row>
        <row r="718">
          <cell r="F718">
            <v>13510</v>
          </cell>
          <cell r="N718">
            <v>1</v>
          </cell>
        </row>
        <row r="719">
          <cell r="F719">
            <v>14100</v>
          </cell>
          <cell r="N719">
            <v>1</v>
          </cell>
        </row>
        <row r="720">
          <cell r="F720">
            <v>15520</v>
          </cell>
          <cell r="N720">
            <v>1</v>
          </cell>
        </row>
        <row r="721">
          <cell r="F721">
            <v>13400</v>
          </cell>
          <cell r="N721">
            <v>1</v>
          </cell>
        </row>
        <row r="722">
          <cell r="F722">
            <v>13400</v>
          </cell>
          <cell r="N722">
            <v>1</v>
          </cell>
        </row>
        <row r="723">
          <cell r="F723">
            <v>15506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15510</v>
          </cell>
          <cell r="N725">
            <v>1</v>
          </cell>
        </row>
        <row r="726">
          <cell r="F726">
            <v>15510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12012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12011</v>
          </cell>
          <cell r="N730">
            <v>1</v>
          </cell>
        </row>
        <row r="731">
          <cell r="F731">
            <v>13510</v>
          </cell>
          <cell r="N731">
            <v>1</v>
          </cell>
        </row>
        <row r="732">
          <cell r="F732">
            <v>14100</v>
          </cell>
          <cell r="N732">
            <v>1</v>
          </cell>
        </row>
        <row r="733">
          <cell r="F733">
            <v>14109</v>
          </cell>
          <cell r="N733">
            <v>1</v>
          </cell>
        </row>
        <row r="734">
          <cell r="F734">
            <v>13520</v>
          </cell>
          <cell r="N734">
            <v>1</v>
          </cell>
        </row>
        <row r="735">
          <cell r="F735">
            <v>14100</v>
          </cell>
          <cell r="N735">
            <v>1</v>
          </cell>
        </row>
        <row r="736">
          <cell r="F736">
            <v>41020</v>
          </cell>
          <cell r="N736">
            <v>1</v>
          </cell>
        </row>
        <row r="737">
          <cell r="F737">
            <v>14100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13400</v>
          </cell>
          <cell r="N739">
            <v>0.5</v>
          </cell>
        </row>
        <row r="740">
          <cell r="F740">
            <v>41040</v>
          </cell>
          <cell r="N740">
            <v>1</v>
          </cell>
        </row>
        <row r="741">
          <cell r="F741">
            <v>32000</v>
          </cell>
          <cell r="N741">
            <v>1</v>
          </cell>
        </row>
        <row r="742">
          <cell r="F742">
            <v>45010</v>
          </cell>
          <cell r="N742">
            <v>1</v>
          </cell>
        </row>
        <row r="743">
          <cell r="F743">
            <v>15520</v>
          </cell>
          <cell r="N743">
            <v>1</v>
          </cell>
        </row>
        <row r="744">
          <cell r="F744">
            <v>15520</v>
          </cell>
          <cell r="N744">
            <v>1</v>
          </cell>
        </row>
        <row r="745">
          <cell r="F745">
            <v>15505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13400</v>
          </cell>
          <cell r="N747">
            <v>1</v>
          </cell>
        </row>
        <row r="748">
          <cell r="F748">
            <v>13510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11320</v>
          </cell>
          <cell r="N750">
            <v>1</v>
          </cell>
        </row>
        <row r="751">
          <cell r="F751">
            <v>15100</v>
          </cell>
          <cell r="N751">
            <v>1</v>
          </cell>
        </row>
        <row r="752">
          <cell r="F752">
            <v>14100</v>
          </cell>
          <cell r="N752">
            <v>1</v>
          </cell>
        </row>
        <row r="753">
          <cell r="F753">
            <v>14100</v>
          </cell>
          <cell r="N753">
            <v>1</v>
          </cell>
        </row>
        <row r="754">
          <cell r="F754">
            <v>14100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11100</v>
          </cell>
          <cell r="N756">
            <v>1</v>
          </cell>
        </row>
        <row r="757">
          <cell r="F757">
            <v>15506</v>
          </cell>
          <cell r="N757">
            <v>1</v>
          </cell>
        </row>
        <row r="758">
          <cell r="F758">
            <v>11200</v>
          </cell>
          <cell r="N758">
            <v>1</v>
          </cell>
        </row>
        <row r="759">
          <cell r="F759">
            <v>51050</v>
          </cell>
          <cell r="N759">
            <v>1</v>
          </cell>
        </row>
        <row r="760">
          <cell r="F760">
            <v>11420</v>
          </cell>
          <cell r="N760">
            <v>1</v>
          </cell>
        </row>
        <row r="761">
          <cell r="F761">
            <v>11200</v>
          </cell>
          <cell r="N761">
            <v>1</v>
          </cell>
        </row>
        <row r="762">
          <cell r="F762">
            <v>16300</v>
          </cell>
          <cell r="N762">
            <v>1</v>
          </cell>
        </row>
        <row r="763">
          <cell r="F763">
            <v>15510</v>
          </cell>
          <cell r="N763">
            <v>1</v>
          </cell>
        </row>
        <row r="764">
          <cell r="F764">
            <v>13510</v>
          </cell>
          <cell r="N764">
            <v>1</v>
          </cell>
        </row>
        <row r="765">
          <cell r="F765">
            <v>15506</v>
          </cell>
          <cell r="N765">
            <v>1</v>
          </cell>
        </row>
        <row r="766">
          <cell r="F766">
            <v>15505</v>
          </cell>
          <cell r="N766">
            <v>1</v>
          </cell>
        </row>
        <row r="767">
          <cell r="F767">
            <v>13400</v>
          </cell>
          <cell r="N767">
            <v>1</v>
          </cell>
        </row>
        <row r="768">
          <cell r="F768">
            <v>13510</v>
          </cell>
          <cell r="N768">
            <v>1</v>
          </cell>
        </row>
        <row r="769">
          <cell r="F769">
            <v>11490</v>
          </cell>
          <cell r="N769">
            <v>1</v>
          </cell>
        </row>
        <row r="770">
          <cell r="F770">
            <v>11100</v>
          </cell>
          <cell r="N770">
            <v>1</v>
          </cell>
        </row>
        <row r="771">
          <cell r="F771">
            <v>13100</v>
          </cell>
          <cell r="N771">
            <v>1</v>
          </cell>
        </row>
        <row r="772">
          <cell r="F772">
            <v>13400</v>
          </cell>
          <cell r="N772">
            <v>1</v>
          </cell>
        </row>
        <row r="773">
          <cell r="F773">
            <v>13510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13400</v>
          </cell>
          <cell r="N776">
            <v>1</v>
          </cell>
        </row>
        <row r="777">
          <cell r="F777">
            <v>15506</v>
          </cell>
          <cell r="N777">
            <v>1</v>
          </cell>
        </row>
        <row r="778">
          <cell r="F778">
            <v>12011</v>
          </cell>
          <cell r="N778">
            <v>1</v>
          </cell>
        </row>
        <row r="779">
          <cell r="F779">
            <v>14100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13525</v>
          </cell>
          <cell r="N781">
            <v>1</v>
          </cell>
        </row>
        <row r="782">
          <cell r="F782">
            <v>15100</v>
          </cell>
          <cell r="N782">
            <v>1</v>
          </cell>
        </row>
        <row r="783">
          <cell r="F783">
            <v>15506</v>
          </cell>
          <cell r="N783">
            <v>1</v>
          </cell>
        </row>
        <row r="784">
          <cell r="F784">
            <v>15100</v>
          </cell>
          <cell r="N784">
            <v>1</v>
          </cell>
        </row>
        <row r="785">
          <cell r="F785">
            <v>15100</v>
          </cell>
          <cell r="N785">
            <v>1</v>
          </cell>
        </row>
        <row r="786">
          <cell r="F786">
            <v>14100</v>
          </cell>
          <cell r="N786">
            <v>1</v>
          </cell>
        </row>
        <row r="787">
          <cell r="F787">
            <v>13510</v>
          </cell>
          <cell r="N787">
            <v>1</v>
          </cell>
        </row>
        <row r="788">
          <cell r="F788">
            <v>51040</v>
          </cell>
          <cell r="N788">
            <v>1</v>
          </cell>
        </row>
        <row r="789">
          <cell r="F789">
            <v>14100</v>
          </cell>
          <cell r="N789">
            <v>1</v>
          </cell>
        </row>
        <row r="790">
          <cell r="F790">
            <v>13400</v>
          </cell>
          <cell r="N790">
            <v>1</v>
          </cell>
        </row>
        <row r="791">
          <cell r="F791">
            <v>13510</v>
          </cell>
          <cell r="N791">
            <v>1</v>
          </cell>
        </row>
        <row r="792">
          <cell r="F792">
            <v>13510</v>
          </cell>
          <cell r="N792">
            <v>1</v>
          </cell>
        </row>
        <row r="793">
          <cell r="F793">
            <v>51020</v>
          </cell>
          <cell r="N793">
            <v>1</v>
          </cell>
        </row>
        <row r="794">
          <cell r="F794">
            <v>16100</v>
          </cell>
          <cell r="N794">
            <v>1</v>
          </cell>
        </row>
        <row r="795">
          <cell r="F795">
            <v>11100</v>
          </cell>
          <cell r="N795">
            <v>1</v>
          </cell>
        </row>
        <row r="796">
          <cell r="F796">
            <v>15510</v>
          </cell>
          <cell r="N796">
            <v>1</v>
          </cell>
        </row>
        <row r="797">
          <cell r="F797">
            <v>13510</v>
          </cell>
          <cell r="N797">
            <v>1</v>
          </cell>
        </row>
        <row r="798">
          <cell r="F798">
            <v>51020</v>
          </cell>
          <cell r="N798">
            <v>1</v>
          </cell>
        </row>
        <row r="799">
          <cell r="F799">
            <v>13520</v>
          </cell>
          <cell r="N799">
            <v>1</v>
          </cell>
        </row>
        <row r="800">
          <cell r="F800">
            <v>44010</v>
          </cell>
          <cell r="N800">
            <v>1</v>
          </cell>
        </row>
        <row r="801">
          <cell r="F801">
            <v>14109</v>
          </cell>
          <cell r="N801">
            <v>1</v>
          </cell>
        </row>
        <row r="802">
          <cell r="F802">
            <v>15510</v>
          </cell>
          <cell r="N802">
            <v>1</v>
          </cell>
        </row>
        <row r="803">
          <cell r="F803">
            <v>41050</v>
          </cell>
          <cell r="N803">
            <v>1</v>
          </cell>
        </row>
        <row r="804">
          <cell r="F804">
            <v>15520</v>
          </cell>
          <cell r="N804">
            <v>1</v>
          </cell>
        </row>
        <row r="805">
          <cell r="F805">
            <v>12012</v>
          </cell>
          <cell r="N805">
            <v>1</v>
          </cell>
        </row>
        <row r="806">
          <cell r="F806">
            <v>15506</v>
          </cell>
          <cell r="N806">
            <v>1</v>
          </cell>
        </row>
        <row r="807">
          <cell r="F807">
            <v>11348</v>
          </cell>
          <cell r="N807">
            <v>1</v>
          </cell>
        </row>
        <row r="808">
          <cell r="F808">
            <v>11490</v>
          </cell>
          <cell r="N808">
            <v>0.8</v>
          </cell>
        </row>
        <row r="809">
          <cell r="F809">
            <v>11100</v>
          </cell>
          <cell r="N809">
            <v>1</v>
          </cell>
        </row>
        <row r="810">
          <cell r="F810">
            <v>13400</v>
          </cell>
          <cell r="N810">
            <v>1</v>
          </cell>
        </row>
        <row r="811">
          <cell r="F811">
            <v>14100</v>
          </cell>
          <cell r="N811">
            <v>1</v>
          </cell>
        </row>
        <row r="812">
          <cell r="F812">
            <v>13510</v>
          </cell>
          <cell r="N812">
            <v>1</v>
          </cell>
        </row>
        <row r="813">
          <cell r="F813">
            <v>13400</v>
          </cell>
          <cell r="N813">
            <v>0.5625</v>
          </cell>
        </row>
        <row r="814">
          <cell r="F814">
            <v>15100</v>
          </cell>
          <cell r="N814">
            <v>1</v>
          </cell>
        </row>
        <row r="815">
          <cell r="F815">
            <v>13400</v>
          </cell>
          <cell r="N815">
            <v>1</v>
          </cell>
        </row>
        <row r="816">
          <cell r="F816">
            <v>11430</v>
          </cell>
          <cell r="N816">
            <v>1</v>
          </cell>
        </row>
        <row r="817">
          <cell r="F817">
            <v>13510</v>
          </cell>
          <cell r="N817">
            <v>1</v>
          </cell>
        </row>
        <row r="818">
          <cell r="F818">
            <v>15506</v>
          </cell>
          <cell r="N818">
            <v>1</v>
          </cell>
        </row>
        <row r="819">
          <cell r="F819">
            <v>15506</v>
          </cell>
          <cell r="N819">
            <v>1</v>
          </cell>
        </row>
        <row r="820">
          <cell r="F820">
            <v>14100</v>
          </cell>
          <cell r="N820">
            <v>1</v>
          </cell>
        </row>
        <row r="821">
          <cell r="F821">
            <v>13400</v>
          </cell>
          <cell r="N821">
            <v>1</v>
          </cell>
        </row>
        <row r="822">
          <cell r="F822">
            <v>54010</v>
          </cell>
          <cell r="N822">
            <v>1</v>
          </cell>
        </row>
        <row r="823">
          <cell r="F823">
            <v>15100</v>
          </cell>
          <cell r="N823">
            <v>1</v>
          </cell>
        </row>
        <row r="824">
          <cell r="F824">
            <v>13510</v>
          </cell>
          <cell r="N824">
            <v>1</v>
          </cell>
        </row>
        <row r="825">
          <cell r="F825">
            <v>13100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14100</v>
          </cell>
          <cell r="N827">
            <v>1</v>
          </cell>
        </row>
        <row r="828">
          <cell r="F828">
            <v>12013</v>
          </cell>
          <cell r="N828">
            <v>1</v>
          </cell>
        </row>
        <row r="829">
          <cell r="F829">
            <v>12013</v>
          </cell>
          <cell r="N829">
            <v>1</v>
          </cell>
        </row>
        <row r="830">
          <cell r="F830">
            <v>13600</v>
          </cell>
          <cell r="N830">
            <v>1</v>
          </cell>
        </row>
        <row r="831">
          <cell r="F831">
            <v>15492</v>
          </cell>
          <cell r="N831">
            <v>1</v>
          </cell>
        </row>
        <row r="832">
          <cell r="F832">
            <v>79002</v>
          </cell>
          <cell r="N832">
            <v>1</v>
          </cell>
        </row>
        <row r="833">
          <cell r="F833">
            <v>11430</v>
          </cell>
          <cell r="N833">
            <v>1</v>
          </cell>
        </row>
        <row r="834">
          <cell r="F834">
            <v>15100</v>
          </cell>
          <cell r="N834">
            <v>1</v>
          </cell>
        </row>
        <row r="835">
          <cell r="F835">
            <v>14100</v>
          </cell>
          <cell r="N835">
            <v>1</v>
          </cell>
        </row>
        <row r="836">
          <cell r="F836">
            <v>11410</v>
          </cell>
          <cell r="N836">
            <v>1</v>
          </cell>
        </row>
        <row r="837">
          <cell r="F837">
            <v>13510</v>
          </cell>
          <cell r="N837">
            <v>1</v>
          </cell>
        </row>
        <row r="838">
          <cell r="F838">
            <v>34000</v>
          </cell>
          <cell r="N838">
            <v>1</v>
          </cell>
        </row>
        <row r="839">
          <cell r="F839">
            <v>13510</v>
          </cell>
          <cell r="N839">
            <v>1</v>
          </cell>
        </row>
        <row r="840">
          <cell r="F840">
            <v>13510</v>
          </cell>
          <cell r="N840">
            <v>1</v>
          </cell>
        </row>
        <row r="841">
          <cell r="F841">
            <v>13400</v>
          </cell>
          <cell r="N841">
            <v>1</v>
          </cell>
        </row>
        <row r="842">
          <cell r="F842">
            <v>14100</v>
          </cell>
          <cell r="N842">
            <v>1</v>
          </cell>
        </row>
        <row r="843">
          <cell r="F843">
            <v>15506</v>
          </cell>
          <cell r="N843">
            <v>1</v>
          </cell>
        </row>
        <row r="844">
          <cell r="F844">
            <v>13510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15510</v>
          </cell>
          <cell r="N846">
            <v>1</v>
          </cell>
        </row>
        <row r="847">
          <cell r="F847">
            <v>11200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42016</v>
          </cell>
          <cell r="N849">
            <v>1</v>
          </cell>
        </row>
        <row r="850">
          <cell r="F850">
            <v>15510</v>
          </cell>
          <cell r="N850">
            <v>1</v>
          </cell>
        </row>
        <row r="851">
          <cell r="F851">
            <v>13510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13100</v>
          </cell>
          <cell r="N853">
            <v>1</v>
          </cell>
        </row>
        <row r="854">
          <cell r="F854">
            <v>41040</v>
          </cell>
          <cell r="N854">
            <v>1</v>
          </cell>
        </row>
        <row r="855">
          <cell r="F855">
            <v>15506</v>
          </cell>
          <cell r="N855">
            <v>1</v>
          </cell>
        </row>
        <row r="856">
          <cell r="F856">
            <v>11325</v>
          </cell>
          <cell r="N856">
            <v>1</v>
          </cell>
        </row>
        <row r="857">
          <cell r="F857">
            <v>15400</v>
          </cell>
          <cell r="N857">
            <v>1</v>
          </cell>
        </row>
        <row r="858">
          <cell r="F858">
            <v>41040</v>
          </cell>
          <cell r="N858">
            <v>1</v>
          </cell>
        </row>
        <row r="859">
          <cell r="F859">
            <v>53010</v>
          </cell>
          <cell r="N859">
            <v>1</v>
          </cell>
        </row>
        <row r="860">
          <cell r="F860">
            <v>13510</v>
          </cell>
          <cell r="N860">
            <v>1</v>
          </cell>
        </row>
        <row r="861">
          <cell r="F861">
            <v>51010</v>
          </cell>
          <cell r="N861">
            <v>1</v>
          </cell>
        </row>
        <row r="862">
          <cell r="F862">
            <v>12013</v>
          </cell>
          <cell r="N862">
            <v>1</v>
          </cell>
        </row>
        <row r="863">
          <cell r="F863">
            <v>11410</v>
          </cell>
          <cell r="N863">
            <v>1</v>
          </cell>
        </row>
        <row r="864">
          <cell r="F864">
            <v>11200</v>
          </cell>
          <cell r="N864">
            <v>1</v>
          </cell>
        </row>
        <row r="865">
          <cell r="F865">
            <v>13520</v>
          </cell>
          <cell r="N865">
            <v>1</v>
          </cell>
        </row>
        <row r="866">
          <cell r="F866">
            <v>15400</v>
          </cell>
          <cell r="N866">
            <v>1</v>
          </cell>
        </row>
        <row r="867">
          <cell r="F867">
            <v>12013</v>
          </cell>
          <cell r="N867">
            <v>1</v>
          </cell>
        </row>
        <row r="868">
          <cell r="F868">
            <v>13520</v>
          </cell>
          <cell r="N868">
            <v>1</v>
          </cell>
        </row>
        <row r="869">
          <cell r="F869">
            <v>15520</v>
          </cell>
          <cell r="N869">
            <v>1</v>
          </cell>
        </row>
        <row r="870">
          <cell r="F870">
            <v>13400</v>
          </cell>
          <cell r="N870">
            <v>1</v>
          </cell>
        </row>
        <row r="871">
          <cell r="F871">
            <v>41020</v>
          </cell>
          <cell r="N871">
            <v>1</v>
          </cell>
        </row>
        <row r="872">
          <cell r="F872">
            <v>13525</v>
          </cell>
          <cell r="N872">
            <v>1</v>
          </cell>
        </row>
        <row r="873">
          <cell r="F873">
            <v>13400</v>
          </cell>
          <cell r="N873">
            <v>1</v>
          </cell>
        </row>
        <row r="874">
          <cell r="F874">
            <v>13400</v>
          </cell>
          <cell r="N874">
            <v>1</v>
          </cell>
        </row>
        <row r="875">
          <cell r="F875">
            <v>13400</v>
          </cell>
          <cell r="N875">
            <v>0.5</v>
          </cell>
        </row>
        <row r="876">
          <cell r="F876">
            <v>15506</v>
          </cell>
          <cell r="N876">
            <v>1</v>
          </cell>
        </row>
        <row r="877">
          <cell r="F877">
            <v>13510</v>
          </cell>
          <cell r="N877">
            <v>1</v>
          </cell>
        </row>
        <row r="878">
          <cell r="F878">
            <v>15100</v>
          </cell>
          <cell r="N878">
            <v>1</v>
          </cell>
        </row>
        <row r="879">
          <cell r="F879">
            <v>13520</v>
          </cell>
          <cell r="N879">
            <v>1</v>
          </cell>
        </row>
        <row r="880">
          <cell r="F880">
            <v>13510</v>
          </cell>
          <cell r="N880">
            <v>1</v>
          </cell>
        </row>
        <row r="881">
          <cell r="F881">
            <v>13400</v>
          </cell>
          <cell r="N881">
            <v>1</v>
          </cell>
        </row>
        <row r="882">
          <cell r="F882">
            <v>15509</v>
          </cell>
          <cell r="N882">
            <v>1</v>
          </cell>
        </row>
        <row r="883">
          <cell r="F883">
            <v>13600</v>
          </cell>
          <cell r="N883">
            <v>1</v>
          </cell>
        </row>
        <row r="884">
          <cell r="F884">
            <v>11325</v>
          </cell>
          <cell r="N884">
            <v>1</v>
          </cell>
        </row>
        <row r="885">
          <cell r="F885">
            <v>41020</v>
          </cell>
          <cell r="N885">
            <v>1</v>
          </cell>
        </row>
        <row r="886">
          <cell r="F886">
            <v>14100</v>
          </cell>
          <cell r="N886">
            <v>1</v>
          </cell>
        </row>
        <row r="887">
          <cell r="F887">
            <v>41040</v>
          </cell>
          <cell r="N887">
            <v>1</v>
          </cell>
        </row>
        <row r="888">
          <cell r="F888">
            <v>13400</v>
          </cell>
          <cell r="N888">
            <v>1</v>
          </cell>
        </row>
        <row r="889">
          <cell r="F889">
            <v>14100</v>
          </cell>
          <cell r="N889">
            <v>1</v>
          </cell>
        </row>
        <row r="890">
          <cell r="F890">
            <v>14100</v>
          </cell>
          <cell r="N890">
            <v>1</v>
          </cell>
        </row>
        <row r="891">
          <cell r="F891">
            <v>16300</v>
          </cell>
          <cell r="N891">
            <v>1</v>
          </cell>
        </row>
        <row r="892">
          <cell r="F892">
            <v>14100</v>
          </cell>
          <cell r="N892">
            <v>1</v>
          </cell>
        </row>
        <row r="893">
          <cell r="F893">
            <v>13510</v>
          </cell>
          <cell r="N893">
            <v>1</v>
          </cell>
        </row>
        <row r="894">
          <cell r="F894">
            <v>13510</v>
          </cell>
          <cell r="N894">
            <v>1</v>
          </cell>
        </row>
        <row r="895">
          <cell r="F895">
            <v>12013</v>
          </cell>
          <cell r="N895">
            <v>1</v>
          </cell>
        </row>
        <row r="896">
          <cell r="F896">
            <v>13400</v>
          </cell>
          <cell r="N896">
            <v>1</v>
          </cell>
        </row>
        <row r="897">
          <cell r="F897">
            <v>15100</v>
          </cell>
          <cell r="N897">
            <v>1</v>
          </cell>
        </row>
        <row r="898">
          <cell r="F898">
            <v>13510</v>
          </cell>
          <cell r="N898">
            <v>1</v>
          </cell>
        </row>
        <row r="899">
          <cell r="F899">
            <v>15509</v>
          </cell>
          <cell r="N899">
            <v>1</v>
          </cell>
        </row>
        <row r="900">
          <cell r="F900">
            <v>13100</v>
          </cell>
          <cell r="N900">
            <v>1</v>
          </cell>
        </row>
        <row r="901">
          <cell r="F901">
            <v>15510</v>
          </cell>
          <cell r="N901">
            <v>1</v>
          </cell>
        </row>
        <row r="902">
          <cell r="F902">
            <v>15508</v>
          </cell>
          <cell r="N902">
            <v>1</v>
          </cell>
        </row>
        <row r="903">
          <cell r="F903">
            <v>12013</v>
          </cell>
          <cell r="N903">
            <v>1</v>
          </cell>
        </row>
        <row r="904">
          <cell r="F904">
            <v>12013</v>
          </cell>
          <cell r="N904">
            <v>1</v>
          </cell>
        </row>
        <row r="905">
          <cell r="F905">
            <v>42014</v>
          </cell>
          <cell r="N905">
            <v>1</v>
          </cell>
        </row>
        <row r="906">
          <cell r="F906">
            <v>53010</v>
          </cell>
          <cell r="N906">
            <v>1</v>
          </cell>
        </row>
        <row r="907">
          <cell r="F907">
            <v>11550</v>
          </cell>
          <cell r="N907">
            <v>1</v>
          </cell>
        </row>
        <row r="908">
          <cell r="F908">
            <v>15520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13400</v>
          </cell>
          <cell r="N910">
            <v>1</v>
          </cell>
        </row>
        <row r="911">
          <cell r="F911">
            <v>42040</v>
          </cell>
          <cell r="N911">
            <v>1</v>
          </cell>
        </row>
        <row r="912">
          <cell r="F912">
            <v>13100</v>
          </cell>
          <cell r="N912">
            <v>1</v>
          </cell>
        </row>
        <row r="913">
          <cell r="F913">
            <v>42016</v>
          </cell>
          <cell r="N913">
            <v>1</v>
          </cell>
        </row>
        <row r="914">
          <cell r="F914">
            <v>13400</v>
          </cell>
          <cell r="N914">
            <v>1</v>
          </cell>
        </row>
        <row r="915">
          <cell r="F915">
            <v>15520</v>
          </cell>
          <cell r="N915">
            <v>1</v>
          </cell>
        </row>
        <row r="916">
          <cell r="F916">
            <v>15100</v>
          </cell>
          <cell r="N916">
            <v>1</v>
          </cell>
        </row>
        <row r="917">
          <cell r="F917">
            <v>13510</v>
          </cell>
          <cell r="N917">
            <v>1</v>
          </cell>
        </row>
        <row r="918">
          <cell r="F918">
            <v>15520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11420</v>
          </cell>
          <cell r="N920">
            <v>1</v>
          </cell>
        </row>
        <row r="921">
          <cell r="F921">
            <v>11200</v>
          </cell>
          <cell r="N921">
            <v>1</v>
          </cell>
        </row>
        <row r="922">
          <cell r="F922">
            <v>14100</v>
          </cell>
          <cell r="N922">
            <v>1</v>
          </cell>
        </row>
        <row r="923">
          <cell r="F923">
            <v>15100</v>
          </cell>
          <cell r="N923">
            <v>1</v>
          </cell>
        </row>
        <row r="924">
          <cell r="F924">
            <v>14100</v>
          </cell>
          <cell r="N924">
            <v>1</v>
          </cell>
        </row>
        <row r="925">
          <cell r="F925">
            <v>41050</v>
          </cell>
          <cell r="N925">
            <v>1</v>
          </cell>
        </row>
        <row r="926">
          <cell r="F926">
            <v>13510</v>
          </cell>
          <cell r="N926">
            <v>1</v>
          </cell>
        </row>
        <row r="927">
          <cell r="F927">
            <v>11370</v>
          </cell>
          <cell r="N927">
            <v>1</v>
          </cell>
        </row>
        <row r="928">
          <cell r="F928">
            <v>12012</v>
          </cell>
          <cell r="N928">
            <v>1</v>
          </cell>
        </row>
        <row r="929">
          <cell r="F929">
            <v>15506</v>
          </cell>
          <cell r="N929">
            <v>1</v>
          </cell>
        </row>
        <row r="930">
          <cell r="F930">
            <v>31100</v>
          </cell>
          <cell r="N930">
            <v>1</v>
          </cell>
        </row>
        <row r="931">
          <cell r="F931">
            <v>13400</v>
          </cell>
          <cell r="N931">
            <v>1</v>
          </cell>
        </row>
        <row r="932">
          <cell r="F932">
            <v>13510</v>
          </cell>
          <cell r="N932">
            <v>1</v>
          </cell>
        </row>
        <row r="933">
          <cell r="F933">
            <v>11100</v>
          </cell>
          <cell r="N933">
            <v>1</v>
          </cell>
        </row>
        <row r="934">
          <cell r="F934">
            <v>41020</v>
          </cell>
          <cell r="N934">
            <v>1</v>
          </cell>
        </row>
        <row r="935">
          <cell r="F935">
            <v>43010</v>
          </cell>
          <cell r="N935">
            <v>1</v>
          </cell>
        </row>
        <row r="936">
          <cell r="F936">
            <v>14100</v>
          </cell>
          <cell r="N936">
            <v>1</v>
          </cell>
        </row>
        <row r="937">
          <cell r="F937">
            <v>52020</v>
          </cell>
          <cell r="N937">
            <v>1</v>
          </cell>
        </row>
        <row r="938">
          <cell r="F938">
            <v>13510</v>
          </cell>
          <cell r="N938">
            <v>1</v>
          </cell>
        </row>
        <row r="939">
          <cell r="F939">
            <v>15100</v>
          </cell>
          <cell r="N939">
            <v>1</v>
          </cell>
        </row>
        <row r="940">
          <cell r="F940">
            <v>11490</v>
          </cell>
          <cell r="N940">
            <v>1</v>
          </cell>
        </row>
        <row r="941">
          <cell r="F941">
            <v>14100</v>
          </cell>
          <cell r="N941">
            <v>1</v>
          </cell>
        </row>
        <row r="942">
          <cell r="F942">
            <v>11100</v>
          </cell>
          <cell r="N942">
            <v>1</v>
          </cell>
        </row>
        <row r="943">
          <cell r="F943">
            <v>12013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15506</v>
          </cell>
          <cell r="N945">
            <v>1</v>
          </cell>
        </row>
        <row r="946">
          <cell r="F946">
            <v>15100</v>
          </cell>
          <cell r="N946">
            <v>1</v>
          </cell>
        </row>
        <row r="947">
          <cell r="F947">
            <v>41040</v>
          </cell>
          <cell r="N947">
            <v>1</v>
          </cell>
        </row>
        <row r="948">
          <cell r="F948">
            <v>12013</v>
          </cell>
          <cell r="N948">
            <v>1</v>
          </cell>
        </row>
        <row r="949">
          <cell r="F949">
            <v>72500</v>
          </cell>
          <cell r="N949">
            <v>1</v>
          </cell>
        </row>
        <row r="950">
          <cell r="F950">
            <v>15506</v>
          </cell>
          <cell r="N950">
            <v>1</v>
          </cell>
        </row>
        <row r="951">
          <cell r="F951">
            <v>13510</v>
          </cell>
          <cell r="N951">
            <v>1</v>
          </cell>
        </row>
        <row r="952">
          <cell r="F952">
            <v>42010</v>
          </cell>
          <cell r="N952">
            <v>1</v>
          </cell>
        </row>
        <row r="953">
          <cell r="F953">
            <v>15506</v>
          </cell>
          <cell r="N953">
            <v>1</v>
          </cell>
        </row>
        <row r="954">
          <cell r="F954">
            <v>15506</v>
          </cell>
          <cell r="N954">
            <v>1</v>
          </cell>
        </row>
        <row r="955">
          <cell r="F955">
            <v>41050</v>
          </cell>
          <cell r="N955">
            <v>1</v>
          </cell>
        </row>
        <row r="956">
          <cell r="F956">
            <v>12013</v>
          </cell>
          <cell r="N956">
            <v>1</v>
          </cell>
        </row>
        <row r="957">
          <cell r="F957">
            <v>53010</v>
          </cell>
          <cell r="N957">
            <v>1</v>
          </cell>
        </row>
        <row r="958">
          <cell r="F958">
            <v>15506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33000</v>
          </cell>
          <cell r="N960">
            <v>1</v>
          </cell>
        </row>
        <row r="961">
          <cell r="F961">
            <v>15520</v>
          </cell>
          <cell r="N961">
            <v>1</v>
          </cell>
        </row>
        <row r="962">
          <cell r="F962">
            <v>13510</v>
          </cell>
          <cell r="N962">
            <v>1</v>
          </cell>
        </row>
        <row r="963">
          <cell r="F963">
            <v>11320</v>
          </cell>
          <cell r="N963">
            <v>1</v>
          </cell>
        </row>
        <row r="964">
          <cell r="F964">
            <v>11200</v>
          </cell>
          <cell r="N964">
            <v>1</v>
          </cell>
        </row>
        <row r="965">
          <cell r="F965">
            <v>15100</v>
          </cell>
          <cell r="N965">
            <v>1</v>
          </cell>
        </row>
        <row r="966">
          <cell r="F966">
            <v>13510</v>
          </cell>
          <cell r="N966">
            <v>1</v>
          </cell>
        </row>
        <row r="967">
          <cell r="F967">
            <v>13510</v>
          </cell>
          <cell r="N967">
            <v>1</v>
          </cell>
        </row>
        <row r="968">
          <cell r="F968">
            <v>51010</v>
          </cell>
          <cell r="N968">
            <v>1</v>
          </cell>
        </row>
        <row r="969">
          <cell r="F969">
            <v>13400</v>
          </cell>
          <cell r="N969">
            <v>1</v>
          </cell>
        </row>
        <row r="970">
          <cell r="F970">
            <v>13400</v>
          </cell>
          <cell r="N970">
            <v>1</v>
          </cell>
        </row>
        <row r="971">
          <cell r="F971">
            <v>41040</v>
          </cell>
          <cell r="N971">
            <v>1</v>
          </cell>
        </row>
        <row r="972">
          <cell r="F972">
            <v>15100</v>
          </cell>
          <cell r="N972">
            <v>1</v>
          </cell>
        </row>
        <row r="973">
          <cell r="F973">
            <v>13520</v>
          </cell>
          <cell r="N973">
            <v>1</v>
          </cell>
        </row>
        <row r="974">
          <cell r="F974">
            <v>15509</v>
          </cell>
          <cell r="N974">
            <v>1</v>
          </cell>
        </row>
        <row r="975">
          <cell r="F975">
            <v>15505</v>
          </cell>
          <cell r="N975">
            <v>1</v>
          </cell>
        </row>
        <row r="976">
          <cell r="F976">
            <v>13400</v>
          </cell>
          <cell r="N976">
            <v>1</v>
          </cell>
        </row>
        <row r="977">
          <cell r="F977">
            <v>15100</v>
          </cell>
          <cell r="N977">
            <v>1</v>
          </cell>
        </row>
        <row r="978">
          <cell r="F978">
            <v>15520</v>
          </cell>
          <cell r="N978">
            <v>1</v>
          </cell>
        </row>
        <row r="979">
          <cell r="F979">
            <v>41040</v>
          </cell>
          <cell r="N979">
            <v>1</v>
          </cell>
        </row>
        <row r="980">
          <cell r="F980">
            <v>72500</v>
          </cell>
          <cell r="N980">
            <v>1</v>
          </cell>
        </row>
        <row r="981">
          <cell r="F981">
            <v>35000</v>
          </cell>
          <cell r="N981">
            <v>1</v>
          </cell>
        </row>
        <row r="982">
          <cell r="F982">
            <v>13400</v>
          </cell>
          <cell r="N982">
            <v>1</v>
          </cell>
        </row>
        <row r="983">
          <cell r="F983">
            <v>79000</v>
          </cell>
          <cell r="N983">
            <v>1</v>
          </cell>
        </row>
        <row r="984">
          <cell r="F984">
            <v>13400</v>
          </cell>
          <cell r="N984">
            <v>1</v>
          </cell>
        </row>
        <row r="985">
          <cell r="F985">
            <v>16100</v>
          </cell>
          <cell r="N985">
            <v>1</v>
          </cell>
        </row>
        <row r="986">
          <cell r="F986">
            <v>13400</v>
          </cell>
          <cell r="N986">
            <v>1</v>
          </cell>
        </row>
        <row r="987">
          <cell r="F987">
            <v>14100</v>
          </cell>
          <cell r="N987">
            <v>1</v>
          </cell>
        </row>
        <row r="988">
          <cell r="F988">
            <v>13100</v>
          </cell>
          <cell r="N988">
            <v>1</v>
          </cell>
        </row>
        <row r="989">
          <cell r="F989">
            <v>15100</v>
          </cell>
          <cell r="N989">
            <v>1</v>
          </cell>
        </row>
        <row r="990">
          <cell r="F990">
            <v>11200</v>
          </cell>
          <cell r="N990">
            <v>1</v>
          </cell>
        </row>
        <row r="991">
          <cell r="F991">
            <v>11490</v>
          </cell>
          <cell r="N991">
            <v>0.8</v>
          </cell>
        </row>
        <row r="992">
          <cell r="F992">
            <v>13400</v>
          </cell>
          <cell r="N992">
            <v>1</v>
          </cell>
        </row>
        <row r="993">
          <cell r="F993">
            <v>13510</v>
          </cell>
          <cell r="N993">
            <v>1</v>
          </cell>
        </row>
        <row r="994">
          <cell r="F994">
            <v>32000</v>
          </cell>
          <cell r="N994">
            <v>0.5</v>
          </cell>
        </row>
        <row r="995">
          <cell r="F995">
            <v>11200</v>
          </cell>
          <cell r="N995">
            <v>1</v>
          </cell>
        </row>
        <row r="996">
          <cell r="F996">
            <v>14100</v>
          </cell>
          <cell r="N996">
            <v>1</v>
          </cell>
        </row>
        <row r="997">
          <cell r="F997">
            <v>12013</v>
          </cell>
          <cell r="N997">
            <v>1</v>
          </cell>
        </row>
        <row r="998">
          <cell r="F998">
            <v>15100</v>
          </cell>
          <cell r="N998">
            <v>1</v>
          </cell>
        </row>
        <row r="999">
          <cell r="F999">
            <v>15505</v>
          </cell>
          <cell r="N999">
            <v>1</v>
          </cell>
        </row>
        <row r="1000">
          <cell r="F1000">
            <v>41040</v>
          </cell>
          <cell r="N1000">
            <v>1</v>
          </cell>
        </row>
        <row r="1001">
          <cell r="F1001">
            <v>13400</v>
          </cell>
          <cell r="N1001">
            <v>1</v>
          </cell>
        </row>
        <row r="1002">
          <cell r="F1002">
            <v>15508</v>
          </cell>
          <cell r="N1002">
            <v>1</v>
          </cell>
        </row>
        <row r="1003">
          <cell r="F1003">
            <v>15520</v>
          </cell>
          <cell r="N1003">
            <v>1</v>
          </cell>
        </row>
        <row r="1004">
          <cell r="F1004">
            <v>15506</v>
          </cell>
          <cell r="N1004">
            <v>1</v>
          </cell>
        </row>
        <row r="1005">
          <cell r="F1005">
            <v>13510</v>
          </cell>
          <cell r="N1005">
            <v>1</v>
          </cell>
        </row>
        <row r="1006">
          <cell r="F1006">
            <v>13510</v>
          </cell>
          <cell r="N1006">
            <v>1</v>
          </cell>
        </row>
        <row r="1007">
          <cell r="F1007">
            <v>79000</v>
          </cell>
          <cell r="N1007">
            <v>1</v>
          </cell>
        </row>
        <row r="1008">
          <cell r="F1008">
            <v>15506</v>
          </cell>
          <cell r="N1008">
            <v>1</v>
          </cell>
        </row>
        <row r="1009">
          <cell r="F1009">
            <v>15100</v>
          </cell>
          <cell r="N1009">
            <v>1</v>
          </cell>
        </row>
        <row r="1010">
          <cell r="F1010">
            <v>15508</v>
          </cell>
          <cell r="N1010">
            <v>1</v>
          </cell>
        </row>
        <row r="1011">
          <cell r="F1011">
            <v>13510</v>
          </cell>
          <cell r="N1011">
            <v>1</v>
          </cell>
        </row>
        <row r="1012">
          <cell r="F1012">
            <v>14100</v>
          </cell>
          <cell r="N1012">
            <v>1</v>
          </cell>
        </row>
        <row r="1013">
          <cell r="F1013">
            <v>13400</v>
          </cell>
          <cell r="N1013">
            <v>1</v>
          </cell>
        </row>
        <row r="1014">
          <cell r="F1014">
            <v>14100</v>
          </cell>
          <cell r="N1014">
            <v>1</v>
          </cell>
        </row>
        <row r="1015">
          <cell r="F1015">
            <v>53010</v>
          </cell>
          <cell r="N1015">
            <v>1</v>
          </cell>
        </row>
        <row r="1016">
          <cell r="F1016">
            <v>14100</v>
          </cell>
          <cell r="N1016">
            <v>1</v>
          </cell>
        </row>
        <row r="1017">
          <cell r="F1017">
            <v>16200</v>
          </cell>
          <cell r="N1017">
            <v>1</v>
          </cell>
        </row>
        <row r="1018">
          <cell r="F1018">
            <v>51010</v>
          </cell>
          <cell r="N1018">
            <v>1</v>
          </cell>
        </row>
        <row r="1019">
          <cell r="F1019">
            <v>14100</v>
          </cell>
          <cell r="N1019">
            <v>1</v>
          </cell>
        </row>
        <row r="1020">
          <cell r="F1020">
            <v>42018</v>
          </cell>
          <cell r="N1020">
            <v>0.5</v>
          </cell>
        </row>
        <row r="1021">
          <cell r="F1021">
            <v>11200</v>
          </cell>
          <cell r="N1021">
            <v>1</v>
          </cell>
        </row>
        <row r="1022">
          <cell r="F1022">
            <v>51020</v>
          </cell>
          <cell r="N1022">
            <v>1</v>
          </cell>
        </row>
        <row r="1023">
          <cell r="F1023">
            <v>15506</v>
          </cell>
          <cell r="N1023">
            <v>1</v>
          </cell>
        </row>
        <row r="1024">
          <cell r="F1024">
            <v>13510</v>
          </cell>
          <cell r="N1024">
            <v>1</v>
          </cell>
        </row>
        <row r="1025">
          <cell r="F1025">
            <v>51020</v>
          </cell>
          <cell r="N1025">
            <v>1</v>
          </cell>
        </row>
        <row r="1026">
          <cell r="F1026">
            <v>14100</v>
          </cell>
          <cell r="N1026">
            <v>1</v>
          </cell>
        </row>
        <row r="1027">
          <cell r="F1027">
            <v>13600</v>
          </cell>
          <cell r="N1027">
            <v>1</v>
          </cell>
        </row>
        <row r="1028">
          <cell r="F1028">
            <v>15506</v>
          </cell>
          <cell r="N1028">
            <v>1</v>
          </cell>
        </row>
        <row r="1029">
          <cell r="F1029">
            <v>13400</v>
          </cell>
          <cell r="N1029">
            <v>1</v>
          </cell>
        </row>
        <row r="1030">
          <cell r="F1030">
            <v>13400</v>
          </cell>
          <cell r="N1030">
            <v>1</v>
          </cell>
        </row>
        <row r="1031">
          <cell r="F1031">
            <v>13400</v>
          </cell>
          <cell r="N1031">
            <v>1</v>
          </cell>
        </row>
        <row r="1032">
          <cell r="F1032">
            <v>15520</v>
          </cell>
          <cell r="N1032">
            <v>1</v>
          </cell>
        </row>
        <row r="1033">
          <cell r="F1033">
            <v>13510</v>
          </cell>
          <cell r="N1033">
            <v>1</v>
          </cell>
        </row>
        <row r="1034">
          <cell r="F1034">
            <v>13520</v>
          </cell>
          <cell r="N1034">
            <v>1</v>
          </cell>
        </row>
        <row r="1035">
          <cell r="F1035">
            <v>42014</v>
          </cell>
          <cell r="N1035">
            <v>1</v>
          </cell>
        </row>
        <row r="1036">
          <cell r="F1036">
            <v>16400</v>
          </cell>
          <cell r="N1036">
            <v>1</v>
          </cell>
        </row>
        <row r="1037">
          <cell r="F1037">
            <v>79003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14100</v>
          </cell>
          <cell r="N1040">
            <v>1</v>
          </cell>
        </row>
        <row r="1041">
          <cell r="F1041">
            <v>15520</v>
          </cell>
          <cell r="N1041">
            <v>1</v>
          </cell>
        </row>
        <row r="1042">
          <cell r="F1042">
            <v>15505</v>
          </cell>
          <cell r="N1042">
            <v>1</v>
          </cell>
        </row>
        <row r="1043">
          <cell r="F1043">
            <v>15506</v>
          </cell>
          <cell r="N1043">
            <v>1</v>
          </cell>
        </row>
        <row r="1044">
          <cell r="F1044">
            <v>41020</v>
          </cell>
          <cell r="N1044">
            <v>1</v>
          </cell>
        </row>
        <row r="1045">
          <cell r="F1045">
            <v>14109</v>
          </cell>
          <cell r="N1045">
            <v>1</v>
          </cell>
        </row>
        <row r="1046">
          <cell r="F1046">
            <v>79003</v>
          </cell>
          <cell r="N1046">
            <v>1</v>
          </cell>
        </row>
        <row r="1047">
          <cell r="F1047">
            <v>15506</v>
          </cell>
          <cell r="N1047">
            <v>1</v>
          </cell>
        </row>
        <row r="1048">
          <cell r="F1048">
            <v>31100</v>
          </cell>
          <cell r="N1048">
            <v>1</v>
          </cell>
        </row>
        <row r="1049">
          <cell r="F1049">
            <v>13510</v>
          </cell>
          <cell r="N1049">
            <v>1</v>
          </cell>
        </row>
        <row r="1050">
          <cell r="F1050">
            <v>15506</v>
          </cell>
          <cell r="N1050">
            <v>1</v>
          </cell>
        </row>
        <row r="1051">
          <cell r="F1051">
            <v>15100</v>
          </cell>
          <cell r="N1051">
            <v>1</v>
          </cell>
        </row>
        <row r="1052">
          <cell r="F1052">
            <v>15505</v>
          </cell>
          <cell r="N1052">
            <v>1</v>
          </cell>
        </row>
        <row r="1053">
          <cell r="F1053">
            <v>11200</v>
          </cell>
          <cell r="N1053">
            <v>1</v>
          </cell>
        </row>
        <row r="1054">
          <cell r="F1054">
            <v>79002</v>
          </cell>
          <cell r="N1054">
            <v>1</v>
          </cell>
        </row>
        <row r="1055">
          <cell r="F1055">
            <v>15506</v>
          </cell>
          <cell r="N1055">
            <v>1</v>
          </cell>
        </row>
        <row r="1056">
          <cell r="F1056">
            <v>15506</v>
          </cell>
          <cell r="N1056">
            <v>1</v>
          </cell>
        </row>
        <row r="1057">
          <cell r="F1057">
            <v>11200</v>
          </cell>
          <cell r="N1057">
            <v>1</v>
          </cell>
        </row>
        <row r="1058">
          <cell r="F1058">
            <v>11490</v>
          </cell>
          <cell r="N1058">
            <v>0.5</v>
          </cell>
        </row>
        <row r="1059">
          <cell r="F1059">
            <v>13510</v>
          </cell>
          <cell r="N1059">
            <v>1</v>
          </cell>
        </row>
        <row r="1060">
          <cell r="F1060">
            <v>13520</v>
          </cell>
          <cell r="N1060">
            <v>1</v>
          </cell>
        </row>
        <row r="1061">
          <cell r="F1061">
            <v>16400</v>
          </cell>
          <cell r="N1061">
            <v>1</v>
          </cell>
        </row>
        <row r="1062">
          <cell r="F1062">
            <v>12013</v>
          </cell>
          <cell r="N1062">
            <v>1</v>
          </cell>
        </row>
        <row r="1063">
          <cell r="F1063">
            <v>13520</v>
          </cell>
          <cell r="N1063">
            <v>1</v>
          </cell>
        </row>
        <row r="1064">
          <cell r="F1064">
            <v>16400</v>
          </cell>
          <cell r="N1064">
            <v>1</v>
          </cell>
        </row>
        <row r="1065">
          <cell r="F1065">
            <v>79002</v>
          </cell>
          <cell r="N1065">
            <v>1</v>
          </cell>
        </row>
        <row r="1066">
          <cell r="F1066">
            <v>51060</v>
          </cell>
          <cell r="N1066">
            <v>1</v>
          </cell>
        </row>
        <row r="1067">
          <cell r="F1067">
            <v>51045</v>
          </cell>
          <cell r="N1067">
            <v>1</v>
          </cell>
        </row>
        <row r="1068">
          <cell r="F1068">
            <v>41020</v>
          </cell>
          <cell r="N1068">
            <v>1</v>
          </cell>
        </row>
        <row r="1069">
          <cell r="F1069">
            <v>13510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41020</v>
          </cell>
          <cell r="N1071">
            <v>1</v>
          </cell>
        </row>
        <row r="1072">
          <cell r="F1072">
            <v>15100</v>
          </cell>
          <cell r="N1072">
            <v>1</v>
          </cell>
        </row>
        <row r="1073">
          <cell r="F1073">
            <v>15100</v>
          </cell>
          <cell r="N1073">
            <v>1</v>
          </cell>
        </row>
        <row r="1074">
          <cell r="F1074">
            <v>13510</v>
          </cell>
          <cell r="N1074">
            <v>1</v>
          </cell>
        </row>
        <row r="1075">
          <cell r="F1075">
            <v>14100</v>
          </cell>
          <cell r="N1075">
            <v>1</v>
          </cell>
        </row>
        <row r="1076">
          <cell r="F1076">
            <v>15100</v>
          </cell>
          <cell r="N1076">
            <v>1</v>
          </cell>
        </row>
        <row r="1077">
          <cell r="F1077">
            <v>11150</v>
          </cell>
          <cell r="N1077">
            <v>1</v>
          </cell>
        </row>
        <row r="1078">
          <cell r="F1078">
            <v>15506</v>
          </cell>
          <cell r="N1078">
            <v>1</v>
          </cell>
        </row>
        <row r="1079">
          <cell r="F1079">
            <v>51040</v>
          </cell>
          <cell r="N1079">
            <v>1</v>
          </cell>
        </row>
        <row r="1080">
          <cell r="F1080">
            <v>15520</v>
          </cell>
          <cell r="N1080">
            <v>1</v>
          </cell>
        </row>
        <row r="1081">
          <cell r="F1081">
            <v>41040</v>
          </cell>
          <cell r="N1081">
            <v>1</v>
          </cell>
        </row>
        <row r="1082">
          <cell r="F1082">
            <v>79002</v>
          </cell>
          <cell r="N1082">
            <v>1</v>
          </cell>
        </row>
        <row r="1083">
          <cell r="F1083">
            <v>15520</v>
          </cell>
          <cell r="N1083">
            <v>1</v>
          </cell>
        </row>
        <row r="1084">
          <cell r="F1084">
            <v>14100</v>
          </cell>
          <cell r="N1084">
            <v>1</v>
          </cell>
        </row>
        <row r="1085">
          <cell r="F1085">
            <v>13510</v>
          </cell>
          <cell r="N1085">
            <v>1</v>
          </cell>
        </row>
        <row r="1086">
          <cell r="F1086">
            <v>15100</v>
          </cell>
          <cell r="N1086">
            <v>1</v>
          </cell>
        </row>
        <row r="1087">
          <cell r="F1087">
            <v>13510</v>
          </cell>
          <cell r="N1087">
            <v>1</v>
          </cell>
        </row>
        <row r="1088">
          <cell r="F1088">
            <v>14100</v>
          </cell>
          <cell r="N1088">
            <v>1</v>
          </cell>
        </row>
        <row r="1089">
          <cell r="F1089">
            <v>11490</v>
          </cell>
          <cell r="N1089">
            <v>0.5</v>
          </cell>
        </row>
        <row r="1090">
          <cell r="F1090">
            <v>15100</v>
          </cell>
          <cell r="N1090">
            <v>1</v>
          </cell>
        </row>
        <row r="1091">
          <cell r="F1091">
            <v>13510</v>
          </cell>
          <cell r="N1091">
            <v>1</v>
          </cell>
        </row>
        <row r="1092">
          <cell r="F1092">
            <v>51060</v>
          </cell>
          <cell r="N1092">
            <v>1</v>
          </cell>
        </row>
      </sheetData>
      <sheetData sheetId="10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13400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13510</v>
          </cell>
          <cell r="N18">
            <v>1</v>
          </cell>
        </row>
        <row r="19">
          <cell r="F19">
            <v>79002</v>
          </cell>
          <cell r="N19">
            <v>1</v>
          </cell>
        </row>
        <row r="20">
          <cell r="F20">
            <v>13510</v>
          </cell>
          <cell r="N20">
            <v>1</v>
          </cell>
        </row>
        <row r="21">
          <cell r="F21">
            <v>14109</v>
          </cell>
          <cell r="N21">
            <v>1</v>
          </cell>
        </row>
        <row r="22">
          <cell r="F22">
            <v>14100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14100</v>
          </cell>
          <cell r="N34">
            <v>1</v>
          </cell>
        </row>
        <row r="35">
          <cell r="F35">
            <v>11100</v>
          </cell>
          <cell r="N35">
            <v>1</v>
          </cell>
        </row>
        <row r="36">
          <cell r="F36">
            <v>11200</v>
          </cell>
          <cell r="N36">
            <v>1</v>
          </cell>
        </row>
        <row r="37">
          <cell r="F37">
            <v>54010</v>
          </cell>
          <cell r="N37">
            <v>1</v>
          </cell>
        </row>
        <row r="38">
          <cell r="F38">
            <v>13510</v>
          </cell>
          <cell r="N38">
            <v>1</v>
          </cell>
        </row>
        <row r="39">
          <cell r="F39">
            <v>42010</v>
          </cell>
          <cell r="N39">
            <v>1</v>
          </cell>
        </row>
        <row r="40">
          <cell r="F40">
            <v>13100</v>
          </cell>
          <cell r="N40">
            <v>1</v>
          </cell>
        </row>
        <row r="41">
          <cell r="F41">
            <v>79000</v>
          </cell>
          <cell r="N41">
            <v>1</v>
          </cell>
        </row>
        <row r="42">
          <cell r="F42">
            <v>14109</v>
          </cell>
          <cell r="N42">
            <v>1</v>
          </cell>
        </row>
        <row r="43">
          <cell r="F43">
            <v>15520</v>
          </cell>
          <cell r="N43">
            <v>1</v>
          </cell>
        </row>
        <row r="44">
          <cell r="F44">
            <v>13400</v>
          </cell>
          <cell r="N44">
            <v>1</v>
          </cell>
        </row>
        <row r="45">
          <cell r="F45">
            <v>43010</v>
          </cell>
          <cell r="N45">
            <v>1</v>
          </cell>
        </row>
        <row r="46">
          <cell r="F46">
            <v>11330</v>
          </cell>
          <cell r="N46">
            <v>1</v>
          </cell>
        </row>
        <row r="47">
          <cell r="F47">
            <v>13510</v>
          </cell>
          <cell r="N47">
            <v>1</v>
          </cell>
        </row>
        <row r="48">
          <cell r="F48">
            <v>14100</v>
          </cell>
          <cell r="N48">
            <v>1</v>
          </cell>
        </row>
        <row r="49">
          <cell r="F49">
            <v>15520</v>
          </cell>
          <cell r="N49">
            <v>1</v>
          </cell>
        </row>
        <row r="50">
          <cell r="F50">
            <v>15100</v>
          </cell>
          <cell r="N50">
            <v>1</v>
          </cell>
        </row>
        <row r="51">
          <cell r="F51">
            <v>72500</v>
          </cell>
          <cell r="N51">
            <v>1</v>
          </cell>
        </row>
        <row r="52">
          <cell r="F52">
            <v>13510</v>
          </cell>
          <cell r="N52">
            <v>1</v>
          </cell>
        </row>
        <row r="53">
          <cell r="F53">
            <v>16400</v>
          </cell>
          <cell r="N53">
            <v>1</v>
          </cell>
        </row>
        <row r="54">
          <cell r="F54">
            <v>13510</v>
          </cell>
          <cell r="N54">
            <v>1</v>
          </cell>
        </row>
        <row r="55">
          <cell r="F55">
            <v>51040</v>
          </cell>
          <cell r="N55">
            <v>1</v>
          </cell>
        </row>
        <row r="56">
          <cell r="F56">
            <v>52010</v>
          </cell>
          <cell r="N56">
            <v>1</v>
          </cell>
        </row>
        <row r="57">
          <cell r="F57">
            <v>14100</v>
          </cell>
          <cell r="N57">
            <v>1</v>
          </cell>
        </row>
        <row r="58">
          <cell r="F58">
            <v>15505</v>
          </cell>
          <cell r="N58">
            <v>1</v>
          </cell>
        </row>
        <row r="59">
          <cell r="F59">
            <v>14100</v>
          </cell>
          <cell r="N59">
            <v>1</v>
          </cell>
        </row>
        <row r="60">
          <cell r="F60">
            <v>51020</v>
          </cell>
          <cell r="N60">
            <v>1</v>
          </cell>
        </row>
        <row r="61">
          <cell r="F61">
            <v>15506</v>
          </cell>
          <cell r="N61">
            <v>1</v>
          </cell>
        </row>
        <row r="62">
          <cell r="F62">
            <v>13520</v>
          </cell>
          <cell r="N62">
            <v>1</v>
          </cell>
        </row>
        <row r="63">
          <cell r="F63">
            <v>11550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13400</v>
          </cell>
          <cell r="N65">
            <v>1</v>
          </cell>
        </row>
        <row r="66">
          <cell r="F66">
            <v>13510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14100</v>
          </cell>
          <cell r="N68">
            <v>1</v>
          </cell>
        </row>
        <row r="69">
          <cell r="F69">
            <v>15100</v>
          </cell>
          <cell r="N69">
            <v>1</v>
          </cell>
        </row>
        <row r="70">
          <cell r="F70">
            <v>15506</v>
          </cell>
          <cell r="N70">
            <v>1</v>
          </cell>
        </row>
        <row r="71">
          <cell r="F71">
            <v>15506</v>
          </cell>
          <cell r="N71">
            <v>1</v>
          </cell>
        </row>
        <row r="72">
          <cell r="F72">
            <v>11515</v>
          </cell>
          <cell r="N72">
            <v>1</v>
          </cell>
        </row>
        <row r="73">
          <cell r="F73">
            <v>16200</v>
          </cell>
          <cell r="N73">
            <v>1</v>
          </cell>
        </row>
        <row r="74">
          <cell r="F74">
            <v>13600</v>
          </cell>
          <cell r="N74">
            <v>1</v>
          </cell>
        </row>
        <row r="75">
          <cell r="F75">
            <v>31300</v>
          </cell>
          <cell r="N75">
            <v>1</v>
          </cell>
        </row>
        <row r="76">
          <cell r="F76">
            <v>11410</v>
          </cell>
          <cell r="N76">
            <v>1</v>
          </cell>
        </row>
        <row r="77">
          <cell r="F77">
            <v>41020</v>
          </cell>
          <cell r="N77">
            <v>1</v>
          </cell>
        </row>
        <row r="78">
          <cell r="F78">
            <v>13510</v>
          </cell>
          <cell r="N78">
            <v>1</v>
          </cell>
        </row>
        <row r="79">
          <cell r="F79">
            <v>13400</v>
          </cell>
          <cell r="N79">
            <v>0.5</v>
          </cell>
        </row>
        <row r="80">
          <cell r="F80">
            <v>41020</v>
          </cell>
          <cell r="N80">
            <v>1</v>
          </cell>
        </row>
        <row r="81">
          <cell r="F81">
            <v>15506</v>
          </cell>
          <cell r="N81">
            <v>1</v>
          </cell>
        </row>
        <row r="82">
          <cell r="F82">
            <v>41040</v>
          </cell>
          <cell r="N82">
            <v>1</v>
          </cell>
        </row>
        <row r="83">
          <cell r="F83">
            <v>14100</v>
          </cell>
          <cell r="N83">
            <v>1</v>
          </cell>
        </row>
        <row r="84">
          <cell r="F84">
            <v>13400</v>
          </cell>
          <cell r="N84">
            <v>1</v>
          </cell>
        </row>
        <row r="85">
          <cell r="F85">
            <v>11348</v>
          </cell>
          <cell r="N85">
            <v>1</v>
          </cell>
        </row>
        <row r="86">
          <cell r="F86">
            <v>13510</v>
          </cell>
          <cell r="N86">
            <v>1</v>
          </cell>
        </row>
        <row r="87">
          <cell r="F87">
            <v>14109</v>
          </cell>
          <cell r="N87">
            <v>1</v>
          </cell>
        </row>
        <row r="88">
          <cell r="F88">
            <v>16400</v>
          </cell>
          <cell r="N88">
            <v>1</v>
          </cell>
        </row>
        <row r="89">
          <cell r="F89">
            <v>13400</v>
          </cell>
          <cell r="N89">
            <v>1</v>
          </cell>
        </row>
        <row r="90">
          <cell r="F90">
            <v>14100</v>
          </cell>
          <cell r="N90">
            <v>1</v>
          </cell>
        </row>
        <row r="91">
          <cell r="F91">
            <v>42020</v>
          </cell>
          <cell r="N91">
            <v>1</v>
          </cell>
        </row>
        <row r="92">
          <cell r="F92">
            <v>41070</v>
          </cell>
          <cell r="N92">
            <v>1</v>
          </cell>
        </row>
        <row r="93">
          <cell r="F93">
            <v>16300</v>
          </cell>
          <cell r="N93">
            <v>1</v>
          </cell>
        </row>
        <row r="94">
          <cell r="F94">
            <v>13510</v>
          </cell>
          <cell r="N94">
            <v>1</v>
          </cell>
        </row>
        <row r="95">
          <cell r="F95">
            <v>16100</v>
          </cell>
          <cell r="N95">
            <v>1</v>
          </cell>
        </row>
        <row r="96">
          <cell r="F96">
            <v>13400</v>
          </cell>
          <cell r="N96">
            <v>1</v>
          </cell>
        </row>
        <row r="97">
          <cell r="F97">
            <v>13510</v>
          </cell>
          <cell r="N97">
            <v>1</v>
          </cell>
        </row>
        <row r="98">
          <cell r="F98">
            <v>54010</v>
          </cell>
          <cell r="N98">
            <v>1</v>
          </cell>
        </row>
        <row r="99">
          <cell r="F99">
            <v>11370</v>
          </cell>
          <cell r="N99">
            <v>1</v>
          </cell>
        </row>
        <row r="100">
          <cell r="F100">
            <v>11100</v>
          </cell>
          <cell r="N100">
            <v>1</v>
          </cell>
        </row>
        <row r="101">
          <cell r="F101">
            <v>14100</v>
          </cell>
          <cell r="N101">
            <v>1</v>
          </cell>
        </row>
        <row r="102">
          <cell r="F102">
            <v>13520</v>
          </cell>
          <cell r="N102">
            <v>1</v>
          </cell>
        </row>
        <row r="103">
          <cell r="F103">
            <v>13525</v>
          </cell>
          <cell r="N103">
            <v>1</v>
          </cell>
        </row>
        <row r="104">
          <cell r="F104">
            <v>11100</v>
          </cell>
          <cell r="N104">
            <v>1</v>
          </cell>
        </row>
        <row r="105">
          <cell r="F105">
            <v>31300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12359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42018</v>
          </cell>
          <cell r="N109">
            <v>1</v>
          </cell>
        </row>
        <row r="110">
          <cell r="F110">
            <v>14100</v>
          </cell>
          <cell r="N110">
            <v>1</v>
          </cell>
        </row>
        <row r="111">
          <cell r="F111">
            <v>13520</v>
          </cell>
          <cell r="N111">
            <v>1</v>
          </cell>
        </row>
        <row r="112">
          <cell r="F112">
            <v>15100</v>
          </cell>
          <cell r="N112">
            <v>1</v>
          </cell>
        </row>
        <row r="113">
          <cell r="F113">
            <v>42016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11410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15506</v>
          </cell>
          <cell r="N117">
            <v>1</v>
          </cell>
        </row>
        <row r="118">
          <cell r="F118">
            <v>13510</v>
          </cell>
          <cell r="N118">
            <v>1</v>
          </cell>
        </row>
        <row r="119">
          <cell r="F119">
            <v>15506</v>
          </cell>
          <cell r="N119">
            <v>1</v>
          </cell>
        </row>
        <row r="120">
          <cell r="F120">
            <v>15100</v>
          </cell>
          <cell r="N120">
            <v>1</v>
          </cell>
        </row>
        <row r="121">
          <cell r="F121">
            <v>14100</v>
          </cell>
          <cell r="N121">
            <v>1</v>
          </cell>
        </row>
        <row r="122">
          <cell r="F122">
            <v>13510</v>
          </cell>
          <cell r="N122">
            <v>1</v>
          </cell>
        </row>
        <row r="123">
          <cell r="F123">
            <v>13400</v>
          </cell>
          <cell r="N123">
            <v>1</v>
          </cell>
        </row>
        <row r="124">
          <cell r="F124">
            <v>11330</v>
          </cell>
          <cell r="N124">
            <v>1</v>
          </cell>
        </row>
        <row r="125">
          <cell r="F125">
            <v>52010</v>
          </cell>
          <cell r="N125">
            <v>1</v>
          </cell>
        </row>
        <row r="126">
          <cell r="F126">
            <v>41020</v>
          </cell>
          <cell r="N126">
            <v>1</v>
          </cell>
        </row>
        <row r="127">
          <cell r="F127">
            <v>11515</v>
          </cell>
          <cell r="N127">
            <v>1</v>
          </cell>
        </row>
        <row r="128">
          <cell r="F128">
            <v>11320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15100</v>
          </cell>
          <cell r="N130">
            <v>1</v>
          </cell>
        </row>
        <row r="131">
          <cell r="F131">
            <v>13400</v>
          </cell>
          <cell r="N131">
            <v>1</v>
          </cell>
        </row>
        <row r="132">
          <cell r="F132">
            <v>13510</v>
          </cell>
          <cell r="N132">
            <v>1</v>
          </cell>
        </row>
        <row r="133">
          <cell r="F133">
            <v>13100</v>
          </cell>
          <cell r="N133">
            <v>1</v>
          </cell>
        </row>
        <row r="134">
          <cell r="F134">
            <v>15100</v>
          </cell>
          <cell r="N134">
            <v>1</v>
          </cell>
        </row>
        <row r="135">
          <cell r="F135">
            <v>11200</v>
          </cell>
          <cell r="N135">
            <v>1</v>
          </cell>
        </row>
        <row r="136">
          <cell r="F136">
            <v>13520</v>
          </cell>
          <cell r="N136">
            <v>1</v>
          </cell>
        </row>
        <row r="137">
          <cell r="F137">
            <v>15506</v>
          </cell>
          <cell r="N137">
            <v>1</v>
          </cell>
        </row>
        <row r="138">
          <cell r="F138">
            <v>15506</v>
          </cell>
          <cell r="N138">
            <v>1</v>
          </cell>
        </row>
        <row r="139">
          <cell r="F139">
            <v>11330</v>
          </cell>
          <cell r="N139">
            <v>1</v>
          </cell>
        </row>
        <row r="140">
          <cell r="F140">
            <v>14100</v>
          </cell>
          <cell r="N140">
            <v>1</v>
          </cell>
        </row>
        <row r="141">
          <cell r="F141">
            <v>15400</v>
          </cell>
          <cell r="N141">
            <v>1</v>
          </cell>
        </row>
        <row r="142">
          <cell r="F142">
            <v>14100</v>
          </cell>
          <cell r="N142">
            <v>1</v>
          </cell>
        </row>
        <row r="143">
          <cell r="F143">
            <v>13400</v>
          </cell>
          <cell r="N143">
            <v>1</v>
          </cell>
        </row>
        <row r="144">
          <cell r="F144">
            <v>12013</v>
          </cell>
          <cell r="N144">
            <v>1</v>
          </cell>
        </row>
        <row r="145">
          <cell r="F145">
            <v>11100</v>
          </cell>
          <cell r="N145">
            <v>1</v>
          </cell>
        </row>
        <row r="146">
          <cell r="F146">
            <v>15510</v>
          </cell>
          <cell r="N146">
            <v>1</v>
          </cell>
        </row>
        <row r="147">
          <cell r="F147">
            <v>44010</v>
          </cell>
          <cell r="N147">
            <v>1</v>
          </cell>
        </row>
        <row r="148">
          <cell r="F148">
            <v>11420</v>
          </cell>
          <cell r="N148">
            <v>1</v>
          </cell>
        </row>
        <row r="149">
          <cell r="F149">
            <v>13510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15509</v>
          </cell>
          <cell r="N152">
            <v>1</v>
          </cell>
        </row>
        <row r="153">
          <cell r="F153">
            <v>13520</v>
          </cell>
          <cell r="N153">
            <v>1</v>
          </cell>
        </row>
        <row r="154">
          <cell r="F154">
            <v>11430</v>
          </cell>
          <cell r="N154">
            <v>1</v>
          </cell>
        </row>
        <row r="155">
          <cell r="F155">
            <v>15506</v>
          </cell>
          <cell r="N155">
            <v>1</v>
          </cell>
        </row>
        <row r="156">
          <cell r="F156">
            <v>11320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13510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42010</v>
          </cell>
          <cell r="N160">
            <v>1</v>
          </cell>
        </row>
        <row r="161">
          <cell r="F161">
            <v>13510</v>
          </cell>
          <cell r="N161">
            <v>1</v>
          </cell>
        </row>
        <row r="162">
          <cell r="F162">
            <v>15100</v>
          </cell>
          <cell r="N162">
            <v>1</v>
          </cell>
        </row>
        <row r="163">
          <cell r="F163">
            <v>13510</v>
          </cell>
          <cell r="N163">
            <v>1</v>
          </cell>
        </row>
        <row r="164">
          <cell r="F164">
            <v>41040</v>
          </cell>
          <cell r="N164">
            <v>1</v>
          </cell>
        </row>
        <row r="165">
          <cell r="F165">
            <v>15506</v>
          </cell>
          <cell r="N165">
            <v>1</v>
          </cell>
        </row>
        <row r="166">
          <cell r="F166">
            <v>13520</v>
          </cell>
          <cell r="N166">
            <v>1</v>
          </cell>
        </row>
        <row r="167">
          <cell r="F167">
            <v>15506</v>
          </cell>
          <cell r="N167">
            <v>1</v>
          </cell>
        </row>
        <row r="168">
          <cell r="F168">
            <v>13400</v>
          </cell>
          <cell r="N168">
            <v>1</v>
          </cell>
        </row>
        <row r="169">
          <cell r="F169">
            <v>11200</v>
          </cell>
          <cell r="N169">
            <v>1</v>
          </cell>
        </row>
        <row r="170">
          <cell r="F170">
            <v>14100</v>
          </cell>
          <cell r="N170">
            <v>1</v>
          </cell>
        </row>
        <row r="171">
          <cell r="F171">
            <v>15505</v>
          </cell>
          <cell r="N171">
            <v>1</v>
          </cell>
        </row>
        <row r="172">
          <cell r="F172">
            <v>12013</v>
          </cell>
          <cell r="N172">
            <v>1</v>
          </cell>
        </row>
        <row r="173">
          <cell r="F173">
            <v>12011</v>
          </cell>
          <cell r="N173">
            <v>1</v>
          </cell>
        </row>
        <row r="174">
          <cell r="F174">
            <v>12012</v>
          </cell>
          <cell r="N174">
            <v>1</v>
          </cell>
        </row>
        <row r="175">
          <cell r="F175">
            <v>54010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11325</v>
          </cell>
          <cell r="N178">
            <v>1</v>
          </cell>
        </row>
        <row r="179">
          <cell r="F179">
            <v>14100</v>
          </cell>
          <cell r="N179">
            <v>1</v>
          </cell>
        </row>
        <row r="180">
          <cell r="F180">
            <v>13510</v>
          </cell>
          <cell r="N180">
            <v>1</v>
          </cell>
        </row>
        <row r="181">
          <cell r="F181">
            <v>13510</v>
          </cell>
          <cell r="N181">
            <v>1</v>
          </cell>
        </row>
        <row r="182">
          <cell r="F182">
            <v>15100</v>
          </cell>
          <cell r="N182">
            <v>1</v>
          </cell>
        </row>
        <row r="183">
          <cell r="F183">
            <v>15100</v>
          </cell>
          <cell r="N183">
            <v>1</v>
          </cell>
        </row>
        <row r="184">
          <cell r="F184">
            <v>13525</v>
          </cell>
          <cell r="N184">
            <v>1</v>
          </cell>
        </row>
        <row r="185">
          <cell r="F185">
            <v>41040</v>
          </cell>
          <cell r="N185">
            <v>1</v>
          </cell>
        </row>
        <row r="186">
          <cell r="F186">
            <v>41070</v>
          </cell>
          <cell r="N186">
            <v>1</v>
          </cell>
        </row>
        <row r="187">
          <cell r="F187">
            <v>15506</v>
          </cell>
          <cell r="N187">
            <v>1</v>
          </cell>
        </row>
        <row r="188">
          <cell r="F188">
            <v>13400</v>
          </cell>
          <cell r="N188">
            <v>1</v>
          </cell>
        </row>
        <row r="189">
          <cell r="F189">
            <v>16200</v>
          </cell>
          <cell r="N189">
            <v>1</v>
          </cell>
        </row>
        <row r="190">
          <cell r="F190">
            <v>13400</v>
          </cell>
          <cell r="N190">
            <v>1</v>
          </cell>
        </row>
        <row r="191">
          <cell r="F191">
            <v>11200</v>
          </cell>
          <cell r="N191">
            <v>1</v>
          </cell>
        </row>
        <row r="192">
          <cell r="F192">
            <v>13525</v>
          </cell>
          <cell r="N192">
            <v>1</v>
          </cell>
        </row>
        <row r="193">
          <cell r="F193">
            <v>13520</v>
          </cell>
          <cell r="N193">
            <v>1</v>
          </cell>
        </row>
        <row r="194">
          <cell r="F194">
            <v>12359</v>
          </cell>
          <cell r="N194">
            <v>1</v>
          </cell>
        </row>
        <row r="195">
          <cell r="F195">
            <v>11490</v>
          </cell>
          <cell r="N195">
            <v>0.8</v>
          </cell>
        </row>
        <row r="196">
          <cell r="F196">
            <v>14100</v>
          </cell>
          <cell r="N196">
            <v>1</v>
          </cell>
        </row>
        <row r="197">
          <cell r="F197">
            <v>11100</v>
          </cell>
          <cell r="N197">
            <v>1</v>
          </cell>
        </row>
        <row r="198">
          <cell r="F198">
            <v>16200</v>
          </cell>
          <cell r="N198">
            <v>1</v>
          </cell>
        </row>
        <row r="199">
          <cell r="F199">
            <v>15100</v>
          </cell>
          <cell r="N199">
            <v>1</v>
          </cell>
        </row>
        <row r="200">
          <cell r="F200">
            <v>13510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13100</v>
          </cell>
          <cell r="N202">
            <v>1</v>
          </cell>
        </row>
        <row r="203">
          <cell r="F203">
            <v>11200</v>
          </cell>
          <cell r="N203">
            <v>0.5</v>
          </cell>
        </row>
        <row r="204">
          <cell r="F204">
            <v>13510</v>
          </cell>
          <cell r="N204">
            <v>1</v>
          </cell>
        </row>
        <row r="205">
          <cell r="F205">
            <v>11100</v>
          </cell>
          <cell r="N205">
            <v>1</v>
          </cell>
        </row>
        <row r="206">
          <cell r="F206">
            <v>12013</v>
          </cell>
          <cell r="N206">
            <v>1</v>
          </cell>
        </row>
        <row r="207">
          <cell r="F207">
            <v>11200</v>
          </cell>
          <cell r="N207">
            <v>1</v>
          </cell>
        </row>
        <row r="208">
          <cell r="F208">
            <v>11200</v>
          </cell>
          <cell r="N208">
            <v>1</v>
          </cell>
        </row>
        <row r="209">
          <cell r="F209">
            <v>13600</v>
          </cell>
          <cell r="N209">
            <v>1</v>
          </cell>
        </row>
        <row r="210">
          <cell r="F210">
            <v>15510</v>
          </cell>
          <cell r="N210">
            <v>1</v>
          </cell>
        </row>
        <row r="211">
          <cell r="F211">
            <v>14109</v>
          </cell>
          <cell r="N211">
            <v>1</v>
          </cell>
        </row>
        <row r="212">
          <cell r="F212">
            <v>15100</v>
          </cell>
          <cell r="N212">
            <v>1</v>
          </cell>
        </row>
        <row r="213">
          <cell r="F213">
            <v>15100</v>
          </cell>
          <cell r="N213">
            <v>1</v>
          </cell>
        </row>
        <row r="214">
          <cell r="F214">
            <v>42014</v>
          </cell>
          <cell r="N214">
            <v>1</v>
          </cell>
        </row>
        <row r="215">
          <cell r="F215">
            <v>13525</v>
          </cell>
          <cell r="N215">
            <v>1</v>
          </cell>
        </row>
        <row r="216">
          <cell r="F216">
            <v>13510</v>
          </cell>
          <cell r="N216">
            <v>1</v>
          </cell>
        </row>
        <row r="217">
          <cell r="F217">
            <v>15506</v>
          </cell>
          <cell r="N217">
            <v>1</v>
          </cell>
        </row>
        <row r="218">
          <cell r="F218">
            <v>13400</v>
          </cell>
          <cell r="N218">
            <v>1</v>
          </cell>
        </row>
        <row r="219">
          <cell r="F219">
            <v>13510</v>
          </cell>
          <cell r="N219">
            <v>1</v>
          </cell>
        </row>
        <row r="220">
          <cell r="F220">
            <v>13400</v>
          </cell>
          <cell r="N220">
            <v>1</v>
          </cell>
        </row>
        <row r="221">
          <cell r="F221">
            <v>14100</v>
          </cell>
          <cell r="N221">
            <v>1</v>
          </cell>
        </row>
        <row r="222">
          <cell r="F222">
            <v>16400</v>
          </cell>
          <cell r="N222">
            <v>1</v>
          </cell>
        </row>
        <row r="223">
          <cell r="F223">
            <v>15506</v>
          </cell>
          <cell r="N223">
            <v>1</v>
          </cell>
        </row>
        <row r="224">
          <cell r="F224">
            <v>11200</v>
          </cell>
          <cell r="N224">
            <v>1</v>
          </cell>
        </row>
        <row r="225">
          <cell r="F225">
            <v>15509</v>
          </cell>
          <cell r="N225">
            <v>1</v>
          </cell>
        </row>
        <row r="226">
          <cell r="F226">
            <v>13510</v>
          </cell>
          <cell r="N226">
            <v>1</v>
          </cell>
        </row>
        <row r="227">
          <cell r="F227">
            <v>42010</v>
          </cell>
          <cell r="N227">
            <v>1</v>
          </cell>
        </row>
        <row r="228">
          <cell r="F228">
            <v>15100</v>
          </cell>
          <cell r="N228">
            <v>1</v>
          </cell>
        </row>
        <row r="229">
          <cell r="F229">
            <v>14100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14100</v>
          </cell>
          <cell r="N231">
            <v>1</v>
          </cell>
        </row>
        <row r="232">
          <cell r="F232">
            <v>13510</v>
          </cell>
          <cell r="N232">
            <v>1</v>
          </cell>
        </row>
        <row r="233">
          <cell r="F233">
            <v>13400</v>
          </cell>
          <cell r="N233">
            <v>1</v>
          </cell>
        </row>
        <row r="234">
          <cell r="F234">
            <v>13400</v>
          </cell>
          <cell r="N234">
            <v>1</v>
          </cell>
        </row>
        <row r="235">
          <cell r="F235">
            <v>13510</v>
          </cell>
          <cell r="N235">
            <v>1</v>
          </cell>
        </row>
        <row r="236">
          <cell r="F236">
            <v>79000</v>
          </cell>
          <cell r="N236">
            <v>1</v>
          </cell>
        </row>
        <row r="237">
          <cell r="F237">
            <v>11200</v>
          </cell>
          <cell r="N237">
            <v>1</v>
          </cell>
        </row>
        <row r="238">
          <cell r="F238">
            <v>11100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44010</v>
          </cell>
          <cell r="N240">
            <v>1</v>
          </cell>
        </row>
        <row r="241">
          <cell r="F241">
            <v>13400</v>
          </cell>
          <cell r="N241">
            <v>1</v>
          </cell>
        </row>
        <row r="242">
          <cell r="F242">
            <v>16300</v>
          </cell>
          <cell r="N242">
            <v>1</v>
          </cell>
        </row>
        <row r="243">
          <cell r="F243">
            <v>14100</v>
          </cell>
          <cell r="N243">
            <v>1</v>
          </cell>
        </row>
        <row r="244">
          <cell r="F244">
            <v>14100</v>
          </cell>
          <cell r="N244">
            <v>1</v>
          </cell>
        </row>
        <row r="245">
          <cell r="F245">
            <v>41020</v>
          </cell>
          <cell r="N245">
            <v>1</v>
          </cell>
        </row>
        <row r="246">
          <cell r="F246">
            <v>14100</v>
          </cell>
          <cell r="N246">
            <v>1</v>
          </cell>
        </row>
        <row r="247">
          <cell r="F247">
            <v>13400</v>
          </cell>
          <cell r="N247">
            <v>1</v>
          </cell>
        </row>
        <row r="248">
          <cell r="F248">
            <v>13510</v>
          </cell>
          <cell r="N248">
            <v>1</v>
          </cell>
        </row>
        <row r="249">
          <cell r="F249">
            <v>13100</v>
          </cell>
          <cell r="N249">
            <v>1</v>
          </cell>
        </row>
        <row r="250">
          <cell r="F250">
            <v>42012</v>
          </cell>
          <cell r="N250">
            <v>1</v>
          </cell>
        </row>
        <row r="251">
          <cell r="F251">
            <v>13520</v>
          </cell>
          <cell r="N251">
            <v>1</v>
          </cell>
        </row>
        <row r="252">
          <cell r="F252">
            <v>13510</v>
          </cell>
          <cell r="N252">
            <v>1</v>
          </cell>
        </row>
        <row r="253">
          <cell r="F253">
            <v>15510</v>
          </cell>
          <cell r="N253">
            <v>1</v>
          </cell>
        </row>
        <row r="254">
          <cell r="F254">
            <v>41040</v>
          </cell>
          <cell r="N254">
            <v>1</v>
          </cell>
        </row>
        <row r="255">
          <cell r="F255">
            <v>13400</v>
          </cell>
          <cell r="N255">
            <v>1</v>
          </cell>
        </row>
        <row r="256">
          <cell r="F256">
            <v>11200</v>
          </cell>
          <cell r="N256">
            <v>1</v>
          </cell>
        </row>
        <row r="257">
          <cell r="F257">
            <v>33000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14100</v>
          </cell>
          <cell r="N260">
            <v>1</v>
          </cell>
        </row>
        <row r="261">
          <cell r="F261">
            <v>13510</v>
          </cell>
          <cell r="N261">
            <v>1</v>
          </cell>
        </row>
        <row r="262">
          <cell r="F262">
            <v>11330</v>
          </cell>
          <cell r="N262">
            <v>1</v>
          </cell>
        </row>
        <row r="263">
          <cell r="F263">
            <v>16100</v>
          </cell>
          <cell r="N263">
            <v>1</v>
          </cell>
        </row>
        <row r="264">
          <cell r="F264">
            <v>15520</v>
          </cell>
          <cell r="N264">
            <v>1</v>
          </cell>
        </row>
        <row r="265">
          <cell r="F265">
            <v>13525</v>
          </cell>
          <cell r="N265">
            <v>1</v>
          </cell>
        </row>
        <row r="266">
          <cell r="F266">
            <v>11540</v>
          </cell>
          <cell r="N266">
            <v>1</v>
          </cell>
        </row>
        <row r="267">
          <cell r="F267">
            <v>41040</v>
          </cell>
          <cell r="N267">
            <v>1</v>
          </cell>
        </row>
        <row r="268">
          <cell r="F268">
            <v>79002</v>
          </cell>
          <cell r="N268">
            <v>1</v>
          </cell>
        </row>
        <row r="269">
          <cell r="F269">
            <v>11430</v>
          </cell>
          <cell r="N269">
            <v>1</v>
          </cell>
        </row>
        <row r="270">
          <cell r="F270">
            <v>15506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13520</v>
          </cell>
          <cell r="N272">
            <v>1</v>
          </cell>
        </row>
        <row r="273">
          <cell r="F273">
            <v>11410</v>
          </cell>
          <cell r="N273">
            <v>1</v>
          </cell>
        </row>
        <row r="274">
          <cell r="F274">
            <v>13400</v>
          </cell>
          <cell r="N274">
            <v>1</v>
          </cell>
        </row>
        <row r="275">
          <cell r="F275">
            <v>32000</v>
          </cell>
          <cell r="N275">
            <v>1</v>
          </cell>
        </row>
        <row r="276">
          <cell r="F276">
            <v>11100</v>
          </cell>
          <cell r="N276">
            <v>1</v>
          </cell>
        </row>
        <row r="277">
          <cell r="F277">
            <v>15506</v>
          </cell>
          <cell r="N277">
            <v>1</v>
          </cell>
        </row>
        <row r="278">
          <cell r="F278">
            <v>13510</v>
          </cell>
          <cell r="N278">
            <v>1</v>
          </cell>
        </row>
        <row r="279">
          <cell r="F279">
            <v>15400</v>
          </cell>
          <cell r="N279">
            <v>1</v>
          </cell>
        </row>
        <row r="280">
          <cell r="F280">
            <v>15510</v>
          </cell>
          <cell r="N280">
            <v>1</v>
          </cell>
        </row>
        <row r="281">
          <cell r="F281">
            <v>16400</v>
          </cell>
          <cell r="N281">
            <v>0.75</v>
          </cell>
        </row>
        <row r="282">
          <cell r="F282">
            <v>51020</v>
          </cell>
          <cell r="N282">
            <v>1</v>
          </cell>
        </row>
        <row r="283">
          <cell r="F283">
            <v>11200</v>
          </cell>
          <cell r="N283">
            <v>1</v>
          </cell>
        </row>
        <row r="284">
          <cell r="F284">
            <v>14100</v>
          </cell>
          <cell r="N284">
            <v>1</v>
          </cell>
        </row>
        <row r="285">
          <cell r="F285">
            <v>11420</v>
          </cell>
          <cell r="N285">
            <v>1</v>
          </cell>
        </row>
        <row r="286">
          <cell r="F286">
            <v>13400</v>
          </cell>
          <cell r="N286">
            <v>1</v>
          </cell>
        </row>
        <row r="287">
          <cell r="F287">
            <v>13510</v>
          </cell>
          <cell r="N287">
            <v>1</v>
          </cell>
        </row>
        <row r="288">
          <cell r="F288">
            <v>12011</v>
          </cell>
          <cell r="N288">
            <v>1</v>
          </cell>
        </row>
        <row r="289">
          <cell r="F289">
            <v>13520</v>
          </cell>
          <cell r="N289">
            <v>1</v>
          </cell>
        </row>
        <row r="290">
          <cell r="F290">
            <v>31300</v>
          </cell>
          <cell r="N290">
            <v>1</v>
          </cell>
        </row>
        <row r="291">
          <cell r="F291">
            <v>11490</v>
          </cell>
          <cell r="N291">
            <v>0.5</v>
          </cell>
        </row>
        <row r="292">
          <cell r="F292">
            <v>55010</v>
          </cell>
          <cell r="N292">
            <v>1</v>
          </cell>
        </row>
        <row r="293">
          <cell r="F293">
            <v>11100</v>
          </cell>
          <cell r="N293">
            <v>1</v>
          </cell>
        </row>
        <row r="294">
          <cell r="F294">
            <v>32000</v>
          </cell>
          <cell r="N294">
            <v>1</v>
          </cell>
        </row>
        <row r="295">
          <cell r="F295">
            <v>13400</v>
          </cell>
          <cell r="N295">
            <v>1</v>
          </cell>
        </row>
        <row r="296">
          <cell r="F296">
            <v>14100</v>
          </cell>
          <cell r="N296">
            <v>1</v>
          </cell>
        </row>
        <row r="297">
          <cell r="F297">
            <v>11430</v>
          </cell>
          <cell r="N297">
            <v>1</v>
          </cell>
        </row>
        <row r="298">
          <cell r="F298">
            <v>14100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14100</v>
          </cell>
          <cell r="N300">
            <v>1</v>
          </cell>
        </row>
        <row r="301">
          <cell r="F301">
            <v>13400</v>
          </cell>
          <cell r="N301">
            <v>1</v>
          </cell>
        </row>
        <row r="302">
          <cell r="F302">
            <v>72500</v>
          </cell>
          <cell r="N302">
            <v>0.8</v>
          </cell>
        </row>
        <row r="303">
          <cell r="F303">
            <v>15520</v>
          </cell>
          <cell r="N303">
            <v>1</v>
          </cell>
        </row>
        <row r="304">
          <cell r="F304">
            <v>41040</v>
          </cell>
          <cell r="N304">
            <v>1</v>
          </cell>
        </row>
        <row r="305">
          <cell r="F305">
            <v>51010</v>
          </cell>
          <cell r="N305">
            <v>1</v>
          </cell>
        </row>
        <row r="306">
          <cell r="F306">
            <v>15100</v>
          </cell>
          <cell r="N306">
            <v>1</v>
          </cell>
        </row>
        <row r="307">
          <cell r="F307">
            <v>13600</v>
          </cell>
          <cell r="N307">
            <v>1</v>
          </cell>
        </row>
        <row r="308">
          <cell r="F308">
            <v>42030</v>
          </cell>
          <cell r="N308">
            <v>1</v>
          </cell>
        </row>
        <row r="309">
          <cell r="F309">
            <v>11100</v>
          </cell>
          <cell r="N309">
            <v>1</v>
          </cell>
        </row>
        <row r="310">
          <cell r="F310">
            <v>13400</v>
          </cell>
          <cell r="N310">
            <v>1</v>
          </cell>
        </row>
        <row r="311">
          <cell r="F311">
            <v>15510</v>
          </cell>
          <cell r="N311">
            <v>1</v>
          </cell>
        </row>
        <row r="312">
          <cell r="F312">
            <v>15100</v>
          </cell>
          <cell r="N312">
            <v>1</v>
          </cell>
        </row>
        <row r="313">
          <cell r="F313">
            <v>12012</v>
          </cell>
          <cell r="N313">
            <v>1</v>
          </cell>
        </row>
        <row r="314">
          <cell r="F314">
            <v>14100</v>
          </cell>
          <cell r="N314">
            <v>1</v>
          </cell>
        </row>
        <row r="315">
          <cell r="F315">
            <v>12011</v>
          </cell>
          <cell r="N315">
            <v>1</v>
          </cell>
        </row>
        <row r="316">
          <cell r="F316">
            <v>13600</v>
          </cell>
          <cell r="N316">
            <v>1</v>
          </cell>
        </row>
        <row r="317">
          <cell r="F317">
            <v>12013</v>
          </cell>
          <cell r="N317">
            <v>1</v>
          </cell>
        </row>
        <row r="318">
          <cell r="F318">
            <v>13510</v>
          </cell>
          <cell r="N318">
            <v>1</v>
          </cell>
        </row>
        <row r="319">
          <cell r="F319">
            <v>13400</v>
          </cell>
          <cell r="N319">
            <v>1</v>
          </cell>
        </row>
        <row r="320">
          <cell r="F320">
            <v>15510</v>
          </cell>
          <cell r="N320">
            <v>1</v>
          </cell>
        </row>
        <row r="321">
          <cell r="F321">
            <v>13510</v>
          </cell>
          <cell r="N321">
            <v>1</v>
          </cell>
        </row>
        <row r="322">
          <cell r="F322">
            <v>13510</v>
          </cell>
          <cell r="N322">
            <v>1</v>
          </cell>
        </row>
        <row r="323">
          <cell r="F323">
            <v>15509</v>
          </cell>
          <cell r="N323">
            <v>1</v>
          </cell>
        </row>
        <row r="324">
          <cell r="F324">
            <v>15510</v>
          </cell>
          <cell r="N324">
            <v>1</v>
          </cell>
        </row>
        <row r="325">
          <cell r="F325">
            <v>41040</v>
          </cell>
          <cell r="N325">
            <v>1</v>
          </cell>
        </row>
        <row r="326">
          <cell r="F326">
            <v>14100</v>
          </cell>
          <cell r="N326">
            <v>1</v>
          </cell>
        </row>
        <row r="327">
          <cell r="F327">
            <v>11515</v>
          </cell>
          <cell r="N327">
            <v>1</v>
          </cell>
        </row>
        <row r="328">
          <cell r="F328">
            <v>13100</v>
          </cell>
          <cell r="N328">
            <v>1</v>
          </cell>
        </row>
        <row r="329">
          <cell r="F329">
            <v>42012</v>
          </cell>
          <cell r="N329">
            <v>1</v>
          </cell>
        </row>
        <row r="330">
          <cell r="F330">
            <v>79002</v>
          </cell>
          <cell r="N330">
            <v>1</v>
          </cell>
        </row>
        <row r="331">
          <cell r="F331">
            <v>79002</v>
          </cell>
          <cell r="N331">
            <v>1</v>
          </cell>
        </row>
        <row r="332">
          <cell r="F332">
            <v>41020</v>
          </cell>
          <cell r="N332">
            <v>1</v>
          </cell>
        </row>
        <row r="333">
          <cell r="F333">
            <v>15100</v>
          </cell>
          <cell r="N333">
            <v>1</v>
          </cell>
        </row>
        <row r="334">
          <cell r="F334">
            <v>15510</v>
          </cell>
          <cell r="N334">
            <v>1</v>
          </cell>
        </row>
        <row r="335">
          <cell r="F335">
            <v>13510</v>
          </cell>
          <cell r="N335">
            <v>1</v>
          </cell>
        </row>
        <row r="336">
          <cell r="F336">
            <v>41070</v>
          </cell>
          <cell r="N336">
            <v>1</v>
          </cell>
        </row>
        <row r="337">
          <cell r="F337">
            <v>15506</v>
          </cell>
          <cell r="N337">
            <v>1</v>
          </cell>
        </row>
        <row r="338">
          <cell r="F338">
            <v>11320</v>
          </cell>
          <cell r="N338">
            <v>1</v>
          </cell>
        </row>
        <row r="339">
          <cell r="F339">
            <v>15100</v>
          </cell>
          <cell r="N339">
            <v>1</v>
          </cell>
        </row>
        <row r="340">
          <cell r="F340">
            <v>14100</v>
          </cell>
          <cell r="N340">
            <v>1</v>
          </cell>
        </row>
        <row r="341">
          <cell r="F341">
            <v>15100</v>
          </cell>
          <cell r="N341">
            <v>1</v>
          </cell>
        </row>
        <row r="342">
          <cell r="F342">
            <v>13510</v>
          </cell>
          <cell r="N342">
            <v>1</v>
          </cell>
        </row>
        <row r="343">
          <cell r="F343">
            <v>33000</v>
          </cell>
          <cell r="N343">
            <v>1</v>
          </cell>
        </row>
        <row r="344">
          <cell r="F344">
            <v>13400</v>
          </cell>
          <cell r="N344">
            <v>1</v>
          </cell>
        </row>
        <row r="345">
          <cell r="F345">
            <v>11515</v>
          </cell>
          <cell r="N345">
            <v>1</v>
          </cell>
        </row>
        <row r="346">
          <cell r="F346">
            <v>32000</v>
          </cell>
          <cell r="N346">
            <v>1</v>
          </cell>
        </row>
        <row r="347">
          <cell r="F347">
            <v>13400</v>
          </cell>
          <cell r="N347">
            <v>1</v>
          </cell>
        </row>
        <row r="348">
          <cell r="F348">
            <v>11150</v>
          </cell>
          <cell r="N348">
            <v>1</v>
          </cell>
        </row>
        <row r="349">
          <cell r="F349">
            <v>14100</v>
          </cell>
          <cell r="N349">
            <v>1</v>
          </cell>
        </row>
        <row r="350">
          <cell r="F350">
            <v>11100</v>
          </cell>
          <cell r="N350">
            <v>1</v>
          </cell>
        </row>
        <row r="351">
          <cell r="F351">
            <v>13600</v>
          </cell>
          <cell r="N351">
            <v>1</v>
          </cell>
        </row>
        <row r="352">
          <cell r="F352">
            <v>11100</v>
          </cell>
          <cell r="N352">
            <v>1</v>
          </cell>
        </row>
        <row r="353">
          <cell r="F353">
            <v>15100</v>
          </cell>
          <cell r="N353">
            <v>1</v>
          </cell>
        </row>
        <row r="354">
          <cell r="F354">
            <v>42040</v>
          </cell>
          <cell r="N354">
            <v>1</v>
          </cell>
        </row>
        <row r="355">
          <cell r="F355">
            <v>13400</v>
          </cell>
          <cell r="N355">
            <v>1</v>
          </cell>
        </row>
        <row r="356">
          <cell r="F356">
            <v>41020</v>
          </cell>
          <cell r="N356">
            <v>1</v>
          </cell>
        </row>
        <row r="357">
          <cell r="F357">
            <v>16300</v>
          </cell>
          <cell r="N357">
            <v>1</v>
          </cell>
        </row>
        <row r="358">
          <cell r="F358">
            <v>16300</v>
          </cell>
          <cell r="N358">
            <v>1</v>
          </cell>
        </row>
        <row r="359">
          <cell r="F359">
            <v>43010</v>
          </cell>
          <cell r="N359">
            <v>1</v>
          </cell>
        </row>
        <row r="360">
          <cell r="F360">
            <v>15505</v>
          </cell>
          <cell r="N360">
            <v>1</v>
          </cell>
        </row>
        <row r="361">
          <cell r="F361">
            <v>13510</v>
          </cell>
          <cell r="N361">
            <v>1</v>
          </cell>
        </row>
        <row r="362">
          <cell r="F362">
            <v>11513</v>
          </cell>
          <cell r="N362">
            <v>1</v>
          </cell>
        </row>
        <row r="363">
          <cell r="F363">
            <v>15520</v>
          </cell>
          <cell r="N363">
            <v>1</v>
          </cell>
        </row>
        <row r="364">
          <cell r="F364">
            <v>11150</v>
          </cell>
          <cell r="N364">
            <v>1</v>
          </cell>
        </row>
        <row r="365">
          <cell r="F365">
            <v>13510</v>
          </cell>
          <cell r="N365">
            <v>1</v>
          </cell>
        </row>
        <row r="366">
          <cell r="F366">
            <v>14100</v>
          </cell>
          <cell r="N366">
            <v>1</v>
          </cell>
        </row>
        <row r="367">
          <cell r="F367">
            <v>11100</v>
          </cell>
          <cell r="N367">
            <v>1</v>
          </cell>
        </row>
        <row r="368">
          <cell r="F368">
            <v>14100</v>
          </cell>
          <cell r="N368">
            <v>1</v>
          </cell>
        </row>
        <row r="369">
          <cell r="F369">
            <v>14100</v>
          </cell>
          <cell r="N369">
            <v>1</v>
          </cell>
        </row>
        <row r="370">
          <cell r="F370">
            <v>42014</v>
          </cell>
          <cell r="N370">
            <v>1</v>
          </cell>
        </row>
        <row r="371">
          <cell r="F371">
            <v>14100</v>
          </cell>
          <cell r="N371">
            <v>1</v>
          </cell>
        </row>
        <row r="372">
          <cell r="F372">
            <v>42016</v>
          </cell>
          <cell r="N372">
            <v>1</v>
          </cell>
        </row>
        <row r="373">
          <cell r="F373">
            <v>15505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41040</v>
          </cell>
          <cell r="N375">
            <v>1</v>
          </cell>
        </row>
        <row r="376">
          <cell r="F376">
            <v>16200</v>
          </cell>
          <cell r="N376">
            <v>1</v>
          </cell>
        </row>
        <row r="377">
          <cell r="F377">
            <v>13510</v>
          </cell>
          <cell r="N377">
            <v>1</v>
          </cell>
        </row>
        <row r="378">
          <cell r="F378">
            <v>13510</v>
          </cell>
          <cell r="N378">
            <v>1</v>
          </cell>
        </row>
        <row r="379">
          <cell r="F379">
            <v>13510</v>
          </cell>
          <cell r="N379">
            <v>1</v>
          </cell>
        </row>
        <row r="380">
          <cell r="F380">
            <v>15520</v>
          </cell>
          <cell r="N380">
            <v>1</v>
          </cell>
        </row>
        <row r="381">
          <cell r="F381">
            <v>41040</v>
          </cell>
          <cell r="N381">
            <v>1</v>
          </cell>
        </row>
        <row r="382">
          <cell r="F382">
            <v>15508</v>
          </cell>
          <cell r="N382">
            <v>1</v>
          </cell>
        </row>
        <row r="383">
          <cell r="F383">
            <v>13400</v>
          </cell>
          <cell r="N383">
            <v>1</v>
          </cell>
        </row>
        <row r="384">
          <cell r="F384">
            <v>31100</v>
          </cell>
          <cell r="N384">
            <v>1</v>
          </cell>
        </row>
        <row r="385">
          <cell r="F385">
            <v>15100</v>
          </cell>
          <cell r="N385">
            <v>1</v>
          </cell>
        </row>
        <row r="386">
          <cell r="F386">
            <v>41020</v>
          </cell>
          <cell r="N386">
            <v>1</v>
          </cell>
        </row>
        <row r="387">
          <cell r="F387">
            <v>14109</v>
          </cell>
          <cell r="N387">
            <v>1</v>
          </cell>
        </row>
        <row r="388">
          <cell r="F388">
            <v>11330</v>
          </cell>
          <cell r="N388">
            <v>1</v>
          </cell>
        </row>
        <row r="389">
          <cell r="F389">
            <v>11540</v>
          </cell>
          <cell r="N389">
            <v>1</v>
          </cell>
        </row>
        <row r="390">
          <cell r="F390">
            <v>14100</v>
          </cell>
          <cell r="N390">
            <v>1</v>
          </cell>
        </row>
        <row r="391">
          <cell r="F391">
            <v>13400</v>
          </cell>
          <cell r="N391">
            <v>1</v>
          </cell>
        </row>
        <row r="392">
          <cell r="F392">
            <v>11540</v>
          </cell>
          <cell r="N392">
            <v>1</v>
          </cell>
        </row>
        <row r="393">
          <cell r="F393">
            <v>15510</v>
          </cell>
          <cell r="N393">
            <v>1</v>
          </cell>
        </row>
        <row r="394">
          <cell r="F394">
            <v>11430</v>
          </cell>
          <cell r="N394">
            <v>1</v>
          </cell>
        </row>
        <row r="395">
          <cell r="F395">
            <v>52040</v>
          </cell>
          <cell r="N395">
            <v>1</v>
          </cell>
        </row>
        <row r="396">
          <cell r="F396">
            <v>11430</v>
          </cell>
          <cell r="N396">
            <v>1</v>
          </cell>
        </row>
        <row r="397">
          <cell r="F397">
            <v>34000</v>
          </cell>
          <cell r="N397">
            <v>1</v>
          </cell>
        </row>
        <row r="398">
          <cell r="F398">
            <v>11325</v>
          </cell>
          <cell r="N398">
            <v>1</v>
          </cell>
        </row>
        <row r="399">
          <cell r="F399">
            <v>14100</v>
          </cell>
          <cell r="N399">
            <v>1</v>
          </cell>
        </row>
        <row r="400">
          <cell r="F400">
            <v>16200</v>
          </cell>
          <cell r="N400">
            <v>1</v>
          </cell>
        </row>
        <row r="401">
          <cell r="F401">
            <v>15506</v>
          </cell>
          <cell r="N401">
            <v>1</v>
          </cell>
        </row>
        <row r="402">
          <cell r="F402">
            <v>15506</v>
          </cell>
          <cell r="N402">
            <v>1</v>
          </cell>
        </row>
        <row r="403">
          <cell r="F403">
            <v>53010</v>
          </cell>
          <cell r="N403">
            <v>1</v>
          </cell>
        </row>
        <row r="404">
          <cell r="F404">
            <v>51020</v>
          </cell>
          <cell r="N404">
            <v>1</v>
          </cell>
        </row>
        <row r="405">
          <cell r="F405">
            <v>15506</v>
          </cell>
          <cell r="N405">
            <v>1</v>
          </cell>
        </row>
        <row r="406">
          <cell r="F406">
            <v>15506</v>
          </cell>
          <cell r="N406">
            <v>1</v>
          </cell>
        </row>
        <row r="407">
          <cell r="F407">
            <v>42018</v>
          </cell>
          <cell r="N407">
            <v>1</v>
          </cell>
        </row>
        <row r="408">
          <cell r="F408">
            <v>13400</v>
          </cell>
          <cell r="N408">
            <v>1</v>
          </cell>
        </row>
        <row r="409">
          <cell r="F409">
            <v>13400</v>
          </cell>
          <cell r="N409">
            <v>1</v>
          </cell>
        </row>
        <row r="410">
          <cell r="F410">
            <v>11348</v>
          </cell>
          <cell r="N410">
            <v>1</v>
          </cell>
        </row>
        <row r="411">
          <cell r="F411">
            <v>16400</v>
          </cell>
          <cell r="N411">
            <v>1</v>
          </cell>
        </row>
        <row r="412">
          <cell r="F412">
            <v>13400</v>
          </cell>
          <cell r="N412">
            <v>1</v>
          </cell>
        </row>
        <row r="413">
          <cell r="F413">
            <v>15100</v>
          </cell>
          <cell r="N413">
            <v>1</v>
          </cell>
        </row>
        <row r="414">
          <cell r="F414">
            <v>13520</v>
          </cell>
          <cell r="N414">
            <v>1</v>
          </cell>
        </row>
        <row r="415">
          <cell r="F415">
            <v>11200</v>
          </cell>
          <cell r="N415">
            <v>1</v>
          </cell>
        </row>
        <row r="416">
          <cell r="F416">
            <v>13400</v>
          </cell>
          <cell r="N416">
            <v>0.5</v>
          </cell>
        </row>
        <row r="417">
          <cell r="F417">
            <v>41040</v>
          </cell>
          <cell r="N417">
            <v>1</v>
          </cell>
        </row>
        <row r="418">
          <cell r="F418">
            <v>13510</v>
          </cell>
          <cell r="N418">
            <v>1</v>
          </cell>
        </row>
        <row r="419">
          <cell r="F419">
            <v>42010</v>
          </cell>
          <cell r="N419">
            <v>1</v>
          </cell>
        </row>
        <row r="420">
          <cell r="F420">
            <v>13510</v>
          </cell>
          <cell r="N420">
            <v>1</v>
          </cell>
        </row>
        <row r="421">
          <cell r="F421">
            <v>41040</v>
          </cell>
          <cell r="N421">
            <v>1</v>
          </cell>
        </row>
        <row r="422">
          <cell r="F422">
            <v>41040</v>
          </cell>
          <cell r="N422">
            <v>1</v>
          </cell>
        </row>
        <row r="423">
          <cell r="F423">
            <v>11100</v>
          </cell>
          <cell r="N423">
            <v>1</v>
          </cell>
        </row>
        <row r="424">
          <cell r="F424">
            <v>14100</v>
          </cell>
          <cell r="N424">
            <v>1</v>
          </cell>
        </row>
        <row r="425">
          <cell r="F425">
            <v>16200</v>
          </cell>
          <cell r="N425">
            <v>1</v>
          </cell>
        </row>
        <row r="426">
          <cell r="F426">
            <v>13400</v>
          </cell>
          <cell r="N426">
            <v>1</v>
          </cell>
        </row>
        <row r="427">
          <cell r="F427">
            <v>11595</v>
          </cell>
          <cell r="N427">
            <v>1</v>
          </cell>
        </row>
        <row r="428">
          <cell r="F428">
            <v>15506</v>
          </cell>
          <cell r="N428">
            <v>1</v>
          </cell>
        </row>
        <row r="429">
          <cell r="F429">
            <v>15506</v>
          </cell>
          <cell r="N429">
            <v>1</v>
          </cell>
        </row>
        <row r="430">
          <cell r="F430">
            <v>14100</v>
          </cell>
          <cell r="N430">
            <v>1</v>
          </cell>
        </row>
        <row r="431">
          <cell r="F431">
            <v>44010</v>
          </cell>
          <cell r="N431">
            <v>1</v>
          </cell>
        </row>
        <row r="432">
          <cell r="F432">
            <v>11515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13510</v>
          </cell>
          <cell r="N434">
            <v>1</v>
          </cell>
        </row>
        <row r="435">
          <cell r="F435">
            <v>15100</v>
          </cell>
          <cell r="N435">
            <v>1</v>
          </cell>
        </row>
        <row r="436">
          <cell r="F436">
            <v>14100</v>
          </cell>
          <cell r="N436">
            <v>1</v>
          </cell>
        </row>
        <row r="437">
          <cell r="F437">
            <v>15506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51040</v>
          </cell>
          <cell r="N439">
            <v>1</v>
          </cell>
        </row>
        <row r="440">
          <cell r="F440">
            <v>42020</v>
          </cell>
          <cell r="N440">
            <v>1</v>
          </cell>
        </row>
        <row r="441">
          <cell r="F441">
            <v>15100</v>
          </cell>
          <cell r="N441">
            <v>1</v>
          </cell>
        </row>
        <row r="442">
          <cell r="F442">
            <v>13510</v>
          </cell>
          <cell r="N442">
            <v>1</v>
          </cell>
        </row>
        <row r="443">
          <cell r="F443">
            <v>11200</v>
          </cell>
          <cell r="N443">
            <v>1</v>
          </cell>
        </row>
        <row r="444">
          <cell r="F444">
            <v>11515</v>
          </cell>
          <cell r="N444">
            <v>1</v>
          </cell>
        </row>
        <row r="445">
          <cell r="F445">
            <v>13510</v>
          </cell>
          <cell r="N445">
            <v>1</v>
          </cell>
        </row>
        <row r="446">
          <cell r="F446">
            <v>79002</v>
          </cell>
          <cell r="N446">
            <v>1</v>
          </cell>
        </row>
        <row r="447">
          <cell r="F447">
            <v>16400</v>
          </cell>
          <cell r="N447">
            <v>1</v>
          </cell>
        </row>
        <row r="448">
          <cell r="F448">
            <v>15506</v>
          </cell>
          <cell r="N448">
            <v>1</v>
          </cell>
        </row>
        <row r="449">
          <cell r="F449">
            <v>15506</v>
          </cell>
          <cell r="N449">
            <v>1</v>
          </cell>
        </row>
        <row r="450">
          <cell r="F450">
            <v>13510</v>
          </cell>
          <cell r="N450">
            <v>1</v>
          </cell>
        </row>
        <row r="451">
          <cell r="F451">
            <v>15491</v>
          </cell>
          <cell r="N451">
            <v>1</v>
          </cell>
        </row>
        <row r="452">
          <cell r="F452">
            <v>11420</v>
          </cell>
          <cell r="N452">
            <v>1</v>
          </cell>
        </row>
        <row r="453">
          <cell r="F453">
            <v>13400</v>
          </cell>
          <cell r="N453">
            <v>1</v>
          </cell>
        </row>
        <row r="454">
          <cell r="F454">
            <v>15506</v>
          </cell>
          <cell r="N454">
            <v>1</v>
          </cell>
        </row>
        <row r="455">
          <cell r="F455">
            <v>14100</v>
          </cell>
          <cell r="N455">
            <v>1</v>
          </cell>
        </row>
        <row r="456">
          <cell r="F456">
            <v>41040</v>
          </cell>
          <cell r="N456">
            <v>1</v>
          </cell>
        </row>
        <row r="457">
          <cell r="F457">
            <v>48010</v>
          </cell>
          <cell r="N457">
            <v>1</v>
          </cell>
        </row>
        <row r="458">
          <cell r="F458">
            <v>13400</v>
          </cell>
          <cell r="N458">
            <v>1</v>
          </cell>
        </row>
        <row r="459">
          <cell r="F459">
            <v>41040</v>
          </cell>
          <cell r="N459">
            <v>1</v>
          </cell>
        </row>
        <row r="460">
          <cell r="F460">
            <v>15508</v>
          </cell>
          <cell r="N460">
            <v>1</v>
          </cell>
        </row>
        <row r="461">
          <cell r="F461">
            <v>11200</v>
          </cell>
          <cell r="N461">
            <v>1</v>
          </cell>
        </row>
        <row r="462">
          <cell r="F462">
            <v>15506</v>
          </cell>
          <cell r="N462">
            <v>1</v>
          </cell>
        </row>
        <row r="463">
          <cell r="F463">
            <v>13510</v>
          </cell>
          <cell r="N463">
            <v>1</v>
          </cell>
        </row>
        <row r="464">
          <cell r="F464">
            <v>15506</v>
          </cell>
          <cell r="N464">
            <v>1</v>
          </cell>
        </row>
        <row r="465">
          <cell r="F465">
            <v>41020</v>
          </cell>
          <cell r="N465">
            <v>1</v>
          </cell>
        </row>
        <row r="466">
          <cell r="F466">
            <v>41020</v>
          </cell>
          <cell r="N466">
            <v>1</v>
          </cell>
        </row>
        <row r="467">
          <cell r="F467">
            <v>14100</v>
          </cell>
          <cell r="N467">
            <v>1</v>
          </cell>
        </row>
        <row r="468">
          <cell r="F468">
            <v>42018</v>
          </cell>
          <cell r="N468">
            <v>1</v>
          </cell>
        </row>
        <row r="469">
          <cell r="F469">
            <v>13510</v>
          </cell>
          <cell r="N469">
            <v>1</v>
          </cell>
        </row>
        <row r="470">
          <cell r="F470">
            <v>11200</v>
          </cell>
          <cell r="N470">
            <v>1</v>
          </cell>
        </row>
        <row r="471">
          <cell r="F471">
            <v>13100</v>
          </cell>
          <cell r="N471">
            <v>1</v>
          </cell>
        </row>
        <row r="472">
          <cell r="F472">
            <v>13400</v>
          </cell>
          <cell r="N472">
            <v>1</v>
          </cell>
        </row>
        <row r="473">
          <cell r="F473">
            <v>13520</v>
          </cell>
          <cell r="N473">
            <v>1</v>
          </cell>
        </row>
        <row r="474">
          <cell r="F474">
            <v>41040</v>
          </cell>
          <cell r="N474">
            <v>1</v>
          </cell>
        </row>
        <row r="475">
          <cell r="F475">
            <v>13510</v>
          </cell>
          <cell r="N475">
            <v>1</v>
          </cell>
        </row>
        <row r="476">
          <cell r="F476">
            <v>15501</v>
          </cell>
          <cell r="N476">
            <v>1</v>
          </cell>
        </row>
        <row r="477">
          <cell r="F477">
            <v>41040</v>
          </cell>
          <cell r="N477">
            <v>1</v>
          </cell>
        </row>
        <row r="478">
          <cell r="F478">
            <v>15506</v>
          </cell>
          <cell r="N478">
            <v>1</v>
          </cell>
        </row>
        <row r="479">
          <cell r="F479">
            <v>13520</v>
          </cell>
          <cell r="N479">
            <v>1</v>
          </cell>
        </row>
        <row r="480">
          <cell r="F480">
            <v>13510</v>
          </cell>
          <cell r="N480">
            <v>1</v>
          </cell>
        </row>
        <row r="481">
          <cell r="F481">
            <v>15100</v>
          </cell>
          <cell r="N481">
            <v>1</v>
          </cell>
        </row>
        <row r="482">
          <cell r="F482">
            <v>13510</v>
          </cell>
          <cell r="N482">
            <v>1</v>
          </cell>
        </row>
        <row r="483">
          <cell r="F483">
            <v>11490</v>
          </cell>
          <cell r="N483">
            <v>0.47499999999999998</v>
          </cell>
        </row>
        <row r="484">
          <cell r="F484">
            <v>13600</v>
          </cell>
          <cell r="N484">
            <v>1</v>
          </cell>
        </row>
        <row r="485">
          <cell r="F485">
            <v>13400</v>
          </cell>
          <cell r="N485">
            <v>1</v>
          </cell>
        </row>
        <row r="486">
          <cell r="F486">
            <v>79002</v>
          </cell>
          <cell r="N486">
            <v>1</v>
          </cell>
        </row>
        <row r="487">
          <cell r="F487">
            <v>15100</v>
          </cell>
          <cell r="N487">
            <v>1</v>
          </cell>
        </row>
        <row r="488">
          <cell r="F488">
            <v>14109</v>
          </cell>
          <cell r="N488">
            <v>1</v>
          </cell>
        </row>
        <row r="489">
          <cell r="F489">
            <v>13600</v>
          </cell>
          <cell r="N489">
            <v>1</v>
          </cell>
        </row>
        <row r="490">
          <cell r="F490">
            <v>41020</v>
          </cell>
          <cell r="N490">
            <v>1</v>
          </cell>
        </row>
        <row r="491">
          <cell r="F491">
            <v>41020</v>
          </cell>
          <cell r="N491">
            <v>1</v>
          </cell>
        </row>
        <row r="492">
          <cell r="F492">
            <v>11100</v>
          </cell>
          <cell r="N492">
            <v>1</v>
          </cell>
        </row>
        <row r="493">
          <cell r="F493">
            <v>15520</v>
          </cell>
          <cell r="N493">
            <v>1</v>
          </cell>
        </row>
        <row r="494">
          <cell r="F494">
            <v>42018</v>
          </cell>
          <cell r="N494">
            <v>1</v>
          </cell>
        </row>
        <row r="495">
          <cell r="F495">
            <v>15100</v>
          </cell>
          <cell r="N495">
            <v>1</v>
          </cell>
        </row>
        <row r="496">
          <cell r="F496">
            <v>41020</v>
          </cell>
          <cell r="N496">
            <v>0.47499999999999998</v>
          </cell>
        </row>
        <row r="497">
          <cell r="F497">
            <v>13400</v>
          </cell>
          <cell r="N497">
            <v>1</v>
          </cell>
        </row>
        <row r="498">
          <cell r="F498">
            <v>13600</v>
          </cell>
          <cell r="N498">
            <v>1</v>
          </cell>
        </row>
        <row r="499">
          <cell r="F499">
            <v>11100</v>
          </cell>
          <cell r="N499">
            <v>1</v>
          </cell>
        </row>
        <row r="500">
          <cell r="F500">
            <v>11550</v>
          </cell>
          <cell r="N500">
            <v>1</v>
          </cell>
        </row>
        <row r="501">
          <cell r="F501">
            <v>15506</v>
          </cell>
          <cell r="N501">
            <v>1</v>
          </cell>
        </row>
        <row r="502">
          <cell r="F502">
            <v>83024</v>
          </cell>
          <cell r="N502">
            <v>1</v>
          </cell>
        </row>
        <row r="503">
          <cell r="F503">
            <v>13510</v>
          </cell>
          <cell r="N503">
            <v>1</v>
          </cell>
        </row>
        <row r="504">
          <cell r="F504">
            <v>32000</v>
          </cell>
          <cell r="N504">
            <v>1</v>
          </cell>
        </row>
        <row r="505">
          <cell r="F505">
            <v>13510</v>
          </cell>
          <cell r="N505">
            <v>1</v>
          </cell>
        </row>
        <row r="506">
          <cell r="F506">
            <v>15506</v>
          </cell>
          <cell r="N506">
            <v>1</v>
          </cell>
        </row>
        <row r="507">
          <cell r="F507">
            <v>13520</v>
          </cell>
          <cell r="N507">
            <v>1</v>
          </cell>
        </row>
        <row r="508">
          <cell r="F508">
            <v>13100</v>
          </cell>
          <cell r="N508">
            <v>1</v>
          </cell>
        </row>
        <row r="509">
          <cell r="F509">
            <v>32000</v>
          </cell>
          <cell r="N509">
            <v>1</v>
          </cell>
        </row>
        <row r="510">
          <cell r="F510">
            <v>79000</v>
          </cell>
          <cell r="N510">
            <v>1</v>
          </cell>
        </row>
        <row r="511">
          <cell r="F511">
            <v>14100</v>
          </cell>
          <cell r="N511">
            <v>1</v>
          </cell>
        </row>
        <row r="512">
          <cell r="F512">
            <v>11200</v>
          </cell>
          <cell r="N512">
            <v>1</v>
          </cell>
        </row>
        <row r="513">
          <cell r="F513">
            <v>16400</v>
          </cell>
          <cell r="N513">
            <v>1</v>
          </cell>
        </row>
        <row r="514">
          <cell r="F514">
            <v>14100</v>
          </cell>
          <cell r="N514">
            <v>1</v>
          </cell>
        </row>
        <row r="515">
          <cell r="F515">
            <v>13400</v>
          </cell>
          <cell r="N515">
            <v>1</v>
          </cell>
        </row>
        <row r="516">
          <cell r="F516">
            <v>79002</v>
          </cell>
          <cell r="N516">
            <v>1</v>
          </cell>
        </row>
        <row r="517">
          <cell r="F517">
            <v>51010</v>
          </cell>
          <cell r="N517">
            <v>1</v>
          </cell>
        </row>
        <row r="518">
          <cell r="F518">
            <v>15506</v>
          </cell>
          <cell r="N518">
            <v>1</v>
          </cell>
        </row>
        <row r="519">
          <cell r="F519">
            <v>15520</v>
          </cell>
          <cell r="N519">
            <v>1</v>
          </cell>
        </row>
        <row r="520">
          <cell r="F520">
            <v>15506</v>
          </cell>
          <cell r="N520">
            <v>1</v>
          </cell>
        </row>
        <row r="521">
          <cell r="F521">
            <v>14100</v>
          </cell>
          <cell r="N521">
            <v>1</v>
          </cell>
        </row>
        <row r="522">
          <cell r="F522">
            <v>11100</v>
          </cell>
          <cell r="N522">
            <v>1</v>
          </cell>
        </row>
        <row r="523">
          <cell r="F523">
            <v>15100</v>
          </cell>
          <cell r="N523">
            <v>1</v>
          </cell>
        </row>
        <row r="524">
          <cell r="F524">
            <v>15100</v>
          </cell>
          <cell r="N524">
            <v>1</v>
          </cell>
        </row>
        <row r="525">
          <cell r="F525">
            <v>42016</v>
          </cell>
          <cell r="N525">
            <v>1</v>
          </cell>
        </row>
        <row r="526">
          <cell r="F526">
            <v>41040</v>
          </cell>
          <cell r="N526">
            <v>1</v>
          </cell>
        </row>
        <row r="527">
          <cell r="F527">
            <v>11515</v>
          </cell>
          <cell r="N527">
            <v>1</v>
          </cell>
        </row>
        <row r="528">
          <cell r="F528">
            <v>32000</v>
          </cell>
          <cell r="N528">
            <v>1</v>
          </cell>
        </row>
        <row r="529">
          <cell r="F529">
            <v>16300</v>
          </cell>
          <cell r="N529">
            <v>1</v>
          </cell>
        </row>
        <row r="530">
          <cell r="F530">
            <v>13520</v>
          </cell>
          <cell r="N530">
            <v>1</v>
          </cell>
        </row>
        <row r="531">
          <cell r="F531">
            <v>13400</v>
          </cell>
          <cell r="N531">
            <v>1</v>
          </cell>
        </row>
        <row r="532">
          <cell r="F532">
            <v>13510</v>
          </cell>
          <cell r="N532">
            <v>1</v>
          </cell>
        </row>
        <row r="533">
          <cell r="F533">
            <v>53010</v>
          </cell>
          <cell r="N533">
            <v>1</v>
          </cell>
        </row>
        <row r="534">
          <cell r="F534">
            <v>13400</v>
          </cell>
          <cell r="N534">
            <v>1</v>
          </cell>
        </row>
        <row r="535">
          <cell r="F535">
            <v>41020</v>
          </cell>
          <cell r="N535">
            <v>1</v>
          </cell>
        </row>
        <row r="536">
          <cell r="F536">
            <v>11200</v>
          </cell>
          <cell r="N536">
            <v>1</v>
          </cell>
        </row>
        <row r="537">
          <cell r="F537">
            <v>15506</v>
          </cell>
          <cell r="N537">
            <v>1</v>
          </cell>
        </row>
        <row r="538">
          <cell r="F538">
            <v>79002</v>
          </cell>
          <cell r="N538">
            <v>1</v>
          </cell>
        </row>
        <row r="539">
          <cell r="F539">
            <v>15100</v>
          </cell>
          <cell r="N539">
            <v>1</v>
          </cell>
        </row>
        <row r="540">
          <cell r="F540">
            <v>15100</v>
          </cell>
          <cell r="N540">
            <v>1</v>
          </cell>
        </row>
        <row r="541">
          <cell r="F541">
            <v>41020</v>
          </cell>
          <cell r="N541">
            <v>1</v>
          </cell>
        </row>
        <row r="542">
          <cell r="F542">
            <v>51020</v>
          </cell>
          <cell r="N542">
            <v>1</v>
          </cell>
        </row>
        <row r="543">
          <cell r="F543">
            <v>14100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15506</v>
          </cell>
          <cell r="N545">
            <v>1</v>
          </cell>
        </row>
        <row r="546">
          <cell r="F546">
            <v>15506</v>
          </cell>
          <cell r="N546">
            <v>1</v>
          </cell>
        </row>
        <row r="547">
          <cell r="F547">
            <v>13510</v>
          </cell>
          <cell r="N547">
            <v>1</v>
          </cell>
        </row>
        <row r="548">
          <cell r="F548">
            <v>15100</v>
          </cell>
          <cell r="N548">
            <v>1</v>
          </cell>
        </row>
        <row r="549">
          <cell r="F549">
            <v>54010</v>
          </cell>
          <cell r="N549">
            <v>1</v>
          </cell>
        </row>
        <row r="550">
          <cell r="F550">
            <v>11200</v>
          </cell>
          <cell r="N550">
            <v>1</v>
          </cell>
        </row>
        <row r="551">
          <cell r="F551">
            <v>14100</v>
          </cell>
          <cell r="N551">
            <v>1</v>
          </cell>
        </row>
        <row r="552">
          <cell r="F552">
            <v>15505</v>
          </cell>
          <cell r="N552">
            <v>1</v>
          </cell>
        </row>
        <row r="553">
          <cell r="F553">
            <v>41040</v>
          </cell>
          <cell r="N553">
            <v>1</v>
          </cell>
        </row>
        <row r="554">
          <cell r="F554">
            <v>51050</v>
          </cell>
          <cell r="N554">
            <v>1</v>
          </cell>
        </row>
        <row r="555">
          <cell r="F555">
            <v>13510</v>
          </cell>
          <cell r="N555">
            <v>1</v>
          </cell>
        </row>
        <row r="556">
          <cell r="F556">
            <v>11100</v>
          </cell>
          <cell r="N556">
            <v>1</v>
          </cell>
        </row>
        <row r="557">
          <cell r="F557">
            <v>41040</v>
          </cell>
          <cell r="N557">
            <v>1</v>
          </cell>
        </row>
        <row r="558">
          <cell r="F558">
            <v>13400</v>
          </cell>
          <cell r="N558">
            <v>1</v>
          </cell>
        </row>
        <row r="559">
          <cell r="F559">
            <v>13100</v>
          </cell>
          <cell r="N559">
            <v>1</v>
          </cell>
        </row>
        <row r="560">
          <cell r="F560">
            <v>15509</v>
          </cell>
          <cell r="N560">
            <v>1</v>
          </cell>
        </row>
        <row r="561">
          <cell r="F561">
            <v>13400</v>
          </cell>
          <cell r="N561">
            <v>1</v>
          </cell>
        </row>
        <row r="562">
          <cell r="F562">
            <v>51010</v>
          </cell>
          <cell r="N562">
            <v>1</v>
          </cell>
        </row>
        <row r="563">
          <cell r="F563">
            <v>41050</v>
          </cell>
          <cell r="N563">
            <v>1</v>
          </cell>
        </row>
        <row r="564">
          <cell r="F564">
            <v>11325</v>
          </cell>
          <cell r="N564">
            <v>1</v>
          </cell>
        </row>
        <row r="565">
          <cell r="F565">
            <v>11490</v>
          </cell>
          <cell r="N565">
            <v>0.8</v>
          </cell>
        </row>
        <row r="566">
          <cell r="F566">
            <v>42010</v>
          </cell>
          <cell r="N566">
            <v>1</v>
          </cell>
        </row>
        <row r="567">
          <cell r="F567">
            <v>16200</v>
          </cell>
          <cell r="N567">
            <v>1</v>
          </cell>
        </row>
        <row r="568">
          <cell r="F568">
            <v>51060</v>
          </cell>
          <cell r="N568">
            <v>1</v>
          </cell>
        </row>
        <row r="569">
          <cell r="F569">
            <v>51020</v>
          </cell>
          <cell r="N569">
            <v>1</v>
          </cell>
        </row>
        <row r="570">
          <cell r="F570">
            <v>13600</v>
          </cell>
          <cell r="N570">
            <v>1</v>
          </cell>
        </row>
        <row r="571">
          <cell r="F571">
            <v>15100</v>
          </cell>
          <cell r="N571">
            <v>1</v>
          </cell>
        </row>
        <row r="572">
          <cell r="F572">
            <v>11100</v>
          </cell>
          <cell r="N572">
            <v>1</v>
          </cell>
        </row>
        <row r="573">
          <cell r="F573">
            <v>15506</v>
          </cell>
          <cell r="N573">
            <v>1</v>
          </cell>
        </row>
        <row r="574">
          <cell r="F574">
            <v>83024</v>
          </cell>
          <cell r="N574">
            <v>1</v>
          </cell>
        </row>
        <row r="575">
          <cell r="F575">
            <v>46010</v>
          </cell>
          <cell r="N575">
            <v>1</v>
          </cell>
        </row>
        <row r="576">
          <cell r="F576">
            <v>11200</v>
          </cell>
          <cell r="N576">
            <v>1</v>
          </cell>
        </row>
        <row r="577">
          <cell r="F577">
            <v>13510</v>
          </cell>
          <cell r="N577">
            <v>1</v>
          </cell>
        </row>
        <row r="578">
          <cell r="F578">
            <v>15506</v>
          </cell>
          <cell r="N578">
            <v>1</v>
          </cell>
        </row>
        <row r="579">
          <cell r="F579">
            <v>13520</v>
          </cell>
          <cell r="N579">
            <v>1</v>
          </cell>
        </row>
        <row r="580">
          <cell r="F580">
            <v>11370</v>
          </cell>
          <cell r="N580">
            <v>1</v>
          </cell>
        </row>
        <row r="581">
          <cell r="F581">
            <v>11550</v>
          </cell>
          <cell r="N581">
            <v>1</v>
          </cell>
        </row>
        <row r="582">
          <cell r="F582">
            <v>13510</v>
          </cell>
          <cell r="N582">
            <v>1</v>
          </cell>
        </row>
        <row r="583">
          <cell r="F583">
            <v>41040</v>
          </cell>
          <cell r="N583">
            <v>1</v>
          </cell>
        </row>
        <row r="584">
          <cell r="F584">
            <v>15100</v>
          </cell>
          <cell r="N584">
            <v>1</v>
          </cell>
        </row>
        <row r="585">
          <cell r="F585">
            <v>52040</v>
          </cell>
          <cell r="N585">
            <v>1</v>
          </cell>
        </row>
        <row r="586">
          <cell r="F586">
            <v>12013</v>
          </cell>
          <cell r="N586">
            <v>1</v>
          </cell>
        </row>
        <row r="587">
          <cell r="F587">
            <v>15506</v>
          </cell>
          <cell r="N587">
            <v>1</v>
          </cell>
        </row>
        <row r="588">
          <cell r="F588">
            <v>13510</v>
          </cell>
          <cell r="N588">
            <v>1</v>
          </cell>
        </row>
        <row r="589">
          <cell r="F589">
            <v>16200</v>
          </cell>
          <cell r="N589">
            <v>1</v>
          </cell>
        </row>
        <row r="590">
          <cell r="F590">
            <v>13520</v>
          </cell>
          <cell r="N590">
            <v>1</v>
          </cell>
        </row>
        <row r="591">
          <cell r="F591">
            <v>13510</v>
          </cell>
          <cell r="N591">
            <v>1</v>
          </cell>
        </row>
        <row r="592">
          <cell r="F592">
            <v>15506</v>
          </cell>
          <cell r="N592">
            <v>1</v>
          </cell>
        </row>
        <row r="593">
          <cell r="F593">
            <v>15100</v>
          </cell>
          <cell r="N593">
            <v>1</v>
          </cell>
        </row>
        <row r="594">
          <cell r="F594">
            <v>13510</v>
          </cell>
          <cell r="N594">
            <v>1</v>
          </cell>
        </row>
        <row r="595">
          <cell r="F595">
            <v>45010</v>
          </cell>
          <cell r="N595">
            <v>1</v>
          </cell>
        </row>
        <row r="596">
          <cell r="F596">
            <v>14109</v>
          </cell>
          <cell r="N596">
            <v>1</v>
          </cell>
        </row>
        <row r="597">
          <cell r="F597">
            <v>41020</v>
          </cell>
          <cell r="N597">
            <v>1</v>
          </cell>
        </row>
        <row r="598">
          <cell r="F598">
            <v>42018</v>
          </cell>
          <cell r="N598">
            <v>1</v>
          </cell>
        </row>
        <row r="599">
          <cell r="F599">
            <v>33000</v>
          </cell>
          <cell r="N599">
            <v>1</v>
          </cell>
        </row>
        <row r="600">
          <cell r="F600">
            <v>15400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51060</v>
          </cell>
          <cell r="N602">
            <v>1</v>
          </cell>
        </row>
        <row r="603">
          <cell r="F603">
            <v>13520</v>
          </cell>
          <cell r="N603">
            <v>1</v>
          </cell>
        </row>
        <row r="604">
          <cell r="F604">
            <v>13510</v>
          </cell>
          <cell r="N604">
            <v>1</v>
          </cell>
        </row>
        <row r="605">
          <cell r="F605">
            <v>41040</v>
          </cell>
          <cell r="N605">
            <v>1</v>
          </cell>
        </row>
        <row r="606">
          <cell r="F606">
            <v>13100</v>
          </cell>
          <cell r="N606">
            <v>1</v>
          </cell>
        </row>
        <row r="607">
          <cell r="F607">
            <v>13510</v>
          </cell>
          <cell r="N607">
            <v>1</v>
          </cell>
        </row>
        <row r="608">
          <cell r="F608">
            <v>15100</v>
          </cell>
          <cell r="N608">
            <v>1</v>
          </cell>
        </row>
        <row r="609">
          <cell r="F609">
            <v>13400</v>
          </cell>
          <cell r="N609">
            <v>1</v>
          </cell>
        </row>
        <row r="610">
          <cell r="F610">
            <v>15506</v>
          </cell>
          <cell r="N610">
            <v>1</v>
          </cell>
        </row>
        <row r="611">
          <cell r="F611">
            <v>15510</v>
          </cell>
          <cell r="N611">
            <v>1</v>
          </cell>
        </row>
        <row r="612">
          <cell r="F612">
            <v>14100</v>
          </cell>
          <cell r="N612">
            <v>1</v>
          </cell>
        </row>
        <row r="613">
          <cell r="F613">
            <v>13510</v>
          </cell>
          <cell r="N613">
            <v>1</v>
          </cell>
        </row>
        <row r="614">
          <cell r="F614">
            <v>42010</v>
          </cell>
          <cell r="N614">
            <v>1</v>
          </cell>
        </row>
        <row r="615">
          <cell r="F615">
            <v>13400</v>
          </cell>
          <cell r="N615">
            <v>1</v>
          </cell>
        </row>
        <row r="616">
          <cell r="F616">
            <v>41020</v>
          </cell>
          <cell r="N616">
            <v>1</v>
          </cell>
        </row>
        <row r="617">
          <cell r="F617">
            <v>14100</v>
          </cell>
          <cell r="N617">
            <v>1</v>
          </cell>
        </row>
        <row r="618">
          <cell r="F618">
            <v>13600</v>
          </cell>
          <cell r="N618">
            <v>1</v>
          </cell>
        </row>
        <row r="619">
          <cell r="F619">
            <v>12013</v>
          </cell>
          <cell r="N619">
            <v>1</v>
          </cell>
        </row>
        <row r="620">
          <cell r="F620">
            <v>13510</v>
          </cell>
          <cell r="N620">
            <v>1</v>
          </cell>
        </row>
        <row r="621">
          <cell r="F621">
            <v>13525</v>
          </cell>
          <cell r="N621">
            <v>1</v>
          </cell>
        </row>
        <row r="622">
          <cell r="F622">
            <v>31100</v>
          </cell>
          <cell r="N622">
            <v>1</v>
          </cell>
        </row>
        <row r="623">
          <cell r="F623">
            <v>13520</v>
          </cell>
          <cell r="N623">
            <v>1</v>
          </cell>
        </row>
        <row r="624">
          <cell r="F624">
            <v>13510</v>
          </cell>
          <cell r="N624">
            <v>1</v>
          </cell>
        </row>
        <row r="625">
          <cell r="F625">
            <v>41040</v>
          </cell>
          <cell r="N625">
            <v>1</v>
          </cell>
        </row>
        <row r="626">
          <cell r="F626">
            <v>15520</v>
          </cell>
          <cell r="N626">
            <v>1</v>
          </cell>
        </row>
        <row r="627">
          <cell r="F627">
            <v>41040</v>
          </cell>
          <cell r="N627">
            <v>1</v>
          </cell>
        </row>
        <row r="628">
          <cell r="F628">
            <v>13520</v>
          </cell>
          <cell r="N628">
            <v>1</v>
          </cell>
        </row>
        <row r="629">
          <cell r="F629">
            <v>15100</v>
          </cell>
          <cell r="N629">
            <v>1</v>
          </cell>
        </row>
        <row r="630">
          <cell r="F630">
            <v>13510</v>
          </cell>
          <cell r="N630">
            <v>1</v>
          </cell>
        </row>
        <row r="631">
          <cell r="F631">
            <v>15510</v>
          </cell>
          <cell r="N631">
            <v>1</v>
          </cell>
        </row>
        <row r="632">
          <cell r="F632">
            <v>16400</v>
          </cell>
          <cell r="N632">
            <v>1</v>
          </cell>
        </row>
        <row r="633">
          <cell r="F633">
            <v>13400</v>
          </cell>
          <cell r="N633">
            <v>1</v>
          </cell>
        </row>
        <row r="634">
          <cell r="F634">
            <v>53010</v>
          </cell>
          <cell r="N634">
            <v>1</v>
          </cell>
        </row>
        <row r="635">
          <cell r="F635">
            <v>11100</v>
          </cell>
          <cell r="N635">
            <v>1</v>
          </cell>
        </row>
        <row r="636">
          <cell r="F636">
            <v>14100</v>
          </cell>
          <cell r="N636">
            <v>1</v>
          </cell>
        </row>
        <row r="637">
          <cell r="F637">
            <v>12011</v>
          </cell>
          <cell r="N637">
            <v>1</v>
          </cell>
        </row>
        <row r="638">
          <cell r="F638">
            <v>15100</v>
          </cell>
          <cell r="N638">
            <v>1</v>
          </cell>
        </row>
        <row r="639">
          <cell r="F639">
            <v>13510</v>
          </cell>
          <cell r="N639">
            <v>1</v>
          </cell>
        </row>
        <row r="640">
          <cell r="F640">
            <v>11150</v>
          </cell>
          <cell r="N640">
            <v>1</v>
          </cell>
        </row>
        <row r="641">
          <cell r="F641">
            <v>11100</v>
          </cell>
          <cell r="N641">
            <v>1</v>
          </cell>
        </row>
        <row r="642">
          <cell r="F642">
            <v>13525</v>
          </cell>
          <cell r="N642">
            <v>1</v>
          </cell>
        </row>
        <row r="643">
          <cell r="F643">
            <v>13400</v>
          </cell>
          <cell r="N643">
            <v>1</v>
          </cell>
        </row>
        <row r="644">
          <cell r="F644">
            <v>15506</v>
          </cell>
          <cell r="N644">
            <v>1</v>
          </cell>
        </row>
        <row r="645">
          <cell r="F645">
            <v>14109</v>
          </cell>
          <cell r="N645">
            <v>1</v>
          </cell>
        </row>
        <row r="646">
          <cell r="F646">
            <v>13510</v>
          </cell>
          <cell r="N646">
            <v>1</v>
          </cell>
        </row>
        <row r="647">
          <cell r="F647">
            <v>79000</v>
          </cell>
          <cell r="N647">
            <v>1</v>
          </cell>
        </row>
        <row r="648">
          <cell r="F648">
            <v>14100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15100</v>
          </cell>
          <cell r="N650">
            <v>1</v>
          </cell>
        </row>
        <row r="651">
          <cell r="F651">
            <v>51040</v>
          </cell>
          <cell r="N651">
            <v>1</v>
          </cell>
        </row>
        <row r="652">
          <cell r="F652">
            <v>15510</v>
          </cell>
          <cell r="N652">
            <v>1</v>
          </cell>
        </row>
        <row r="653">
          <cell r="F653">
            <v>13510</v>
          </cell>
          <cell r="N653">
            <v>1</v>
          </cell>
        </row>
        <row r="654">
          <cell r="F654">
            <v>13520</v>
          </cell>
          <cell r="N654">
            <v>1</v>
          </cell>
        </row>
        <row r="655">
          <cell r="F655">
            <v>13510</v>
          </cell>
          <cell r="N655">
            <v>1</v>
          </cell>
        </row>
        <row r="656">
          <cell r="F656">
            <v>15510</v>
          </cell>
          <cell r="N656">
            <v>1</v>
          </cell>
        </row>
        <row r="657">
          <cell r="F657">
            <v>13600</v>
          </cell>
          <cell r="N657">
            <v>1</v>
          </cell>
        </row>
        <row r="658">
          <cell r="F658">
            <v>13400</v>
          </cell>
          <cell r="N658">
            <v>1</v>
          </cell>
        </row>
        <row r="659">
          <cell r="F659">
            <v>51020</v>
          </cell>
          <cell r="N659">
            <v>1</v>
          </cell>
        </row>
        <row r="660">
          <cell r="F660">
            <v>15100</v>
          </cell>
          <cell r="N660">
            <v>1</v>
          </cell>
        </row>
        <row r="661">
          <cell r="F661">
            <v>13510</v>
          </cell>
          <cell r="N661">
            <v>1</v>
          </cell>
        </row>
        <row r="662">
          <cell r="F662">
            <v>53010</v>
          </cell>
          <cell r="N662">
            <v>1</v>
          </cell>
        </row>
        <row r="663">
          <cell r="F663">
            <v>13520</v>
          </cell>
          <cell r="N663">
            <v>1</v>
          </cell>
        </row>
        <row r="664">
          <cell r="F664">
            <v>13520</v>
          </cell>
          <cell r="N664">
            <v>1</v>
          </cell>
        </row>
        <row r="665">
          <cell r="F665">
            <v>15506</v>
          </cell>
          <cell r="N665">
            <v>1</v>
          </cell>
        </row>
        <row r="666">
          <cell r="F666">
            <v>14109</v>
          </cell>
          <cell r="N666">
            <v>1</v>
          </cell>
        </row>
        <row r="667">
          <cell r="F667">
            <v>11590</v>
          </cell>
          <cell r="N667">
            <v>1</v>
          </cell>
        </row>
        <row r="668">
          <cell r="F668">
            <v>14100</v>
          </cell>
          <cell r="N668">
            <v>1</v>
          </cell>
        </row>
        <row r="669">
          <cell r="F669">
            <v>79002</v>
          </cell>
          <cell r="N669">
            <v>1</v>
          </cell>
        </row>
        <row r="670">
          <cell r="F670">
            <v>13510</v>
          </cell>
          <cell r="N670">
            <v>1</v>
          </cell>
        </row>
        <row r="671">
          <cell r="F671">
            <v>13510</v>
          </cell>
          <cell r="N671">
            <v>1</v>
          </cell>
        </row>
        <row r="672">
          <cell r="F672">
            <v>53010</v>
          </cell>
          <cell r="N672">
            <v>1</v>
          </cell>
        </row>
        <row r="673">
          <cell r="F673">
            <v>14100</v>
          </cell>
          <cell r="N673">
            <v>1</v>
          </cell>
        </row>
        <row r="674">
          <cell r="F674">
            <v>11410</v>
          </cell>
          <cell r="N674">
            <v>1</v>
          </cell>
        </row>
        <row r="675">
          <cell r="F675">
            <v>31100</v>
          </cell>
          <cell r="N675">
            <v>1</v>
          </cell>
        </row>
        <row r="676">
          <cell r="F676">
            <v>41040</v>
          </cell>
          <cell r="N676">
            <v>1</v>
          </cell>
        </row>
        <row r="677">
          <cell r="F677">
            <v>13400</v>
          </cell>
          <cell r="N677">
            <v>1</v>
          </cell>
        </row>
        <row r="678">
          <cell r="F678">
            <v>14100</v>
          </cell>
          <cell r="N678">
            <v>1</v>
          </cell>
        </row>
        <row r="679">
          <cell r="F679">
            <v>13400</v>
          </cell>
          <cell r="N679">
            <v>1</v>
          </cell>
        </row>
        <row r="680">
          <cell r="F680">
            <v>55010</v>
          </cell>
          <cell r="N680">
            <v>1</v>
          </cell>
        </row>
        <row r="681">
          <cell r="F681">
            <v>15506</v>
          </cell>
          <cell r="N681">
            <v>1</v>
          </cell>
        </row>
        <row r="682">
          <cell r="F682">
            <v>13510</v>
          </cell>
          <cell r="N682">
            <v>1</v>
          </cell>
        </row>
        <row r="683">
          <cell r="F683">
            <v>32000</v>
          </cell>
          <cell r="N683">
            <v>1</v>
          </cell>
        </row>
        <row r="684">
          <cell r="F684">
            <v>13400</v>
          </cell>
          <cell r="N684">
            <v>1</v>
          </cell>
        </row>
        <row r="685">
          <cell r="F685">
            <v>44010</v>
          </cell>
          <cell r="N685">
            <v>1</v>
          </cell>
        </row>
        <row r="686">
          <cell r="F686">
            <v>13400</v>
          </cell>
          <cell r="N686">
            <v>1</v>
          </cell>
        </row>
        <row r="687">
          <cell r="F687">
            <v>13510</v>
          </cell>
          <cell r="N687">
            <v>1</v>
          </cell>
        </row>
        <row r="688">
          <cell r="F688">
            <v>52040</v>
          </cell>
          <cell r="N688">
            <v>1</v>
          </cell>
        </row>
        <row r="689">
          <cell r="F689">
            <v>13400</v>
          </cell>
          <cell r="N689">
            <v>1</v>
          </cell>
        </row>
        <row r="690">
          <cell r="F690">
            <v>13400</v>
          </cell>
          <cell r="N690">
            <v>1</v>
          </cell>
        </row>
        <row r="691">
          <cell r="F691">
            <v>13400</v>
          </cell>
          <cell r="N691">
            <v>1</v>
          </cell>
        </row>
        <row r="692">
          <cell r="F692">
            <v>14100</v>
          </cell>
          <cell r="N692">
            <v>1</v>
          </cell>
        </row>
        <row r="693">
          <cell r="F693">
            <v>15506</v>
          </cell>
          <cell r="N693">
            <v>1</v>
          </cell>
        </row>
        <row r="694">
          <cell r="F694">
            <v>14109</v>
          </cell>
          <cell r="N694">
            <v>1</v>
          </cell>
        </row>
        <row r="695">
          <cell r="F695">
            <v>34000</v>
          </cell>
          <cell r="N695">
            <v>1</v>
          </cell>
        </row>
        <row r="696">
          <cell r="F696">
            <v>16100</v>
          </cell>
          <cell r="N696">
            <v>1</v>
          </cell>
        </row>
        <row r="697">
          <cell r="F697">
            <v>34000</v>
          </cell>
          <cell r="N697">
            <v>1</v>
          </cell>
        </row>
        <row r="698">
          <cell r="F698">
            <v>41040</v>
          </cell>
          <cell r="N698">
            <v>1</v>
          </cell>
        </row>
        <row r="699">
          <cell r="F699">
            <v>13510</v>
          </cell>
          <cell r="N699">
            <v>1</v>
          </cell>
        </row>
        <row r="700">
          <cell r="F700">
            <v>11150</v>
          </cell>
          <cell r="N700">
            <v>1</v>
          </cell>
        </row>
        <row r="701">
          <cell r="F701">
            <v>14100</v>
          </cell>
          <cell r="N701">
            <v>1</v>
          </cell>
        </row>
        <row r="702">
          <cell r="F702">
            <v>13510</v>
          </cell>
          <cell r="N702">
            <v>1</v>
          </cell>
        </row>
        <row r="703">
          <cell r="F703">
            <v>52010</v>
          </cell>
          <cell r="N703">
            <v>1</v>
          </cell>
        </row>
        <row r="704">
          <cell r="F704">
            <v>13600</v>
          </cell>
          <cell r="N704">
            <v>1</v>
          </cell>
        </row>
        <row r="705">
          <cell r="F705">
            <v>13510</v>
          </cell>
          <cell r="N705">
            <v>1</v>
          </cell>
        </row>
        <row r="706">
          <cell r="F706">
            <v>13510</v>
          </cell>
          <cell r="N706">
            <v>1</v>
          </cell>
        </row>
        <row r="707">
          <cell r="F707">
            <v>79003</v>
          </cell>
          <cell r="N707">
            <v>1</v>
          </cell>
        </row>
        <row r="708">
          <cell r="F708">
            <v>42030</v>
          </cell>
          <cell r="N708">
            <v>1</v>
          </cell>
        </row>
        <row r="709">
          <cell r="F709">
            <v>13400</v>
          </cell>
          <cell r="N709">
            <v>1</v>
          </cell>
        </row>
        <row r="710">
          <cell r="F710">
            <v>14100</v>
          </cell>
          <cell r="N710">
            <v>1</v>
          </cell>
        </row>
        <row r="711">
          <cell r="F711">
            <v>11490</v>
          </cell>
          <cell r="N711">
            <v>0.8</v>
          </cell>
        </row>
        <row r="712">
          <cell r="F712">
            <v>15506</v>
          </cell>
          <cell r="N712">
            <v>1</v>
          </cell>
        </row>
        <row r="713">
          <cell r="F713">
            <v>12359</v>
          </cell>
          <cell r="N713">
            <v>1</v>
          </cell>
        </row>
        <row r="714">
          <cell r="F714">
            <v>14109</v>
          </cell>
          <cell r="N714">
            <v>1</v>
          </cell>
        </row>
        <row r="715">
          <cell r="F715">
            <v>11540</v>
          </cell>
          <cell r="N715">
            <v>1</v>
          </cell>
        </row>
        <row r="716">
          <cell r="F716">
            <v>13400</v>
          </cell>
          <cell r="N716">
            <v>1</v>
          </cell>
        </row>
        <row r="717">
          <cell r="F717">
            <v>11330</v>
          </cell>
          <cell r="N717">
            <v>1</v>
          </cell>
        </row>
        <row r="718">
          <cell r="F718">
            <v>15100</v>
          </cell>
          <cell r="N718">
            <v>1</v>
          </cell>
        </row>
        <row r="719">
          <cell r="F719">
            <v>13510</v>
          </cell>
          <cell r="N719">
            <v>1</v>
          </cell>
        </row>
        <row r="720">
          <cell r="F720">
            <v>79000</v>
          </cell>
          <cell r="N720">
            <v>1</v>
          </cell>
        </row>
        <row r="721">
          <cell r="F721">
            <v>13510</v>
          </cell>
          <cell r="N721">
            <v>1</v>
          </cell>
        </row>
        <row r="722">
          <cell r="F722">
            <v>11490</v>
          </cell>
          <cell r="N722">
            <v>1</v>
          </cell>
        </row>
        <row r="723">
          <cell r="F723">
            <v>15100</v>
          </cell>
          <cell r="N723">
            <v>1</v>
          </cell>
        </row>
        <row r="724">
          <cell r="F724">
            <v>41040</v>
          </cell>
          <cell r="N724">
            <v>1</v>
          </cell>
        </row>
        <row r="725">
          <cell r="F725">
            <v>13510</v>
          </cell>
          <cell r="N725">
            <v>1</v>
          </cell>
        </row>
        <row r="726">
          <cell r="F726">
            <v>14100</v>
          </cell>
          <cell r="N726">
            <v>1</v>
          </cell>
        </row>
        <row r="727">
          <cell r="F727">
            <v>15520</v>
          </cell>
          <cell r="N727">
            <v>1</v>
          </cell>
        </row>
        <row r="728">
          <cell r="F728">
            <v>13400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15506</v>
          </cell>
          <cell r="N730">
            <v>1</v>
          </cell>
        </row>
        <row r="731">
          <cell r="F731">
            <v>15100</v>
          </cell>
          <cell r="N731">
            <v>1</v>
          </cell>
        </row>
        <row r="732">
          <cell r="F732">
            <v>15510</v>
          </cell>
          <cell r="N732">
            <v>1</v>
          </cell>
        </row>
        <row r="733">
          <cell r="F733">
            <v>15510</v>
          </cell>
          <cell r="N733">
            <v>1</v>
          </cell>
        </row>
        <row r="734">
          <cell r="F734">
            <v>41020</v>
          </cell>
          <cell r="N734">
            <v>1</v>
          </cell>
        </row>
        <row r="735">
          <cell r="F735">
            <v>12012</v>
          </cell>
          <cell r="N735">
            <v>1</v>
          </cell>
        </row>
        <row r="736">
          <cell r="F736">
            <v>13400</v>
          </cell>
          <cell r="N736">
            <v>1</v>
          </cell>
        </row>
        <row r="737">
          <cell r="F737">
            <v>12011</v>
          </cell>
          <cell r="N737">
            <v>1</v>
          </cell>
        </row>
        <row r="738">
          <cell r="F738">
            <v>13510</v>
          </cell>
          <cell r="N738">
            <v>1</v>
          </cell>
        </row>
        <row r="739">
          <cell r="F739">
            <v>14100</v>
          </cell>
          <cell r="N739">
            <v>1</v>
          </cell>
        </row>
        <row r="740">
          <cell r="F740">
            <v>14109</v>
          </cell>
          <cell r="N740">
            <v>1</v>
          </cell>
        </row>
        <row r="741">
          <cell r="F741">
            <v>13520</v>
          </cell>
          <cell r="N741">
            <v>1</v>
          </cell>
        </row>
        <row r="742">
          <cell r="F742">
            <v>14100</v>
          </cell>
          <cell r="N742">
            <v>1</v>
          </cell>
        </row>
        <row r="743">
          <cell r="F743">
            <v>41020</v>
          </cell>
          <cell r="N743">
            <v>1</v>
          </cell>
        </row>
        <row r="744">
          <cell r="F744">
            <v>14100</v>
          </cell>
          <cell r="N744">
            <v>1</v>
          </cell>
        </row>
        <row r="745">
          <cell r="F745">
            <v>13400</v>
          </cell>
          <cell r="N745">
            <v>1</v>
          </cell>
        </row>
        <row r="746">
          <cell r="F746">
            <v>13400</v>
          </cell>
          <cell r="N746">
            <v>0.5</v>
          </cell>
        </row>
        <row r="747">
          <cell r="F747">
            <v>41040</v>
          </cell>
          <cell r="N747">
            <v>1</v>
          </cell>
        </row>
        <row r="748">
          <cell r="F748">
            <v>32000</v>
          </cell>
          <cell r="N748">
            <v>1</v>
          </cell>
        </row>
        <row r="749">
          <cell r="F749">
            <v>45010</v>
          </cell>
          <cell r="N749">
            <v>1</v>
          </cell>
        </row>
        <row r="750">
          <cell r="F750">
            <v>15520</v>
          </cell>
          <cell r="N750">
            <v>1</v>
          </cell>
        </row>
        <row r="751">
          <cell r="F751">
            <v>15520</v>
          </cell>
          <cell r="N751">
            <v>1</v>
          </cell>
        </row>
        <row r="752">
          <cell r="F752">
            <v>15505</v>
          </cell>
          <cell r="N752">
            <v>1</v>
          </cell>
        </row>
        <row r="753">
          <cell r="F753">
            <v>15100</v>
          </cell>
          <cell r="N753">
            <v>1</v>
          </cell>
        </row>
        <row r="754">
          <cell r="F754">
            <v>13400</v>
          </cell>
          <cell r="N754">
            <v>1</v>
          </cell>
        </row>
        <row r="755">
          <cell r="F755">
            <v>13510</v>
          </cell>
          <cell r="N755">
            <v>1</v>
          </cell>
        </row>
        <row r="756">
          <cell r="F756">
            <v>11200</v>
          </cell>
          <cell r="N756">
            <v>1</v>
          </cell>
        </row>
        <row r="757">
          <cell r="F757">
            <v>11320</v>
          </cell>
          <cell r="N757">
            <v>1</v>
          </cell>
        </row>
        <row r="758">
          <cell r="F758">
            <v>15100</v>
          </cell>
          <cell r="N758">
            <v>1</v>
          </cell>
        </row>
        <row r="759">
          <cell r="F759">
            <v>14100</v>
          </cell>
          <cell r="N759">
            <v>1</v>
          </cell>
        </row>
        <row r="760">
          <cell r="F760">
            <v>14100</v>
          </cell>
          <cell r="N760">
            <v>1</v>
          </cell>
        </row>
        <row r="761">
          <cell r="F761">
            <v>14100</v>
          </cell>
          <cell r="N761">
            <v>1</v>
          </cell>
        </row>
        <row r="762">
          <cell r="F762">
            <v>15100</v>
          </cell>
          <cell r="N762">
            <v>1</v>
          </cell>
        </row>
        <row r="763">
          <cell r="F763">
            <v>11100</v>
          </cell>
          <cell r="N763">
            <v>1</v>
          </cell>
        </row>
        <row r="764">
          <cell r="F764">
            <v>15506</v>
          </cell>
          <cell r="N764">
            <v>1</v>
          </cell>
        </row>
        <row r="765">
          <cell r="F765">
            <v>11200</v>
          </cell>
          <cell r="N765">
            <v>1</v>
          </cell>
        </row>
        <row r="766">
          <cell r="F766">
            <v>51050</v>
          </cell>
          <cell r="N766">
            <v>1</v>
          </cell>
        </row>
        <row r="767">
          <cell r="F767">
            <v>11420</v>
          </cell>
          <cell r="N767">
            <v>1</v>
          </cell>
        </row>
        <row r="768">
          <cell r="F768">
            <v>11200</v>
          </cell>
          <cell r="N768">
            <v>1</v>
          </cell>
        </row>
        <row r="769">
          <cell r="F769">
            <v>16300</v>
          </cell>
          <cell r="N769">
            <v>1</v>
          </cell>
        </row>
        <row r="770">
          <cell r="F770">
            <v>15510</v>
          </cell>
          <cell r="N770">
            <v>1</v>
          </cell>
        </row>
        <row r="771">
          <cell r="F771">
            <v>13510</v>
          </cell>
          <cell r="N771">
            <v>1</v>
          </cell>
        </row>
        <row r="772">
          <cell r="F772">
            <v>15506</v>
          </cell>
          <cell r="N772">
            <v>1</v>
          </cell>
        </row>
        <row r="773">
          <cell r="F773">
            <v>15505</v>
          </cell>
          <cell r="N773">
            <v>1</v>
          </cell>
        </row>
        <row r="774">
          <cell r="F774">
            <v>13400</v>
          </cell>
          <cell r="N774">
            <v>1</v>
          </cell>
        </row>
        <row r="775">
          <cell r="F775">
            <v>13400</v>
          </cell>
          <cell r="N775">
            <v>1</v>
          </cell>
        </row>
        <row r="776">
          <cell r="F776">
            <v>13510</v>
          </cell>
          <cell r="N776">
            <v>1</v>
          </cell>
        </row>
        <row r="777">
          <cell r="F777">
            <v>11490</v>
          </cell>
          <cell r="N777">
            <v>1</v>
          </cell>
        </row>
        <row r="778">
          <cell r="F778">
            <v>11100</v>
          </cell>
          <cell r="N778">
            <v>1</v>
          </cell>
        </row>
        <row r="779">
          <cell r="F779">
            <v>13100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15100</v>
          </cell>
          <cell r="N782">
            <v>1</v>
          </cell>
        </row>
        <row r="783">
          <cell r="F783">
            <v>13400</v>
          </cell>
          <cell r="N783">
            <v>1</v>
          </cell>
        </row>
        <row r="784">
          <cell r="F784">
            <v>13400</v>
          </cell>
          <cell r="N784">
            <v>1</v>
          </cell>
        </row>
        <row r="785">
          <cell r="F785">
            <v>15506</v>
          </cell>
          <cell r="N785">
            <v>1</v>
          </cell>
        </row>
        <row r="786">
          <cell r="F786">
            <v>11200</v>
          </cell>
          <cell r="N786">
            <v>1</v>
          </cell>
        </row>
        <row r="787">
          <cell r="F787">
            <v>14100</v>
          </cell>
          <cell r="N787">
            <v>1</v>
          </cell>
        </row>
        <row r="788">
          <cell r="F788">
            <v>13510</v>
          </cell>
          <cell r="N788">
            <v>1</v>
          </cell>
        </row>
        <row r="789">
          <cell r="F789">
            <v>13525</v>
          </cell>
          <cell r="N789">
            <v>1</v>
          </cell>
        </row>
        <row r="790">
          <cell r="F790">
            <v>15100</v>
          </cell>
          <cell r="N790">
            <v>1</v>
          </cell>
        </row>
        <row r="791">
          <cell r="F791">
            <v>15506</v>
          </cell>
          <cell r="N791">
            <v>1</v>
          </cell>
        </row>
        <row r="792">
          <cell r="F792">
            <v>15100</v>
          </cell>
          <cell r="N792">
            <v>1</v>
          </cell>
        </row>
        <row r="793">
          <cell r="F793">
            <v>15100</v>
          </cell>
          <cell r="N793">
            <v>1</v>
          </cell>
        </row>
        <row r="794">
          <cell r="F794">
            <v>14100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51040</v>
          </cell>
          <cell r="N796">
            <v>1</v>
          </cell>
        </row>
        <row r="797">
          <cell r="F797">
            <v>14100</v>
          </cell>
          <cell r="N797">
            <v>1</v>
          </cell>
        </row>
        <row r="798">
          <cell r="F798">
            <v>13400</v>
          </cell>
          <cell r="N798">
            <v>1</v>
          </cell>
        </row>
        <row r="799">
          <cell r="F799">
            <v>13510</v>
          </cell>
          <cell r="N799">
            <v>1</v>
          </cell>
        </row>
        <row r="800">
          <cell r="F800">
            <v>13510</v>
          </cell>
          <cell r="N800">
            <v>1</v>
          </cell>
        </row>
        <row r="801">
          <cell r="F801">
            <v>51020</v>
          </cell>
          <cell r="N801">
            <v>1</v>
          </cell>
        </row>
        <row r="802">
          <cell r="F802">
            <v>16100</v>
          </cell>
          <cell r="N802">
            <v>1</v>
          </cell>
        </row>
        <row r="803">
          <cell r="F803">
            <v>11100</v>
          </cell>
          <cell r="N803">
            <v>1</v>
          </cell>
        </row>
        <row r="804">
          <cell r="F804">
            <v>15510</v>
          </cell>
          <cell r="N804">
            <v>1</v>
          </cell>
        </row>
        <row r="805">
          <cell r="F805">
            <v>13510</v>
          </cell>
          <cell r="N805">
            <v>1</v>
          </cell>
        </row>
        <row r="806">
          <cell r="F806">
            <v>51020</v>
          </cell>
          <cell r="N806">
            <v>1</v>
          </cell>
        </row>
        <row r="807">
          <cell r="F807">
            <v>13520</v>
          </cell>
          <cell r="N807">
            <v>1</v>
          </cell>
        </row>
        <row r="808">
          <cell r="F808">
            <v>44010</v>
          </cell>
          <cell r="N808">
            <v>1</v>
          </cell>
        </row>
        <row r="809">
          <cell r="F809">
            <v>14109</v>
          </cell>
          <cell r="N809">
            <v>1</v>
          </cell>
        </row>
        <row r="810">
          <cell r="F810">
            <v>15510</v>
          </cell>
          <cell r="N810">
            <v>1</v>
          </cell>
        </row>
        <row r="811">
          <cell r="F811">
            <v>41050</v>
          </cell>
          <cell r="N811">
            <v>1</v>
          </cell>
        </row>
        <row r="812">
          <cell r="F812">
            <v>15520</v>
          </cell>
          <cell r="N812">
            <v>1</v>
          </cell>
        </row>
        <row r="813">
          <cell r="F813">
            <v>12012</v>
          </cell>
          <cell r="N813">
            <v>1</v>
          </cell>
        </row>
        <row r="814">
          <cell r="F814">
            <v>15506</v>
          </cell>
          <cell r="N814">
            <v>1</v>
          </cell>
        </row>
        <row r="815">
          <cell r="F815">
            <v>11348</v>
          </cell>
          <cell r="N815">
            <v>1</v>
          </cell>
        </row>
        <row r="816">
          <cell r="F816">
            <v>11490</v>
          </cell>
          <cell r="N816">
            <v>0.8</v>
          </cell>
        </row>
        <row r="817">
          <cell r="F817">
            <v>11100</v>
          </cell>
          <cell r="N817">
            <v>1</v>
          </cell>
        </row>
        <row r="818">
          <cell r="F818">
            <v>13400</v>
          </cell>
          <cell r="N818">
            <v>1</v>
          </cell>
        </row>
        <row r="819">
          <cell r="F819">
            <v>14100</v>
          </cell>
          <cell r="N819">
            <v>1</v>
          </cell>
        </row>
        <row r="820">
          <cell r="F820">
            <v>13510</v>
          </cell>
          <cell r="N820">
            <v>1</v>
          </cell>
        </row>
        <row r="821">
          <cell r="F821">
            <v>13400</v>
          </cell>
          <cell r="N821">
            <v>0.5625</v>
          </cell>
        </row>
        <row r="822">
          <cell r="F822">
            <v>15100</v>
          </cell>
          <cell r="N822">
            <v>1</v>
          </cell>
        </row>
        <row r="823">
          <cell r="F823">
            <v>13400</v>
          </cell>
          <cell r="N823">
            <v>1</v>
          </cell>
        </row>
        <row r="824">
          <cell r="F824">
            <v>11430</v>
          </cell>
          <cell r="N824">
            <v>1</v>
          </cell>
        </row>
        <row r="825">
          <cell r="F825">
            <v>13510</v>
          </cell>
          <cell r="N825">
            <v>1</v>
          </cell>
        </row>
        <row r="826">
          <cell r="F826">
            <v>15506</v>
          </cell>
          <cell r="N826">
            <v>1</v>
          </cell>
        </row>
        <row r="827">
          <cell r="F827">
            <v>15506</v>
          </cell>
          <cell r="N827">
            <v>1</v>
          </cell>
        </row>
        <row r="828">
          <cell r="F828">
            <v>14100</v>
          </cell>
          <cell r="N828">
            <v>1</v>
          </cell>
        </row>
        <row r="829">
          <cell r="F829">
            <v>13400</v>
          </cell>
          <cell r="N829">
            <v>1</v>
          </cell>
        </row>
        <row r="830">
          <cell r="F830">
            <v>54010</v>
          </cell>
          <cell r="N830">
            <v>1</v>
          </cell>
        </row>
        <row r="831">
          <cell r="F831">
            <v>15100</v>
          </cell>
          <cell r="N831">
            <v>1</v>
          </cell>
        </row>
        <row r="832">
          <cell r="F832">
            <v>13510</v>
          </cell>
          <cell r="N832">
            <v>1</v>
          </cell>
        </row>
        <row r="833">
          <cell r="F833">
            <v>13100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14100</v>
          </cell>
          <cell r="N835">
            <v>1</v>
          </cell>
        </row>
        <row r="836">
          <cell r="F836">
            <v>12013</v>
          </cell>
          <cell r="N836">
            <v>1</v>
          </cell>
        </row>
        <row r="837">
          <cell r="F837">
            <v>12013</v>
          </cell>
          <cell r="N837">
            <v>1</v>
          </cell>
        </row>
        <row r="838">
          <cell r="F838">
            <v>13600</v>
          </cell>
          <cell r="N838">
            <v>1</v>
          </cell>
        </row>
        <row r="839">
          <cell r="F839">
            <v>15492</v>
          </cell>
          <cell r="N839">
            <v>1</v>
          </cell>
        </row>
        <row r="840">
          <cell r="F840">
            <v>79002</v>
          </cell>
          <cell r="N840">
            <v>1</v>
          </cell>
        </row>
        <row r="841">
          <cell r="F841">
            <v>11430</v>
          </cell>
          <cell r="N841">
            <v>1</v>
          </cell>
        </row>
        <row r="842">
          <cell r="F842">
            <v>15100</v>
          </cell>
          <cell r="N842">
            <v>1</v>
          </cell>
        </row>
        <row r="843">
          <cell r="F843">
            <v>14100</v>
          </cell>
          <cell r="N843">
            <v>1</v>
          </cell>
        </row>
        <row r="844">
          <cell r="F844">
            <v>11410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34000</v>
          </cell>
          <cell r="N846">
            <v>1</v>
          </cell>
        </row>
        <row r="847">
          <cell r="F847">
            <v>13510</v>
          </cell>
          <cell r="N847">
            <v>1</v>
          </cell>
        </row>
        <row r="848">
          <cell r="F848">
            <v>13510</v>
          </cell>
          <cell r="N848">
            <v>1</v>
          </cell>
        </row>
        <row r="849">
          <cell r="F849">
            <v>13400</v>
          </cell>
          <cell r="N849">
            <v>1</v>
          </cell>
        </row>
        <row r="850">
          <cell r="F850">
            <v>14100</v>
          </cell>
          <cell r="N850">
            <v>1</v>
          </cell>
        </row>
        <row r="851">
          <cell r="F851">
            <v>15506</v>
          </cell>
          <cell r="N851">
            <v>1</v>
          </cell>
        </row>
        <row r="852">
          <cell r="F852">
            <v>13510</v>
          </cell>
          <cell r="N852">
            <v>1</v>
          </cell>
        </row>
        <row r="853">
          <cell r="F853">
            <v>13510</v>
          </cell>
          <cell r="N853">
            <v>1</v>
          </cell>
        </row>
        <row r="854">
          <cell r="F854">
            <v>15510</v>
          </cell>
          <cell r="N854">
            <v>1</v>
          </cell>
        </row>
        <row r="855">
          <cell r="F855">
            <v>11200</v>
          </cell>
          <cell r="N855">
            <v>1</v>
          </cell>
        </row>
        <row r="856">
          <cell r="F856">
            <v>13510</v>
          </cell>
          <cell r="N856">
            <v>1</v>
          </cell>
        </row>
        <row r="857">
          <cell r="F857">
            <v>42016</v>
          </cell>
          <cell r="N857">
            <v>1</v>
          </cell>
        </row>
        <row r="858">
          <cell r="F858">
            <v>15510</v>
          </cell>
          <cell r="N858">
            <v>1</v>
          </cell>
        </row>
        <row r="859">
          <cell r="F859">
            <v>13510</v>
          </cell>
          <cell r="N859">
            <v>1</v>
          </cell>
        </row>
        <row r="860">
          <cell r="F860">
            <v>13510</v>
          </cell>
          <cell r="N860">
            <v>1</v>
          </cell>
        </row>
        <row r="861">
          <cell r="F861">
            <v>13100</v>
          </cell>
          <cell r="N861">
            <v>1</v>
          </cell>
        </row>
        <row r="862">
          <cell r="F862">
            <v>41040</v>
          </cell>
          <cell r="N862">
            <v>1</v>
          </cell>
        </row>
        <row r="863">
          <cell r="F863">
            <v>15506</v>
          </cell>
          <cell r="N863">
            <v>1</v>
          </cell>
        </row>
        <row r="864">
          <cell r="F864">
            <v>11325</v>
          </cell>
          <cell r="N864">
            <v>1</v>
          </cell>
        </row>
        <row r="865">
          <cell r="F865">
            <v>15400</v>
          </cell>
          <cell r="N865">
            <v>1</v>
          </cell>
        </row>
        <row r="866">
          <cell r="F866">
            <v>41040</v>
          </cell>
          <cell r="N866">
            <v>1</v>
          </cell>
        </row>
        <row r="867">
          <cell r="F867">
            <v>13400</v>
          </cell>
          <cell r="N867">
            <v>1</v>
          </cell>
        </row>
        <row r="868">
          <cell r="F868">
            <v>13510</v>
          </cell>
          <cell r="N868">
            <v>1</v>
          </cell>
        </row>
        <row r="869">
          <cell r="F869">
            <v>51010</v>
          </cell>
          <cell r="N869">
            <v>1</v>
          </cell>
        </row>
        <row r="870">
          <cell r="F870">
            <v>12013</v>
          </cell>
          <cell r="N870">
            <v>1</v>
          </cell>
        </row>
        <row r="871">
          <cell r="F871">
            <v>11410</v>
          </cell>
          <cell r="N871">
            <v>1</v>
          </cell>
        </row>
        <row r="872">
          <cell r="F872">
            <v>11200</v>
          </cell>
          <cell r="N872">
            <v>1</v>
          </cell>
        </row>
        <row r="873">
          <cell r="F873">
            <v>13520</v>
          </cell>
          <cell r="N873">
            <v>1</v>
          </cell>
        </row>
        <row r="874">
          <cell r="F874">
            <v>15400</v>
          </cell>
          <cell r="N874">
            <v>1</v>
          </cell>
        </row>
        <row r="875">
          <cell r="F875">
            <v>12013</v>
          </cell>
          <cell r="N875">
            <v>1</v>
          </cell>
        </row>
        <row r="876">
          <cell r="F876">
            <v>13520</v>
          </cell>
          <cell r="N876">
            <v>1</v>
          </cell>
        </row>
        <row r="877">
          <cell r="F877">
            <v>15520</v>
          </cell>
          <cell r="N877">
            <v>1</v>
          </cell>
        </row>
        <row r="878">
          <cell r="F878">
            <v>13400</v>
          </cell>
          <cell r="N878">
            <v>1</v>
          </cell>
        </row>
        <row r="879">
          <cell r="F879">
            <v>41020</v>
          </cell>
          <cell r="N879">
            <v>1</v>
          </cell>
        </row>
        <row r="880">
          <cell r="F880">
            <v>13525</v>
          </cell>
          <cell r="N880">
            <v>1</v>
          </cell>
        </row>
        <row r="881">
          <cell r="F881">
            <v>13400</v>
          </cell>
          <cell r="N881">
            <v>1</v>
          </cell>
        </row>
        <row r="882">
          <cell r="F882">
            <v>13400</v>
          </cell>
          <cell r="N882">
            <v>1</v>
          </cell>
        </row>
        <row r="883">
          <cell r="F883">
            <v>13400</v>
          </cell>
          <cell r="N883">
            <v>0.5</v>
          </cell>
        </row>
        <row r="884">
          <cell r="F884">
            <v>15506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15100</v>
          </cell>
          <cell r="N886">
            <v>1</v>
          </cell>
        </row>
        <row r="887">
          <cell r="F887">
            <v>13520</v>
          </cell>
          <cell r="N887">
            <v>1</v>
          </cell>
        </row>
        <row r="888">
          <cell r="F888">
            <v>13510</v>
          </cell>
          <cell r="N888">
            <v>1</v>
          </cell>
        </row>
        <row r="889">
          <cell r="F889">
            <v>13400</v>
          </cell>
          <cell r="N889">
            <v>1</v>
          </cell>
        </row>
        <row r="890">
          <cell r="F890">
            <v>15509</v>
          </cell>
          <cell r="N890">
            <v>1</v>
          </cell>
        </row>
        <row r="891">
          <cell r="F891">
            <v>13600</v>
          </cell>
          <cell r="N891">
            <v>1</v>
          </cell>
        </row>
        <row r="892">
          <cell r="F892">
            <v>11325</v>
          </cell>
          <cell r="N892">
            <v>1</v>
          </cell>
        </row>
        <row r="893">
          <cell r="F893">
            <v>41020</v>
          </cell>
          <cell r="N893">
            <v>1</v>
          </cell>
        </row>
        <row r="894">
          <cell r="F894">
            <v>14100</v>
          </cell>
          <cell r="N894">
            <v>1</v>
          </cell>
        </row>
        <row r="895">
          <cell r="F895">
            <v>41040</v>
          </cell>
          <cell r="N895">
            <v>1</v>
          </cell>
        </row>
        <row r="896">
          <cell r="F896">
            <v>13400</v>
          </cell>
          <cell r="N896">
            <v>1</v>
          </cell>
        </row>
        <row r="897">
          <cell r="F897">
            <v>14100</v>
          </cell>
          <cell r="N897">
            <v>1</v>
          </cell>
        </row>
        <row r="898">
          <cell r="F898">
            <v>14100</v>
          </cell>
          <cell r="N898">
            <v>1</v>
          </cell>
        </row>
        <row r="899">
          <cell r="F899">
            <v>16300</v>
          </cell>
          <cell r="N899">
            <v>1</v>
          </cell>
        </row>
        <row r="900">
          <cell r="F900">
            <v>14100</v>
          </cell>
          <cell r="N900">
            <v>1</v>
          </cell>
        </row>
        <row r="901">
          <cell r="F901">
            <v>13510</v>
          </cell>
          <cell r="N901">
            <v>1</v>
          </cell>
        </row>
        <row r="902">
          <cell r="F902">
            <v>13510</v>
          </cell>
          <cell r="N902">
            <v>1</v>
          </cell>
        </row>
        <row r="903">
          <cell r="F903">
            <v>12013</v>
          </cell>
          <cell r="N903">
            <v>1</v>
          </cell>
        </row>
        <row r="904">
          <cell r="F904">
            <v>13400</v>
          </cell>
          <cell r="N904">
            <v>1</v>
          </cell>
        </row>
        <row r="905">
          <cell r="F905">
            <v>15100</v>
          </cell>
          <cell r="N905">
            <v>1</v>
          </cell>
        </row>
        <row r="906">
          <cell r="F906">
            <v>13510</v>
          </cell>
          <cell r="N906">
            <v>1</v>
          </cell>
        </row>
        <row r="907">
          <cell r="F907">
            <v>15509</v>
          </cell>
          <cell r="N907">
            <v>1</v>
          </cell>
        </row>
        <row r="908">
          <cell r="F908">
            <v>13100</v>
          </cell>
          <cell r="N908">
            <v>1</v>
          </cell>
        </row>
        <row r="909">
          <cell r="F909">
            <v>15510</v>
          </cell>
          <cell r="N909">
            <v>1</v>
          </cell>
        </row>
        <row r="910">
          <cell r="F910">
            <v>15508</v>
          </cell>
          <cell r="N910">
            <v>1</v>
          </cell>
        </row>
        <row r="911">
          <cell r="F911">
            <v>12013</v>
          </cell>
          <cell r="N911">
            <v>1</v>
          </cell>
        </row>
        <row r="912">
          <cell r="F912">
            <v>12013</v>
          </cell>
          <cell r="N912">
            <v>1</v>
          </cell>
        </row>
        <row r="913">
          <cell r="F913">
            <v>42014</v>
          </cell>
          <cell r="N913">
            <v>1</v>
          </cell>
        </row>
        <row r="914">
          <cell r="F914">
            <v>53010</v>
          </cell>
          <cell r="N914">
            <v>1</v>
          </cell>
        </row>
        <row r="915">
          <cell r="F915">
            <v>11550</v>
          </cell>
          <cell r="N915">
            <v>1</v>
          </cell>
        </row>
        <row r="916">
          <cell r="F916">
            <v>15520</v>
          </cell>
          <cell r="N916">
            <v>1</v>
          </cell>
        </row>
        <row r="917">
          <cell r="F917">
            <v>11420</v>
          </cell>
          <cell r="N917">
            <v>1</v>
          </cell>
        </row>
        <row r="918">
          <cell r="F918">
            <v>13400</v>
          </cell>
          <cell r="N918">
            <v>1</v>
          </cell>
        </row>
        <row r="919">
          <cell r="F919">
            <v>13400</v>
          </cell>
          <cell r="N919">
            <v>1</v>
          </cell>
        </row>
        <row r="920">
          <cell r="F920">
            <v>42040</v>
          </cell>
          <cell r="N920">
            <v>1</v>
          </cell>
        </row>
        <row r="921">
          <cell r="F921">
            <v>13100</v>
          </cell>
          <cell r="N921">
            <v>1</v>
          </cell>
        </row>
        <row r="922">
          <cell r="F922">
            <v>42016</v>
          </cell>
          <cell r="N922">
            <v>1</v>
          </cell>
        </row>
        <row r="923">
          <cell r="F923">
            <v>13400</v>
          </cell>
          <cell r="N923">
            <v>1</v>
          </cell>
        </row>
        <row r="924">
          <cell r="F924">
            <v>15520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13510</v>
          </cell>
          <cell r="N926">
            <v>1</v>
          </cell>
        </row>
        <row r="927">
          <cell r="F927">
            <v>15520</v>
          </cell>
          <cell r="N927">
            <v>1</v>
          </cell>
        </row>
        <row r="928">
          <cell r="F928">
            <v>13400</v>
          </cell>
          <cell r="N928">
            <v>1</v>
          </cell>
        </row>
        <row r="929">
          <cell r="F929">
            <v>11420</v>
          </cell>
          <cell r="N929">
            <v>1</v>
          </cell>
        </row>
        <row r="930">
          <cell r="F930">
            <v>11200</v>
          </cell>
          <cell r="N930">
            <v>1</v>
          </cell>
        </row>
        <row r="931">
          <cell r="F931">
            <v>14100</v>
          </cell>
          <cell r="N931">
            <v>1</v>
          </cell>
        </row>
        <row r="932">
          <cell r="F932">
            <v>15100</v>
          </cell>
          <cell r="N932">
            <v>1</v>
          </cell>
        </row>
        <row r="933">
          <cell r="F933">
            <v>14100</v>
          </cell>
          <cell r="N933">
            <v>1</v>
          </cell>
        </row>
        <row r="934">
          <cell r="F934">
            <v>41050</v>
          </cell>
          <cell r="N934">
            <v>1</v>
          </cell>
        </row>
        <row r="935">
          <cell r="F935">
            <v>13510</v>
          </cell>
          <cell r="N935">
            <v>1</v>
          </cell>
        </row>
        <row r="936">
          <cell r="F936">
            <v>11370</v>
          </cell>
          <cell r="N936">
            <v>1</v>
          </cell>
        </row>
        <row r="937">
          <cell r="F937">
            <v>12012</v>
          </cell>
          <cell r="N937">
            <v>1</v>
          </cell>
        </row>
        <row r="938">
          <cell r="F938">
            <v>15506</v>
          </cell>
          <cell r="N938">
            <v>1</v>
          </cell>
        </row>
        <row r="939">
          <cell r="F939">
            <v>31100</v>
          </cell>
          <cell r="N939">
            <v>1</v>
          </cell>
        </row>
        <row r="940">
          <cell r="F940">
            <v>13400</v>
          </cell>
          <cell r="N940">
            <v>1</v>
          </cell>
        </row>
        <row r="941">
          <cell r="F941">
            <v>13510</v>
          </cell>
          <cell r="N941">
            <v>1</v>
          </cell>
        </row>
        <row r="942">
          <cell r="F942">
            <v>11100</v>
          </cell>
          <cell r="N942">
            <v>1</v>
          </cell>
        </row>
        <row r="943">
          <cell r="F943">
            <v>41020</v>
          </cell>
          <cell r="N943">
            <v>1</v>
          </cell>
        </row>
        <row r="944">
          <cell r="F944">
            <v>43010</v>
          </cell>
          <cell r="N944">
            <v>1</v>
          </cell>
        </row>
        <row r="945">
          <cell r="F945">
            <v>14100</v>
          </cell>
          <cell r="N945">
            <v>1</v>
          </cell>
        </row>
        <row r="946">
          <cell r="F946">
            <v>52020</v>
          </cell>
          <cell r="N946">
            <v>1</v>
          </cell>
        </row>
        <row r="947">
          <cell r="F947">
            <v>13510</v>
          </cell>
          <cell r="N947">
            <v>1</v>
          </cell>
        </row>
        <row r="948">
          <cell r="F948">
            <v>15520</v>
          </cell>
          <cell r="N948">
            <v>1</v>
          </cell>
        </row>
        <row r="949">
          <cell r="F949">
            <v>11490</v>
          </cell>
          <cell r="N949">
            <v>1</v>
          </cell>
        </row>
        <row r="950">
          <cell r="F950">
            <v>14100</v>
          </cell>
          <cell r="N950">
            <v>1</v>
          </cell>
        </row>
        <row r="951">
          <cell r="F951">
            <v>11100</v>
          </cell>
          <cell r="N951">
            <v>1</v>
          </cell>
        </row>
        <row r="952">
          <cell r="F952">
            <v>12013</v>
          </cell>
          <cell r="N952">
            <v>1</v>
          </cell>
        </row>
        <row r="953">
          <cell r="F953">
            <v>13510</v>
          </cell>
          <cell r="N953">
            <v>1</v>
          </cell>
        </row>
        <row r="954">
          <cell r="F954">
            <v>15506</v>
          </cell>
          <cell r="N954">
            <v>1</v>
          </cell>
        </row>
        <row r="955">
          <cell r="F955">
            <v>15100</v>
          </cell>
          <cell r="N955">
            <v>1</v>
          </cell>
        </row>
        <row r="956">
          <cell r="F956">
            <v>41040</v>
          </cell>
          <cell r="N956">
            <v>1</v>
          </cell>
        </row>
        <row r="957">
          <cell r="F957">
            <v>12013</v>
          </cell>
          <cell r="N957">
            <v>1</v>
          </cell>
        </row>
        <row r="958">
          <cell r="F958">
            <v>72500</v>
          </cell>
          <cell r="N958">
            <v>1</v>
          </cell>
        </row>
        <row r="959">
          <cell r="F959">
            <v>15506</v>
          </cell>
          <cell r="N959">
            <v>1</v>
          </cell>
        </row>
        <row r="960">
          <cell r="F960">
            <v>13510</v>
          </cell>
          <cell r="N960">
            <v>1</v>
          </cell>
        </row>
        <row r="961">
          <cell r="F961">
            <v>42010</v>
          </cell>
          <cell r="N961">
            <v>1</v>
          </cell>
        </row>
        <row r="962">
          <cell r="F962">
            <v>15506</v>
          </cell>
          <cell r="N962">
            <v>1</v>
          </cell>
        </row>
        <row r="963">
          <cell r="F963">
            <v>15506</v>
          </cell>
          <cell r="N963">
            <v>1</v>
          </cell>
        </row>
        <row r="964">
          <cell r="F964">
            <v>41050</v>
          </cell>
          <cell r="N964">
            <v>1</v>
          </cell>
        </row>
        <row r="965">
          <cell r="F965">
            <v>12013</v>
          </cell>
          <cell r="N965">
            <v>1</v>
          </cell>
        </row>
        <row r="966">
          <cell r="F966">
            <v>53010</v>
          </cell>
          <cell r="N966">
            <v>1</v>
          </cell>
        </row>
        <row r="967">
          <cell r="F967">
            <v>15506</v>
          </cell>
          <cell r="N967">
            <v>1</v>
          </cell>
        </row>
        <row r="968">
          <cell r="F968">
            <v>13400</v>
          </cell>
          <cell r="N968">
            <v>1</v>
          </cell>
        </row>
        <row r="969">
          <cell r="F969">
            <v>33000</v>
          </cell>
          <cell r="N969">
            <v>1</v>
          </cell>
        </row>
        <row r="970">
          <cell r="F970">
            <v>11200</v>
          </cell>
          <cell r="N970">
            <v>1</v>
          </cell>
        </row>
        <row r="971">
          <cell r="F971">
            <v>13510</v>
          </cell>
          <cell r="N971">
            <v>1</v>
          </cell>
        </row>
        <row r="972">
          <cell r="F972">
            <v>11320</v>
          </cell>
          <cell r="N972">
            <v>1</v>
          </cell>
        </row>
        <row r="973">
          <cell r="F973">
            <v>11200</v>
          </cell>
          <cell r="N973">
            <v>1</v>
          </cell>
        </row>
        <row r="974">
          <cell r="F974">
            <v>15100</v>
          </cell>
          <cell r="N974">
            <v>1</v>
          </cell>
        </row>
        <row r="975">
          <cell r="F975">
            <v>13510</v>
          </cell>
          <cell r="N975">
            <v>1</v>
          </cell>
        </row>
        <row r="976">
          <cell r="F976">
            <v>13510</v>
          </cell>
          <cell r="N976">
            <v>1</v>
          </cell>
        </row>
        <row r="977">
          <cell r="F977">
            <v>51010</v>
          </cell>
          <cell r="N977">
            <v>1</v>
          </cell>
        </row>
        <row r="978">
          <cell r="F978">
            <v>13400</v>
          </cell>
          <cell r="N978">
            <v>1</v>
          </cell>
        </row>
        <row r="979">
          <cell r="F979">
            <v>13400</v>
          </cell>
          <cell r="N979">
            <v>1</v>
          </cell>
        </row>
        <row r="980">
          <cell r="F980">
            <v>41040</v>
          </cell>
          <cell r="N980">
            <v>1</v>
          </cell>
        </row>
        <row r="981">
          <cell r="F981">
            <v>15100</v>
          </cell>
          <cell r="N981">
            <v>1</v>
          </cell>
        </row>
        <row r="982">
          <cell r="F982">
            <v>13520</v>
          </cell>
          <cell r="N982">
            <v>1</v>
          </cell>
        </row>
        <row r="983">
          <cell r="F983">
            <v>15509</v>
          </cell>
          <cell r="N983">
            <v>1</v>
          </cell>
        </row>
        <row r="984">
          <cell r="F984">
            <v>15505</v>
          </cell>
          <cell r="N984">
            <v>1</v>
          </cell>
        </row>
        <row r="985">
          <cell r="F985">
            <v>13400</v>
          </cell>
          <cell r="N985">
            <v>1</v>
          </cell>
        </row>
        <row r="986">
          <cell r="F986">
            <v>15100</v>
          </cell>
          <cell r="N986">
            <v>1</v>
          </cell>
        </row>
        <row r="987">
          <cell r="F987">
            <v>15520</v>
          </cell>
          <cell r="N987">
            <v>1</v>
          </cell>
        </row>
        <row r="988">
          <cell r="F988">
            <v>41040</v>
          </cell>
          <cell r="N988">
            <v>1</v>
          </cell>
        </row>
        <row r="989">
          <cell r="F989">
            <v>72500</v>
          </cell>
          <cell r="N989">
            <v>1</v>
          </cell>
        </row>
        <row r="990">
          <cell r="F990">
            <v>35000</v>
          </cell>
          <cell r="N990">
            <v>1</v>
          </cell>
        </row>
        <row r="991">
          <cell r="F991">
            <v>13400</v>
          </cell>
          <cell r="N991">
            <v>1</v>
          </cell>
        </row>
        <row r="992">
          <cell r="F992">
            <v>79000</v>
          </cell>
          <cell r="N992">
            <v>1</v>
          </cell>
        </row>
        <row r="993">
          <cell r="F993">
            <v>13400</v>
          </cell>
          <cell r="N993">
            <v>1</v>
          </cell>
        </row>
        <row r="994">
          <cell r="F994">
            <v>16100</v>
          </cell>
          <cell r="N994">
            <v>1</v>
          </cell>
        </row>
        <row r="995">
          <cell r="F995">
            <v>41040</v>
          </cell>
          <cell r="N995">
            <v>1</v>
          </cell>
        </row>
        <row r="996">
          <cell r="F996">
            <v>14100</v>
          </cell>
          <cell r="N996">
            <v>1</v>
          </cell>
        </row>
        <row r="997">
          <cell r="F997">
            <v>13100</v>
          </cell>
          <cell r="N997">
            <v>1</v>
          </cell>
        </row>
        <row r="998">
          <cell r="F998">
            <v>15100</v>
          </cell>
          <cell r="N998">
            <v>1</v>
          </cell>
        </row>
        <row r="999">
          <cell r="F999">
            <v>11200</v>
          </cell>
          <cell r="N999">
            <v>1</v>
          </cell>
        </row>
        <row r="1000">
          <cell r="F1000">
            <v>11490</v>
          </cell>
          <cell r="N1000">
            <v>0.8</v>
          </cell>
        </row>
        <row r="1001">
          <cell r="F1001">
            <v>13400</v>
          </cell>
          <cell r="N1001">
            <v>1</v>
          </cell>
        </row>
        <row r="1002">
          <cell r="F1002">
            <v>13510</v>
          </cell>
          <cell r="N1002">
            <v>1</v>
          </cell>
        </row>
        <row r="1003">
          <cell r="F1003">
            <v>32000</v>
          </cell>
          <cell r="N1003">
            <v>0.5</v>
          </cell>
        </row>
        <row r="1004">
          <cell r="F1004">
            <v>11200</v>
          </cell>
          <cell r="N1004">
            <v>1</v>
          </cell>
        </row>
        <row r="1005">
          <cell r="F1005">
            <v>14100</v>
          </cell>
          <cell r="N1005">
            <v>1</v>
          </cell>
        </row>
        <row r="1006">
          <cell r="F1006">
            <v>12013</v>
          </cell>
          <cell r="N1006">
            <v>1</v>
          </cell>
        </row>
        <row r="1007">
          <cell r="F1007">
            <v>15100</v>
          </cell>
          <cell r="N1007">
            <v>1</v>
          </cell>
        </row>
        <row r="1008">
          <cell r="F1008">
            <v>15505</v>
          </cell>
          <cell r="N1008">
            <v>1</v>
          </cell>
        </row>
        <row r="1009">
          <cell r="F1009">
            <v>41040</v>
          </cell>
          <cell r="N1009">
            <v>1</v>
          </cell>
        </row>
        <row r="1010">
          <cell r="F1010">
            <v>13400</v>
          </cell>
          <cell r="N1010">
            <v>1</v>
          </cell>
        </row>
        <row r="1011">
          <cell r="F1011">
            <v>15508</v>
          </cell>
          <cell r="N1011">
            <v>1</v>
          </cell>
        </row>
        <row r="1012">
          <cell r="F1012">
            <v>15520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13510</v>
          </cell>
          <cell r="N1014">
            <v>1</v>
          </cell>
        </row>
        <row r="1015">
          <cell r="F1015">
            <v>13510</v>
          </cell>
          <cell r="N1015">
            <v>1</v>
          </cell>
        </row>
        <row r="1016">
          <cell r="F1016">
            <v>79000</v>
          </cell>
          <cell r="N1016">
            <v>1</v>
          </cell>
        </row>
        <row r="1017">
          <cell r="F1017">
            <v>15506</v>
          </cell>
          <cell r="N1017">
            <v>1</v>
          </cell>
        </row>
        <row r="1018">
          <cell r="F1018">
            <v>15100</v>
          </cell>
          <cell r="N1018">
            <v>1</v>
          </cell>
        </row>
        <row r="1019">
          <cell r="F1019">
            <v>15508</v>
          </cell>
          <cell r="N1019">
            <v>1</v>
          </cell>
        </row>
        <row r="1020">
          <cell r="F1020">
            <v>13510</v>
          </cell>
          <cell r="N1020">
            <v>1</v>
          </cell>
        </row>
        <row r="1021">
          <cell r="F1021">
            <v>14100</v>
          </cell>
          <cell r="N1021">
            <v>1</v>
          </cell>
        </row>
        <row r="1022">
          <cell r="F1022">
            <v>13400</v>
          </cell>
          <cell r="N1022">
            <v>1</v>
          </cell>
        </row>
        <row r="1023">
          <cell r="F1023">
            <v>14100</v>
          </cell>
          <cell r="N1023">
            <v>1</v>
          </cell>
        </row>
        <row r="1024">
          <cell r="F1024">
            <v>53010</v>
          </cell>
          <cell r="N1024">
            <v>1</v>
          </cell>
        </row>
        <row r="1025">
          <cell r="F1025">
            <v>14100</v>
          </cell>
          <cell r="N1025">
            <v>1</v>
          </cell>
        </row>
        <row r="1026">
          <cell r="F1026">
            <v>16200</v>
          </cell>
          <cell r="N1026">
            <v>1</v>
          </cell>
        </row>
        <row r="1027">
          <cell r="F1027">
            <v>51010</v>
          </cell>
          <cell r="N1027">
            <v>1</v>
          </cell>
        </row>
        <row r="1028">
          <cell r="F1028">
            <v>14100</v>
          </cell>
          <cell r="N1028">
            <v>1</v>
          </cell>
        </row>
        <row r="1029">
          <cell r="F1029">
            <v>42018</v>
          </cell>
          <cell r="N1029">
            <v>0.5</v>
          </cell>
        </row>
        <row r="1030">
          <cell r="F1030">
            <v>11200</v>
          </cell>
          <cell r="N1030">
            <v>1</v>
          </cell>
        </row>
        <row r="1031">
          <cell r="F1031">
            <v>51020</v>
          </cell>
          <cell r="N1031">
            <v>1</v>
          </cell>
        </row>
        <row r="1032">
          <cell r="F1032">
            <v>15506</v>
          </cell>
          <cell r="N1032">
            <v>1</v>
          </cell>
        </row>
        <row r="1033">
          <cell r="F1033">
            <v>13510</v>
          </cell>
          <cell r="N1033">
            <v>1</v>
          </cell>
        </row>
        <row r="1034">
          <cell r="F1034">
            <v>51020</v>
          </cell>
          <cell r="N1034">
            <v>1</v>
          </cell>
        </row>
        <row r="1035">
          <cell r="F1035">
            <v>14100</v>
          </cell>
          <cell r="N1035">
            <v>1</v>
          </cell>
        </row>
        <row r="1036">
          <cell r="F1036">
            <v>13600</v>
          </cell>
          <cell r="N1036">
            <v>1</v>
          </cell>
        </row>
        <row r="1037">
          <cell r="F1037">
            <v>15506</v>
          </cell>
          <cell r="N1037">
            <v>1</v>
          </cell>
        </row>
        <row r="1038">
          <cell r="F1038">
            <v>13400</v>
          </cell>
          <cell r="N1038">
            <v>1</v>
          </cell>
        </row>
        <row r="1039">
          <cell r="F1039">
            <v>13400</v>
          </cell>
          <cell r="N1039">
            <v>1</v>
          </cell>
        </row>
        <row r="1040">
          <cell r="F1040">
            <v>13400</v>
          </cell>
          <cell r="N1040">
            <v>1</v>
          </cell>
        </row>
        <row r="1041">
          <cell r="F1041">
            <v>14100</v>
          </cell>
          <cell r="N1041">
            <v>1</v>
          </cell>
        </row>
        <row r="1042">
          <cell r="F1042">
            <v>13510</v>
          </cell>
          <cell r="N1042">
            <v>1</v>
          </cell>
        </row>
        <row r="1043">
          <cell r="F1043">
            <v>13520</v>
          </cell>
          <cell r="N1043">
            <v>1</v>
          </cell>
        </row>
        <row r="1044">
          <cell r="F1044">
            <v>42014</v>
          </cell>
          <cell r="N1044">
            <v>1</v>
          </cell>
        </row>
        <row r="1045">
          <cell r="F1045">
            <v>16400</v>
          </cell>
          <cell r="N1045">
            <v>1</v>
          </cell>
        </row>
        <row r="1046">
          <cell r="F1046">
            <v>79003</v>
          </cell>
          <cell r="N1046">
            <v>1</v>
          </cell>
        </row>
        <row r="1047">
          <cell r="F1047">
            <v>13400</v>
          </cell>
          <cell r="N1047">
            <v>1</v>
          </cell>
        </row>
        <row r="1048">
          <cell r="F1048">
            <v>13400</v>
          </cell>
          <cell r="N1048">
            <v>1</v>
          </cell>
        </row>
        <row r="1049">
          <cell r="F1049">
            <v>14100</v>
          </cell>
          <cell r="N1049">
            <v>1</v>
          </cell>
        </row>
        <row r="1050">
          <cell r="F1050">
            <v>15520</v>
          </cell>
          <cell r="N1050">
            <v>1</v>
          </cell>
        </row>
        <row r="1051">
          <cell r="F1051">
            <v>15505</v>
          </cell>
          <cell r="N1051">
            <v>1</v>
          </cell>
        </row>
        <row r="1052">
          <cell r="F1052">
            <v>15506</v>
          </cell>
          <cell r="N1052">
            <v>1</v>
          </cell>
        </row>
        <row r="1053">
          <cell r="F1053">
            <v>41020</v>
          </cell>
          <cell r="N1053">
            <v>1</v>
          </cell>
        </row>
        <row r="1054">
          <cell r="F1054">
            <v>14109</v>
          </cell>
          <cell r="N1054">
            <v>1</v>
          </cell>
        </row>
        <row r="1055">
          <cell r="F1055">
            <v>79003</v>
          </cell>
          <cell r="N1055">
            <v>1</v>
          </cell>
        </row>
        <row r="1056">
          <cell r="F1056">
            <v>15506</v>
          </cell>
          <cell r="N1056">
            <v>1</v>
          </cell>
        </row>
        <row r="1057">
          <cell r="F1057">
            <v>31100</v>
          </cell>
          <cell r="N1057">
            <v>1</v>
          </cell>
        </row>
        <row r="1058">
          <cell r="F1058">
            <v>13510</v>
          </cell>
          <cell r="N1058">
            <v>1</v>
          </cell>
        </row>
        <row r="1059">
          <cell r="F1059">
            <v>15506</v>
          </cell>
          <cell r="N1059">
            <v>1</v>
          </cell>
        </row>
        <row r="1060">
          <cell r="F1060">
            <v>15100</v>
          </cell>
          <cell r="N1060">
            <v>1</v>
          </cell>
        </row>
        <row r="1061">
          <cell r="F1061">
            <v>15505</v>
          </cell>
          <cell r="N1061">
            <v>1</v>
          </cell>
        </row>
        <row r="1062">
          <cell r="F1062">
            <v>11200</v>
          </cell>
          <cell r="N1062">
            <v>1</v>
          </cell>
        </row>
        <row r="1063">
          <cell r="F1063">
            <v>79002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15506</v>
          </cell>
          <cell r="N1065">
            <v>1</v>
          </cell>
        </row>
        <row r="1066">
          <cell r="F1066">
            <v>11200</v>
          </cell>
          <cell r="N1066">
            <v>1</v>
          </cell>
        </row>
        <row r="1067">
          <cell r="F1067">
            <v>11490</v>
          </cell>
          <cell r="N1067">
            <v>0.5</v>
          </cell>
        </row>
        <row r="1068">
          <cell r="F1068">
            <v>13510</v>
          </cell>
          <cell r="N1068">
            <v>1</v>
          </cell>
        </row>
        <row r="1069">
          <cell r="F1069">
            <v>16400</v>
          </cell>
          <cell r="N1069">
            <v>1</v>
          </cell>
        </row>
        <row r="1070">
          <cell r="F1070">
            <v>12013</v>
          </cell>
          <cell r="N1070">
            <v>1</v>
          </cell>
        </row>
        <row r="1071">
          <cell r="F1071">
            <v>13520</v>
          </cell>
          <cell r="N1071">
            <v>1</v>
          </cell>
        </row>
        <row r="1072">
          <cell r="F1072">
            <v>16400</v>
          </cell>
          <cell r="N1072">
            <v>1</v>
          </cell>
        </row>
        <row r="1073">
          <cell r="F1073">
            <v>79002</v>
          </cell>
          <cell r="N1073">
            <v>1</v>
          </cell>
        </row>
        <row r="1074">
          <cell r="F1074">
            <v>51060</v>
          </cell>
          <cell r="N1074">
            <v>1</v>
          </cell>
        </row>
        <row r="1075">
          <cell r="F1075">
            <v>51045</v>
          </cell>
          <cell r="N1075">
            <v>1</v>
          </cell>
        </row>
        <row r="1076">
          <cell r="F1076">
            <v>41020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12013</v>
          </cell>
          <cell r="N1078">
            <v>1</v>
          </cell>
        </row>
        <row r="1079">
          <cell r="F1079">
            <v>41020</v>
          </cell>
          <cell r="N1079">
            <v>1</v>
          </cell>
        </row>
        <row r="1080">
          <cell r="F1080">
            <v>15100</v>
          </cell>
          <cell r="N1080">
            <v>1</v>
          </cell>
        </row>
        <row r="1081">
          <cell r="F1081">
            <v>15100</v>
          </cell>
          <cell r="N1081">
            <v>1</v>
          </cell>
        </row>
        <row r="1082">
          <cell r="F1082">
            <v>72500</v>
          </cell>
          <cell r="N1082">
            <v>1</v>
          </cell>
        </row>
        <row r="1083">
          <cell r="F1083">
            <v>13510</v>
          </cell>
          <cell r="N1083">
            <v>1</v>
          </cell>
        </row>
        <row r="1084">
          <cell r="F1084">
            <v>42010</v>
          </cell>
          <cell r="N1084">
            <v>1</v>
          </cell>
        </row>
        <row r="1085">
          <cell r="F1085">
            <v>14100</v>
          </cell>
          <cell r="N1085">
            <v>1</v>
          </cell>
        </row>
        <row r="1086">
          <cell r="F1086">
            <v>15100</v>
          </cell>
          <cell r="N1086">
            <v>1</v>
          </cell>
        </row>
        <row r="1087">
          <cell r="F1087">
            <v>11150</v>
          </cell>
          <cell r="N1087">
            <v>1</v>
          </cell>
        </row>
        <row r="1088">
          <cell r="F1088">
            <v>15506</v>
          </cell>
          <cell r="N1088">
            <v>1</v>
          </cell>
        </row>
        <row r="1089">
          <cell r="F1089">
            <v>51040</v>
          </cell>
          <cell r="N1089">
            <v>1</v>
          </cell>
        </row>
        <row r="1090">
          <cell r="F1090">
            <v>15520</v>
          </cell>
          <cell r="N1090">
            <v>1</v>
          </cell>
        </row>
        <row r="1091">
          <cell r="F1091">
            <v>41040</v>
          </cell>
          <cell r="N1091">
            <v>1</v>
          </cell>
        </row>
        <row r="1092">
          <cell r="F1092">
            <v>79002</v>
          </cell>
          <cell r="N1092">
            <v>1</v>
          </cell>
        </row>
        <row r="1093">
          <cell r="F1093">
            <v>13510</v>
          </cell>
          <cell r="N1093">
            <v>1</v>
          </cell>
        </row>
        <row r="1094">
          <cell r="F1094">
            <v>14100</v>
          </cell>
          <cell r="N1094">
            <v>1</v>
          </cell>
        </row>
        <row r="1095">
          <cell r="F1095">
            <v>13510</v>
          </cell>
          <cell r="N1095">
            <v>1</v>
          </cell>
        </row>
        <row r="1096">
          <cell r="F1096">
            <v>15100</v>
          </cell>
          <cell r="N1096">
            <v>1</v>
          </cell>
        </row>
        <row r="1097">
          <cell r="F1097">
            <v>13510</v>
          </cell>
          <cell r="N1097">
            <v>1</v>
          </cell>
        </row>
        <row r="1098">
          <cell r="F1098">
            <v>14100</v>
          </cell>
          <cell r="N1098">
            <v>1</v>
          </cell>
        </row>
        <row r="1099">
          <cell r="F1099">
            <v>11490</v>
          </cell>
          <cell r="N1099">
            <v>0.5</v>
          </cell>
        </row>
        <row r="1100">
          <cell r="F1100">
            <v>15100</v>
          </cell>
          <cell r="N1100">
            <v>1</v>
          </cell>
        </row>
        <row r="1101">
          <cell r="F1101">
            <v>13510</v>
          </cell>
          <cell r="N1101">
            <v>1</v>
          </cell>
        </row>
        <row r="1102">
          <cell r="F1102">
            <v>51060</v>
          </cell>
          <cell r="N1102">
            <v>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4 Actuals"/>
      <sheetName val="2014 Forecast"/>
      <sheetName val="NWNGS EE Listing-10-01-14"/>
      <sheetName val="NWN EE Listing-10-01-14"/>
      <sheetName val="NWN EE Listing 09-01-14"/>
      <sheetName val="NWNGS EE Listing 09-01-14"/>
      <sheetName val="NWN EE Listing 08-01-14"/>
      <sheetName val="NWNGS EE Listing 08-01-14"/>
      <sheetName val="NWN EE Listing 07-01-14"/>
      <sheetName val="NWNGS EE Listing-07-01-14"/>
      <sheetName val="All NWN EE Listing-06-02-14"/>
      <sheetName val="All NWNGS EE Listing-06-02-14"/>
      <sheetName val="All NWN EE Listing-05-01-14"/>
      <sheetName val="All NWNGS EE Listing-05-01-14"/>
      <sheetName val="All EE Listing-04-01-14"/>
      <sheetName val="All NWNGS EE Listing-04-01-14"/>
      <sheetName val="All EE Listing-03-03-14"/>
      <sheetName val="All NWNGS EE Listing-03-03-14"/>
      <sheetName val="All EE Listing-02-14-14"/>
      <sheetName val="All NWNGS EE Listing-02-14-14"/>
      <sheetName val="All EE Listing-02-03-14"/>
      <sheetName val="NNGS All EE Listing-02-03-14"/>
      <sheetName val="NWN All EE Listing-12-31-13"/>
      <sheetName val="NWN-All EE Listing 12-31-10"/>
      <sheetName val="NWN-All EE Listing 11-30-10"/>
      <sheetName val="NWN All ee listing 10-31-10"/>
      <sheetName val="NWN All ee census data 09-30-10"/>
      <sheetName val="Census data eff 8-31-10"/>
      <sheetName val="All ee census data 7-30-10"/>
      <sheetName val="All ee census data 6-30-10"/>
      <sheetName val="All ee census eff 5-31-10"/>
      <sheetName val="CONF All ee census eff 4-30-10"/>
      <sheetName val="All EE census data eff-3-31-10"/>
      <sheetName val="CONF All EE census data 2-28-10"/>
      <sheetName val="CONF All ee census data 1-31-10"/>
      <sheetName val="Chart"/>
      <sheetName val="NWN EE Listing 12-31-2014"/>
      <sheetName val="NWNGS EE Listing 12.31.2014"/>
      <sheetName val="NWN EE Listing 1-1-15"/>
      <sheetName val="NWNGS EE Listing 1-1-2015"/>
      <sheetName val="NWN EE Listing 12-01-14"/>
      <sheetName val="NWNGS EE Listing 12-01-2014"/>
      <sheetName val="NWNGS EE Listing 11-01-14"/>
      <sheetName val="NWN EE Listing 11-01-14"/>
    </sheetNames>
    <sheetDataSet>
      <sheetData sheetId="0">
        <row r="1">
          <cell r="A1">
            <v>1</v>
          </cell>
        </row>
      </sheetData>
      <sheetData sheetId="1">
        <row r="2">
          <cell r="F2">
            <v>13400</v>
          </cell>
        </row>
        <row r="4">
          <cell r="B4">
            <v>5000</v>
          </cell>
          <cell r="G4">
            <v>1099.03</v>
          </cell>
        </row>
        <row r="5">
          <cell r="B5">
            <v>85900</v>
          </cell>
          <cell r="G5">
            <v>1097.03</v>
          </cell>
        </row>
        <row r="6">
          <cell r="B6">
            <v>17000</v>
          </cell>
          <cell r="G6">
            <v>55.8</v>
          </cell>
        </row>
        <row r="7">
          <cell r="B7">
            <v>42040</v>
          </cell>
          <cell r="G7">
            <v>2</v>
          </cell>
        </row>
        <row r="8">
          <cell r="B8">
            <v>42030</v>
          </cell>
          <cell r="G8">
            <v>3</v>
          </cell>
        </row>
        <row r="9">
          <cell r="B9">
            <v>16300</v>
          </cell>
          <cell r="G9">
            <v>7</v>
          </cell>
        </row>
        <row r="10">
          <cell r="B10">
            <v>16200</v>
          </cell>
          <cell r="G10">
            <v>9</v>
          </cell>
        </row>
        <row r="11">
          <cell r="B11">
            <v>40000</v>
          </cell>
          <cell r="G11">
            <v>34.799999999999997</v>
          </cell>
        </row>
        <row r="12">
          <cell r="B12">
            <v>44010</v>
          </cell>
          <cell r="G12">
            <v>6</v>
          </cell>
        </row>
        <row r="13">
          <cell r="B13">
            <v>48010</v>
          </cell>
          <cell r="G13">
            <v>1</v>
          </cell>
        </row>
        <row r="14">
          <cell r="B14">
            <v>42000</v>
          </cell>
          <cell r="G14">
            <v>27.8</v>
          </cell>
        </row>
        <row r="15">
          <cell r="B15">
            <v>42020</v>
          </cell>
          <cell r="G15">
            <v>2</v>
          </cell>
        </row>
        <row r="16">
          <cell r="B16">
            <v>42025</v>
          </cell>
          <cell r="G16">
            <v>25.8</v>
          </cell>
        </row>
        <row r="17">
          <cell r="B17">
            <v>42010</v>
          </cell>
          <cell r="G17">
            <v>8</v>
          </cell>
        </row>
        <row r="18">
          <cell r="B18">
            <v>42012</v>
          </cell>
          <cell r="G18">
            <v>2.8</v>
          </cell>
        </row>
        <row r="19">
          <cell r="B19">
            <v>42014</v>
          </cell>
          <cell r="G19">
            <v>4</v>
          </cell>
        </row>
        <row r="20">
          <cell r="B20">
            <v>42016</v>
          </cell>
          <cell r="G20">
            <v>5</v>
          </cell>
        </row>
        <row r="21">
          <cell r="B21">
            <v>42018</v>
          </cell>
          <cell r="G21">
            <v>6</v>
          </cell>
        </row>
        <row r="22">
          <cell r="B22">
            <v>11399</v>
          </cell>
          <cell r="G22">
            <v>14</v>
          </cell>
        </row>
        <row r="23">
          <cell r="B23">
            <v>11150</v>
          </cell>
          <cell r="G23">
            <v>5</v>
          </cell>
        </row>
        <row r="24">
          <cell r="B24">
            <v>43010</v>
          </cell>
          <cell r="G24">
            <v>5</v>
          </cell>
        </row>
        <row r="25">
          <cell r="B25">
            <v>11380</v>
          </cell>
          <cell r="G25">
            <v>4</v>
          </cell>
        </row>
        <row r="26">
          <cell r="B26">
            <v>11370</v>
          </cell>
          <cell r="G26">
            <v>2</v>
          </cell>
        </row>
        <row r="27">
          <cell r="B27">
            <v>45010</v>
          </cell>
          <cell r="G27">
            <v>2</v>
          </cell>
        </row>
        <row r="28">
          <cell r="B28">
            <v>30000</v>
          </cell>
          <cell r="G28">
            <v>132.88</v>
          </cell>
        </row>
        <row r="29">
          <cell r="B29">
            <v>51045</v>
          </cell>
          <cell r="G29">
            <v>1</v>
          </cell>
        </row>
        <row r="30">
          <cell r="B30">
            <v>51050</v>
          </cell>
          <cell r="G30">
            <v>1</v>
          </cell>
        </row>
        <row r="31">
          <cell r="B31">
            <v>51060</v>
          </cell>
          <cell r="G31">
            <v>5</v>
          </cell>
        </row>
        <row r="32">
          <cell r="B32">
            <v>41000</v>
          </cell>
          <cell r="G32">
            <v>93.98</v>
          </cell>
        </row>
        <row r="33">
          <cell r="B33">
            <v>13100</v>
          </cell>
          <cell r="G33">
            <v>11</v>
          </cell>
        </row>
        <row r="34">
          <cell r="B34">
            <v>16400</v>
          </cell>
          <cell r="G34">
            <v>11</v>
          </cell>
        </row>
        <row r="35">
          <cell r="B35">
            <v>41020</v>
          </cell>
          <cell r="G35">
            <v>25.48</v>
          </cell>
        </row>
        <row r="36">
          <cell r="B36">
            <v>41030</v>
          </cell>
          <cell r="G36">
            <v>5.5</v>
          </cell>
        </row>
        <row r="37">
          <cell r="B37">
            <v>41040</v>
          </cell>
          <cell r="G37">
            <v>18</v>
          </cell>
        </row>
        <row r="38">
          <cell r="B38">
            <v>41050</v>
          </cell>
          <cell r="G38">
            <v>5</v>
          </cell>
        </row>
        <row r="39">
          <cell r="B39">
            <v>41060</v>
          </cell>
          <cell r="G39">
            <v>10</v>
          </cell>
        </row>
        <row r="40">
          <cell r="B40">
            <v>41070</v>
          </cell>
          <cell r="G40">
            <v>6</v>
          </cell>
        </row>
        <row r="41">
          <cell r="B41">
            <v>49010</v>
          </cell>
          <cell r="G41">
            <v>2</v>
          </cell>
        </row>
        <row r="42">
          <cell r="B42">
            <v>16100</v>
          </cell>
          <cell r="G42">
            <v>6</v>
          </cell>
        </row>
        <row r="43">
          <cell r="B43">
            <v>37000</v>
          </cell>
          <cell r="G43">
            <v>25.9</v>
          </cell>
        </row>
        <row r="44">
          <cell r="B44">
            <v>32000</v>
          </cell>
          <cell r="G44">
            <v>8.9</v>
          </cell>
        </row>
        <row r="45">
          <cell r="B45">
            <v>33000</v>
          </cell>
          <cell r="G45">
            <v>4</v>
          </cell>
        </row>
        <row r="46">
          <cell r="B46">
            <v>34000</v>
          </cell>
          <cell r="G46">
            <v>4</v>
          </cell>
        </row>
        <row r="47">
          <cell r="B47">
            <v>35000</v>
          </cell>
          <cell r="G47">
            <v>1</v>
          </cell>
        </row>
        <row r="48">
          <cell r="B48">
            <v>31000</v>
          </cell>
          <cell r="G48">
            <v>8</v>
          </cell>
        </row>
        <row r="49">
          <cell r="B49">
            <v>31100</v>
          </cell>
          <cell r="G49">
            <v>5</v>
          </cell>
        </row>
        <row r="50">
          <cell r="B50">
            <v>31300</v>
          </cell>
          <cell r="G50">
            <v>3</v>
          </cell>
        </row>
        <row r="51">
          <cell r="B51">
            <v>52000</v>
          </cell>
          <cell r="G51">
            <v>831.55</v>
          </cell>
        </row>
        <row r="52">
          <cell r="B52">
            <v>51010</v>
          </cell>
          <cell r="G52">
            <v>6</v>
          </cell>
        </row>
        <row r="53">
          <cell r="B53">
            <v>53010</v>
          </cell>
          <cell r="G53">
            <v>8</v>
          </cell>
        </row>
        <row r="54">
          <cell r="B54">
            <v>26000</v>
          </cell>
          <cell r="G54">
            <v>223.8</v>
          </cell>
        </row>
        <row r="55">
          <cell r="B55">
            <v>15493</v>
          </cell>
          <cell r="G55">
            <v>0</v>
          </cell>
        </row>
        <row r="56">
          <cell r="B56">
            <v>13600</v>
          </cell>
          <cell r="G56">
            <v>15</v>
          </cell>
        </row>
        <row r="57">
          <cell r="B57">
            <v>13400</v>
          </cell>
          <cell r="G57">
            <v>110.5</v>
          </cell>
        </row>
        <row r="58">
          <cell r="B58">
            <v>12010</v>
          </cell>
          <cell r="G58">
            <v>31</v>
          </cell>
        </row>
        <row r="59">
          <cell r="B59">
            <v>12011</v>
          </cell>
          <cell r="G59">
            <v>6</v>
          </cell>
        </row>
        <row r="60">
          <cell r="B60">
            <v>12012</v>
          </cell>
          <cell r="G60">
            <v>5</v>
          </cell>
        </row>
        <row r="61">
          <cell r="B61">
            <v>12013</v>
          </cell>
          <cell r="G61">
            <v>20</v>
          </cell>
        </row>
        <row r="62">
          <cell r="B62">
            <v>11300</v>
          </cell>
          <cell r="G62">
            <v>13</v>
          </cell>
        </row>
        <row r="63">
          <cell r="B63">
            <v>11320</v>
          </cell>
          <cell r="G63">
            <v>5</v>
          </cell>
        </row>
        <row r="64">
          <cell r="B64">
            <v>11325</v>
          </cell>
          <cell r="G64">
            <v>4</v>
          </cell>
        </row>
        <row r="65">
          <cell r="B65">
            <v>11348</v>
          </cell>
          <cell r="G65">
            <v>4</v>
          </cell>
        </row>
        <row r="66">
          <cell r="B66">
            <v>28000</v>
          </cell>
          <cell r="G66">
            <v>54.3</v>
          </cell>
        </row>
        <row r="67">
          <cell r="B67">
            <v>11550</v>
          </cell>
          <cell r="G67">
            <v>4</v>
          </cell>
        </row>
        <row r="68">
          <cell r="B68">
            <v>52040</v>
          </cell>
          <cell r="G68">
            <v>4</v>
          </cell>
        </row>
        <row r="69">
          <cell r="B69">
            <v>15491</v>
          </cell>
          <cell r="G69">
            <v>1</v>
          </cell>
        </row>
        <row r="70">
          <cell r="B70">
            <v>11500</v>
          </cell>
          <cell r="G70">
            <v>45.3</v>
          </cell>
        </row>
        <row r="71">
          <cell r="B71">
            <v>11410</v>
          </cell>
          <cell r="G71">
            <v>6</v>
          </cell>
        </row>
        <row r="72">
          <cell r="B72">
            <v>11490</v>
          </cell>
          <cell r="G72">
            <v>10.3</v>
          </cell>
        </row>
        <row r="73">
          <cell r="B73">
            <v>11513</v>
          </cell>
          <cell r="G73">
            <v>1</v>
          </cell>
        </row>
        <row r="74">
          <cell r="B74">
            <v>11551</v>
          </cell>
          <cell r="G74">
            <v>13</v>
          </cell>
        </row>
        <row r="75">
          <cell r="B75">
            <v>11330</v>
          </cell>
          <cell r="G75">
            <v>6</v>
          </cell>
        </row>
        <row r="76">
          <cell r="B76">
            <v>11515</v>
          </cell>
          <cell r="G76">
            <v>7</v>
          </cell>
        </row>
        <row r="77">
          <cell r="B77">
            <v>11400</v>
          </cell>
          <cell r="G77">
            <v>15</v>
          </cell>
        </row>
        <row r="78">
          <cell r="B78">
            <v>11420</v>
          </cell>
          <cell r="G78">
            <v>7</v>
          </cell>
        </row>
        <row r="79">
          <cell r="B79">
            <v>11430</v>
          </cell>
          <cell r="G79">
            <v>8</v>
          </cell>
        </row>
        <row r="80">
          <cell r="B80">
            <v>27000</v>
          </cell>
          <cell r="G80">
            <v>593.75</v>
          </cell>
        </row>
        <row r="81">
          <cell r="B81">
            <v>15400</v>
          </cell>
          <cell r="G81">
            <v>6</v>
          </cell>
        </row>
        <row r="82">
          <cell r="B82">
            <v>15501</v>
          </cell>
          <cell r="G82">
            <v>1</v>
          </cell>
        </row>
        <row r="83">
          <cell r="B83">
            <v>15492</v>
          </cell>
          <cell r="G83">
            <v>1</v>
          </cell>
        </row>
        <row r="84">
          <cell r="B84">
            <v>25000</v>
          </cell>
          <cell r="G84">
            <v>154.75</v>
          </cell>
        </row>
        <row r="85">
          <cell r="B85">
            <v>15508</v>
          </cell>
          <cell r="G85">
            <v>5</v>
          </cell>
        </row>
        <row r="86">
          <cell r="B86">
            <v>13525</v>
          </cell>
          <cell r="G86">
            <v>9</v>
          </cell>
        </row>
        <row r="87">
          <cell r="B87">
            <v>11200</v>
          </cell>
          <cell r="G87">
            <v>31.75</v>
          </cell>
        </row>
        <row r="88">
          <cell r="B88">
            <v>15510</v>
          </cell>
          <cell r="G88">
            <v>23</v>
          </cell>
        </row>
        <row r="89">
          <cell r="B89">
            <v>15150</v>
          </cell>
          <cell r="G89">
            <v>86</v>
          </cell>
        </row>
        <row r="90">
          <cell r="B90">
            <v>12359</v>
          </cell>
          <cell r="G90">
            <v>3</v>
          </cell>
        </row>
        <row r="91">
          <cell r="B91">
            <v>15100</v>
          </cell>
          <cell r="G91">
            <v>72</v>
          </cell>
        </row>
        <row r="92">
          <cell r="B92">
            <v>15505</v>
          </cell>
          <cell r="G92">
            <v>11</v>
          </cell>
        </row>
        <row r="93">
          <cell r="B93">
            <v>20000</v>
          </cell>
          <cell r="G93">
            <v>431</v>
          </cell>
        </row>
        <row r="94">
          <cell r="B94">
            <v>11100</v>
          </cell>
          <cell r="G94">
            <v>27</v>
          </cell>
        </row>
        <row r="95">
          <cell r="B95">
            <v>15520</v>
          </cell>
          <cell r="G95">
            <v>26</v>
          </cell>
        </row>
        <row r="96">
          <cell r="B96">
            <v>15509</v>
          </cell>
          <cell r="G96">
            <v>7</v>
          </cell>
        </row>
        <row r="97">
          <cell r="B97">
            <v>13520</v>
          </cell>
          <cell r="G97">
            <v>37</v>
          </cell>
        </row>
        <row r="98">
          <cell r="B98">
            <v>13305</v>
          </cell>
          <cell r="G98">
            <v>0</v>
          </cell>
        </row>
        <row r="99">
          <cell r="B99">
            <v>13510</v>
          </cell>
          <cell r="G99">
            <v>148</v>
          </cell>
        </row>
        <row r="100">
          <cell r="B100">
            <v>15515</v>
          </cell>
          <cell r="G100">
            <v>186</v>
          </cell>
        </row>
        <row r="101">
          <cell r="B101">
            <v>15506</v>
          </cell>
          <cell r="G101">
            <v>74</v>
          </cell>
        </row>
        <row r="102">
          <cell r="B102">
            <v>14000</v>
          </cell>
          <cell r="G102">
            <v>112</v>
          </cell>
        </row>
        <row r="103">
          <cell r="B103">
            <v>14100</v>
          </cell>
          <cell r="G103">
            <v>97</v>
          </cell>
        </row>
        <row r="104">
          <cell r="B104">
            <v>14109</v>
          </cell>
          <cell r="G104">
            <v>15</v>
          </cell>
        </row>
        <row r="105">
          <cell r="B105">
            <v>50000</v>
          </cell>
          <cell r="G105">
            <v>26</v>
          </cell>
        </row>
        <row r="106">
          <cell r="B106">
            <v>51040</v>
          </cell>
          <cell r="G106">
            <v>5</v>
          </cell>
        </row>
        <row r="107">
          <cell r="B107">
            <v>15494</v>
          </cell>
          <cell r="G107">
            <v>0</v>
          </cell>
        </row>
        <row r="108">
          <cell r="B108">
            <v>54010</v>
          </cell>
          <cell r="G108">
            <v>6</v>
          </cell>
        </row>
        <row r="109">
          <cell r="B109">
            <v>46000</v>
          </cell>
          <cell r="G109">
            <v>2</v>
          </cell>
        </row>
        <row r="110">
          <cell r="B110">
            <v>46010</v>
          </cell>
          <cell r="G110">
            <v>2</v>
          </cell>
        </row>
        <row r="111">
          <cell r="B111">
            <v>46030</v>
          </cell>
          <cell r="G111">
            <v>0</v>
          </cell>
        </row>
        <row r="112">
          <cell r="B112">
            <v>51020</v>
          </cell>
          <cell r="G112">
            <v>10</v>
          </cell>
        </row>
        <row r="113">
          <cell r="B113">
            <v>56000</v>
          </cell>
          <cell r="G113">
            <v>3</v>
          </cell>
        </row>
        <row r="114">
          <cell r="B114">
            <v>55010</v>
          </cell>
          <cell r="G114">
            <v>1</v>
          </cell>
        </row>
        <row r="115">
          <cell r="B115">
            <v>11600</v>
          </cell>
          <cell r="G115">
            <v>2</v>
          </cell>
        </row>
        <row r="116">
          <cell r="B116">
            <v>11590</v>
          </cell>
          <cell r="G116">
            <v>1</v>
          </cell>
        </row>
        <row r="117">
          <cell r="B117">
            <v>11595</v>
          </cell>
          <cell r="G117">
            <v>1</v>
          </cell>
        </row>
        <row r="118">
          <cell r="B118">
            <v>53000</v>
          </cell>
          <cell r="G118">
            <v>9</v>
          </cell>
        </row>
        <row r="119">
          <cell r="B119">
            <v>11540</v>
          </cell>
          <cell r="G119">
            <v>4</v>
          </cell>
        </row>
        <row r="120">
          <cell r="B120">
            <v>52010</v>
          </cell>
          <cell r="G120">
            <v>4</v>
          </cell>
        </row>
        <row r="121">
          <cell r="B121">
            <v>52020</v>
          </cell>
          <cell r="G121">
            <v>1</v>
          </cell>
        </row>
        <row r="122">
          <cell r="B122">
            <v>79100</v>
          </cell>
          <cell r="G122">
            <v>27.8</v>
          </cell>
        </row>
        <row r="123">
          <cell r="B123">
            <v>72500</v>
          </cell>
          <cell r="G123">
            <v>5.8</v>
          </cell>
        </row>
        <row r="124">
          <cell r="B124">
            <v>70000</v>
          </cell>
          <cell r="G124">
            <v>22</v>
          </cell>
        </row>
        <row r="125">
          <cell r="B125">
            <v>79000</v>
          </cell>
          <cell r="G125">
            <v>7</v>
          </cell>
        </row>
        <row r="126">
          <cell r="B126">
            <v>79002</v>
          </cell>
          <cell r="G126">
            <v>12</v>
          </cell>
        </row>
        <row r="127">
          <cell r="B127">
            <v>79003</v>
          </cell>
          <cell r="G127">
            <v>3</v>
          </cell>
        </row>
        <row r="128">
          <cell r="B128">
            <v>60100</v>
          </cell>
          <cell r="G128">
            <v>0</v>
          </cell>
        </row>
        <row r="129">
          <cell r="B129">
            <v>60102</v>
          </cell>
          <cell r="G129">
            <v>0</v>
          </cell>
        </row>
        <row r="130">
          <cell r="B130">
            <v>60104</v>
          </cell>
          <cell r="G130">
            <v>0</v>
          </cell>
        </row>
        <row r="131">
          <cell r="B131">
            <v>60105</v>
          </cell>
          <cell r="G131">
            <v>0</v>
          </cell>
        </row>
        <row r="132">
          <cell r="B132">
            <v>60110</v>
          </cell>
          <cell r="G132">
            <v>0</v>
          </cell>
        </row>
        <row r="133">
          <cell r="B133">
            <v>60113</v>
          </cell>
          <cell r="G133">
            <v>0</v>
          </cell>
        </row>
        <row r="134">
          <cell r="B134">
            <v>60115</v>
          </cell>
          <cell r="G134">
            <v>0</v>
          </cell>
        </row>
        <row r="135">
          <cell r="B135">
            <v>60117</v>
          </cell>
          <cell r="G135">
            <v>0</v>
          </cell>
        </row>
        <row r="136">
          <cell r="B136">
            <v>60119</v>
          </cell>
          <cell r="G136">
            <v>0</v>
          </cell>
        </row>
        <row r="137">
          <cell r="B137">
            <v>60120</v>
          </cell>
          <cell r="G137">
            <v>0</v>
          </cell>
        </row>
        <row r="138">
          <cell r="B138">
            <v>60123</v>
          </cell>
          <cell r="G138">
            <v>0</v>
          </cell>
        </row>
        <row r="139">
          <cell r="B139">
            <v>60124</v>
          </cell>
          <cell r="G139">
            <v>0</v>
          </cell>
        </row>
        <row r="140">
          <cell r="B140">
            <v>60125</v>
          </cell>
          <cell r="G140">
            <v>0</v>
          </cell>
        </row>
        <row r="141">
          <cell r="B141">
            <v>83020</v>
          </cell>
          <cell r="G141">
            <v>2</v>
          </cell>
        </row>
        <row r="142">
          <cell r="B142">
            <v>83023</v>
          </cell>
          <cell r="G142">
            <v>0</v>
          </cell>
        </row>
        <row r="143">
          <cell r="B143">
            <v>83024</v>
          </cell>
          <cell r="G143">
            <v>2</v>
          </cell>
        </row>
      </sheetData>
      <sheetData sheetId="2">
        <row r="2">
          <cell r="F2">
            <v>99023</v>
          </cell>
        </row>
      </sheetData>
      <sheetData sheetId="3">
        <row r="2">
          <cell r="F2">
            <v>13400</v>
          </cell>
        </row>
      </sheetData>
      <sheetData sheetId="4">
        <row r="2">
          <cell r="F2">
            <v>99023</v>
          </cell>
        </row>
      </sheetData>
      <sheetData sheetId="5">
        <row r="2">
          <cell r="F2">
            <v>13400</v>
          </cell>
        </row>
      </sheetData>
      <sheetData sheetId="6">
        <row r="2">
          <cell r="F2">
            <v>99023</v>
          </cell>
        </row>
      </sheetData>
      <sheetData sheetId="7">
        <row r="2">
          <cell r="F2">
            <v>13400</v>
          </cell>
        </row>
      </sheetData>
      <sheetData sheetId="8">
        <row r="2">
          <cell r="F2">
            <v>99023</v>
          </cell>
          <cell r="R2">
            <v>1</v>
          </cell>
        </row>
        <row r="3">
          <cell r="F3">
            <v>99023</v>
          </cell>
          <cell r="R3">
            <v>1</v>
          </cell>
        </row>
        <row r="4">
          <cell r="F4">
            <v>99023</v>
          </cell>
          <cell r="R4">
            <v>1</v>
          </cell>
        </row>
        <row r="5">
          <cell r="F5">
            <v>99023</v>
          </cell>
          <cell r="R5">
            <v>1</v>
          </cell>
        </row>
        <row r="6">
          <cell r="F6">
            <v>99018</v>
          </cell>
          <cell r="R6">
            <v>1</v>
          </cell>
        </row>
        <row r="7">
          <cell r="F7">
            <v>99009</v>
          </cell>
          <cell r="R7">
            <v>1</v>
          </cell>
        </row>
        <row r="8">
          <cell r="F8">
            <v>99023</v>
          </cell>
          <cell r="R8">
            <v>1</v>
          </cell>
        </row>
        <row r="9">
          <cell r="F9">
            <v>99023</v>
          </cell>
          <cell r="R9">
            <v>1</v>
          </cell>
        </row>
        <row r="10">
          <cell r="F10">
            <v>99023</v>
          </cell>
          <cell r="R10">
            <v>1</v>
          </cell>
        </row>
        <row r="11">
          <cell r="F11">
            <v>99007</v>
          </cell>
          <cell r="R11">
            <v>1</v>
          </cell>
        </row>
        <row r="12">
          <cell r="F12">
            <v>99018</v>
          </cell>
          <cell r="R12">
            <v>1</v>
          </cell>
        </row>
        <row r="13">
          <cell r="F13">
            <v>99017</v>
          </cell>
          <cell r="R13">
            <v>1</v>
          </cell>
        </row>
        <row r="14">
          <cell r="F14">
            <v>99023</v>
          </cell>
          <cell r="R14">
            <v>1</v>
          </cell>
        </row>
        <row r="15">
          <cell r="F15">
            <v>99023</v>
          </cell>
          <cell r="R15">
            <v>1</v>
          </cell>
        </row>
        <row r="16">
          <cell r="F16">
            <v>99007</v>
          </cell>
          <cell r="R16">
            <v>1</v>
          </cell>
        </row>
        <row r="17">
          <cell r="F17">
            <v>99018</v>
          </cell>
          <cell r="R17">
            <v>1</v>
          </cell>
        </row>
        <row r="18">
          <cell r="F18">
            <v>99024</v>
          </cell>
          <cell r="R18">
            <v>1</v>
          </cell>
        </row>
        <row r="19">
          <cell r="F19">
            <v>99023</v>
          </cell>
          <cell r="R19">
            <v>1</v>
          </cell>
        </row>
        <row r="20">
          <cell r="F20">
            <v>99013</v>
          </cell>
          <cell r="R20">
            <v>1</v>
          </cell>
        </row>
        <row r="21">
          <cell r="F21">
            <v>79002</v>
          </cell>
          <cell r="R21">
            <v>1</v>
          </cell>
        </row>
        <row r="22">
          <cell r="F22">
            <v>13510</v>
          </cell>
          <cell r="R22">
            <v>1</v>
          </cell>
        </row>
        <row r="23">
          <cell r="F23">
            <v>14109</v>
          </cell>
          <cell r="R23">
            <v>1</v>
          </cell>
        </row>
        <row r="24">
          <cell r="F24">
            <v>14109</v>
          </cell>
          <cell r="R24">
            <v>1</v>
          </cell>
        </row>
        <row r="25">
          <cell r="F25">
            <v>13510</v>
          </cell>
          <cell r="R25">
            <v>1</v>
          </cell>
        </row>
        <row r="26">
          <cell r="F26">
            <v>14100</v>
          </cell>
          <cell r="R26">
            <v>1</v>
          </cell>
        </row>
        <row r="27">
          <cell r="F27">
            <v>13510</v>
          </cell>
          <cell r="R27">
            <v>1</v>
          </cell>
        </row>
        <row r="28">
          <cell r="F28">
            <v>13520</v>
          </cell>
          <cell r="R28">
            <v>1</v>
          </cell>
        </row>
        <row r="29">
          <cell r="F29">
            <v>13520</v>
          </cell>
          <cell r="R29">
            <v>1</v>
          </cell>
        </row>
        <row r="30">
          <cell r="F30">
            <v>11200</v>
          </cell>
          <cell r="R30">
            <v>1</v>
          </cell>
        </row>
        <row r="31">
          <cell r="F31">
            <v>13510</v>
          </cell>
          <cell r="R31">
            <v>1</v>
          </cell>
        </row>
        <row r="32">
          <cell r="F32">
            <v>14100</v>
          </cell>
          <cell r="R32">
            <v>1</v>
          </cell>
        </row>
        <row r="33">
          <cell r="F33">
            <v>15510</v>
          </cell>
          <cell r="R33">
            <v>1</v>
          </cell>
        </row>
        <row r="34">
          <cell r="F34">
            <v>13510</v>
          </cell>
          <cell r="R34">
            <v>1</v>
          </cell>
        </row>
        <row r="35">
          <cell r="F35">
            <v>13510</v>
          </cell>
          <cell r="R35">
            <v>1</v>
          </cell>
        </row>
        <row r="36">
          <cell r="F36">
            <v>11200</v>
          </cell>
          <cell r="R36">
            <v>1</v>
          </cell>
        </row>
        <row r="37">
          <cell r="F37">
            <v>54010</v>
          </cell>
          <cell r="R37">
            <v>1</v>
          </cell>
        </row>
        <row r="38">
          <cell r="F38">
            <v>13510</v>
          </cell>
          <cell r="R38">
            <v>1</v>
          </cell>
        </row>
        <row r="39">
          <cell r="F39">
            <v>42010</v>
          </cell>
          <cell r="R39">
            <v>1</v>
          </cell>
        </row>
        <row r="40">
          <cell r="F40">
            <v>13100</v>
          </cell>
          <cell r="R40">
            <v>1</v>
          </cell>
        </row>
        <row r="41">
          <cell r="F41">
            <v>79000</v>
          </cell>
          <cell r="R41">
            <v>1</v>
          </cell>
        </row>
        <row r="42">
          <cell r="F42">
            <v>14109</v>
          </cell>
          <cell r="R42">
            <v>1</v>
          </cell>
        </row>
        <row r="43">
          <cell r="F43">
            <v>13510</v>
          </cell>
          <cell r="R43">
            <v>1</v>
          </cell>
        </row>
        <row r="44">
          <cell r="F44">
            <v>13400</v>
          </cell>
          <cell r="R44">
            <v>1</v>
          </cell>
        </row>
        <row r="45">
          <cell r="F45">
            <v>43010</v>
          </cell>
          <cell r="R45">
            <v>1</v>
          </cell>
        </row>
        <row r="46">
          <cell r="F46">
            <v>11330</v>
          </cell>
          <cell r="R46">
            <v>1</v>
          </cell>
        </row>
        <row r="47">
          <cell r="F47">
            <v>13510</v>
          </cell>
          <cell r="R47">
            <v>1</v>
          </cell>
        </row>
        <row r="48">
          <cell r="F48">
            <v>14100</v>
          </cell>
          <cell r="R48">
            <v>1</v>
          </cell>
        </row>
        <row r="49">
          <cell r="F49">
            <v>15520</v>
          </cell>
          <cell r="R49">
            <v>1</v>
          </cell>
        </row>
        <row r="50">
          <cell r="F50">
            <v>15100</v>
          </cell>
          <cell r="R50">
            <v>1</v>
          </cell>
        </row>
        <row r="51">
          <cell r="F51">
            <v>15506</v>
          </cell>
          <cell r="R51">
            <v>1</v>
          </cell>
        </row>
        <row r="52">
          <cell r="F52">
            <v>72500</v>
          </cell>
          <cell r="R52">
            <v>1</v>
          </cell>
        </row>
        <row r="53">
          <cell r="F53">
            <v>13510</v>
          </cell>
          <cell r="R53">
            <v>1</v>
          </cell>
        </row>
        <row r="54">
          <cell r="F54">
            <v>16400</v>
          </cell>
          <cell r="R54">
            <v>1</v>
          </cell>
        </row>
        <row r="55">
          <cell r="F55">
            <v>13510</v>
          </cell>
          <cell r="R55">
            <v>1</v>
          </cell>
        </row>
        <row r="56">
          <cell r="F56">
            <v>51040</v>
          </cell>
          <cell r="R56">
            <v>1</v>
          </cell>
        </row>
        <row r="57">
          <cell r="F57">
            <v>52010</v>
          </cell>
          <cell r="R57">
            <v>1</v>
          </cell>
        </row>
        <row r="58">
          <cell r="F58">
            <v>14100</v>
          </cell>
          <cell r="R58">
            <v>1</v>
          </cell>
        </row>
        <row r="59">
          <cell r="F59">
            <v>15505</v>
          </cell>
          <cell r="R59">
            <v>1</v>
          </cell>
        </row>
        <row r="60">
          <cell r="F60">
            <v>51020</v>
          </cell>
          <cell r="R60">
            <v>1</v>
          </cell>
        </row>
        <row r="61">
          <cell r="F61">
            <v>15506</v>
          </cell>
          <cell r="R61">
            <v>1</v>
          </cell>
        </row>
        <row r="62">
          <cell r="F62">
            <v>13520</v>
          </cell>
          <cell r="R62">
            <v>1</v>
          </cell>
        </row>
        <row r="63">
          <cell r="F63">
            <v>11550</v>
          </cell>
          <cell r="R63">
            <v>1</v>
          </cell>
        </row>
        <row r="64">
          <cell r="F64">
            <v>13510</v>
          </cell>
          <cell r="R64">
            <v>1</v>
          </cell>
        </row>
        <row r="65">
          <cell r="F65">
            <v>13400</v>
          </cell>
          <cell r="R65">
            <v>1</v>
          </cell>
        </row>
        <row r="66">
          <cell r="F66">
            <v>13510</v>
          </cell>
          <cell r="R66">
            <v>1</v>
          </cell>
        </row>
        <row r="67">
          <cell r="F67">
            <v>15506</v>
          </cell>
          <cell r="R67">
            <v>1</v>
          </cell>
        </row>
        <row r="68">
          <cell r="F68">
            <v>14100</v>
          </cell>
          <cell r="R68">
            <v>1</v>
          </cell>
        </row>
        <row r="69">
          <cell r="F69">
            <v>15100</v>
          </cell>
          <cell r="R69">
            <v>1</v>
          </cell>
        </row>
        <row r="70">
          <cell r="F70">
            <v>15506</v>
          </cell>
          <cell r="R70">
            <v>1</v>
          </cell>
        </row>
        <row r="71">
          <cell r="F71">
            <v>15506</v>
          </cell>
          <cell r="R71">
            <v>1</v>
          </cell>
        </row>
        <row r="72">
          <cell r="F72">
            <v>11515</v>
          </cell>
          <cell r="R72">
            <v>1</v>
          </cell>
        </row>
        <row r="73">
          <cell r="F73">
            <v>16200</v>
          </cell>
          <cell r="R73">
            <v>1</v>
          </cell>
        </row>
        <row r="74">
          <cell r="F74">
            <v>13600</v>
          </cell>
          <cell r="R74">
            <v>1</v>
          </cell>
        </row>
        <row r="75">
          <cell r="F75">
            <v>14100</v>
          </cell>
          <cell r="R75">
            <v>1</v>
          </cell>
        </row>
        <row r="76">
          <cell r="F76">
            <v>31300</v>
          </cell>
          <cell r="R76">
            <v>1</v>
          </cell>
        </row>
        <row r="77">
          <cell r="F77">
            <v>11410</v>
          </cell>
          <cell r="R77">
            <v>1</v>
          </cell>
        </row>
        <row r="78">
          <cell r="F78">
            <v>13510</v>
          </cell>
          <cell r="R78">
            <v>1</v>
          </cell>
        </row>
        <row r="79">
          <cell r="F79">
            <v>13400</v>
          </cell>
          <cell r="R79">
            <v>0.5</v>
          </cell>
        </row>
        <row r="80">
          <cell r="F80">
            <v>41020</v>
          </cell>
          <cell r="R80">
            <v>1</v>
          </cell>
        </row>
        <row r="81">
          <cell r="F81">
            <v>15506</v>
          </cell>
          <cell r="R81">
            <v>1</v>
          </cell>
        </row>
        <row r="82">
          <cell r="F82">
            <v>15100</v>
          </cell>
          <cell r="R82">
            <v>1</v>
          </cell>
        </row>
        <row r="83">
          <cell r="F83">
            <v>14100</v>
          </cell>
          <cell r="R83">
            <v>1</v>
          </cell>
        </row>
        <row r="84">
          <cell r="F84">
            <v>13400</v>
          </cell>
          <cell r="R84">
            <v>1</v>
          </cell>
        </row>
        <row r="85">
          <cell r="F85">
            <v>11348</v>
          </cell>
          <cell r="R85">
            <v>1</v>
          </cell>
        </row>
        <row r="86">
          <cell r="F86">
            <v>13510</v>
          </cell>
          <cell r="R86">
            <v>1</v>
          </cell>
        </row>
        <row r="87">
          <cell r="F87">
            <v>14109</v>
          </cell>
          <cell r="R87">
            <v>1</v>
          </cell>
        </row>
        <row r="88">
          <cell r="F88">
            <v>16400</v>
          </cell>
          <cell r="R88">
            <v>1</v>
          </cell>
        </row>
        <row r="89">
          <cell r="F89">
            <v>13400</v>
          </cell>
          <cell r="R89">
            <v>1</v>
          </cell>
        </row>
        <row r="90">
          <cell r="F90">
            <v>14100</v>
          </cell>
          <cell r="R90">
            <v>1</v>
          </cell>
        </row>
        <row r="91">
          <cell r="F91">
            <v>42020</v>
          </cell>
          <cell r="R91">
            <v>1</v>
          </cell>
        </row>
        <row r="92">
          <cell r="F92">
            <v>41040</v>
          </cell>
          <cell r="R92">
            <v>1</v>
          </cell>
        </row>
        <row r="93">
          <cell r="F93">
            <v>16300</v>
          </cell>
          <cell r="R93">
            <v>1</v>
          </cell>
        </row>
        <row r="94">
          <cell r="F94">
            <v>13510</v>
          </cell>
          <cell r="R94">
            <v>1</v>
          </cell>
        </row>
        <row r="95">
          <cell r="F95">
            <v>13510</v>
          </cell>
          <cell r="R95">
            <v>1</v>
          </cell>
        </row>
        <row r="96">
          <cell r="F96">
            <v>16100</v>
          </cell>
          <cell r="R96">
            <v>1</v>
          </cell>
        </row>
        <row r="97">
          <cell r="F97">
            <v>13400</v>
          </cell>
          <cell r="R97">
            <v>1</v>
          </cell>
        </row>
        <row r="98">
          <cell r="F98">
            <v>13510</v>
          </cell>
          <cell r="R98">
            <v>1</v>
          </cell>
        </row>
        <row r="99">
          <cell r="F99">
            <v>54010</v>
          </cell>
          <cell r="R99">
            <v>1</v>
          </cell>
        </row>
        <row r="100">
          <cell r="F100">
            <v>11100</v>
          </cell>
          <cell r="R100">
            <v>1</v>
          </cell>
        </row>
        <row r="101">
          <cell r="F101">
            <v>14100</v>
          </cell>
          <cell r="R101">
            <v>1</v>
          </cell>
        </row>
        <row r="102">
          <cell r="F102">
            <v>13520</v>
          </cell>
          <cell r="R102">
            <v>1</v>
          </cell>
        </row>
        <row r="103">
          <cell r="F103">
            <v>13525</v>
          </cell>
          <cell r="R103">
            <v>1</v>
          </cell>
        </row>
        <row r="104">
          <cell r="F104">
            <v>12011</v>
          </cell>
          <cell r="R104">
            <v>1</v>
          </cell>
        </row>
        <row r="105">
          <cell r="F105">
            <v>31300</v>
          </cell>
          <cell r="R105">
            <v>1</v>
          </cell>
        </row>
        <row r="106">
          <cell r="F106">
            <v>14100</v>
          </cell>
          <cell r="R106">
            <v>1</v>
          </cell>
        </row>
        <row r="107">
          <cell r="F107">
            <v>12359</v>
          </cell>
          <cell r="R107">
            <v>1</v>
          </cell>
        </row>
        <row r="108">
          <cell r="F108">
            <v>13510</v>
          </cell>
          <cell r="R108">
            <v>1</v>
          </cell>
        </row>
        <row r="109">
          <cell r="F109">
            <v>14100</v>
          </cell>
          <cell r="R109">
            <v>1</v>
          </cell>
        </row>
        <row r="110">
          <cell r="F110">
            <v>51060</v>
          </cell>
          <cell r="R110">
            <v>1</v>
          </cell>
        </row>
        <row r="111">
          <cell r="F111">
            <v>42018</v>
          </cell>
          <cell r="R111">
            <v>1</v>
          </cell>
        </row>
        <row r="112">
          <cell r="F112">
            <v>14100</v>
          </cell>
          <cell r="R112">
            <v>1</v>
          </cell>
        </row>
        <row r="113">
          <cell r="F113">
            <v>13520</v>
          </cell>
          <cell r="R113">
            <v>1</v>
          </cell>
        </row>
        <row r="114">
          <cell r="F114">
            <v>15100</v>
          </cell>
          <cell r="R114">
            <v>1</v>
          </cell>
        </row>
        <row r="115">
          <cell r="F115">
            <v>42016</v>
          </cell>
          <cell r="R115">
            <v>1</v>
          </cell>
        </row>
        <row r="116">
          <cell r="F116">
            <v>13510</v>
          </cell>
          <cell r="R116">
            <v>1</v>
          </cell>
        </row>
        <row r="117">
          <cell r="F117">
            <v>11410</v>
          </cell>
          <cell r="R117">
            <v>1</v>
          </cell>
        </row>
        <row r="118">
          <cell r="F118">
            <v>13510</v>
          </cell>
          <cell r="R118">
            <v>1</v>
          </cell>
        </row>
        <row r="119">
          <cell r="F119">
            <v>15506</v>
          </cell>
          <cell r="R119">
            <v>1</v>
          </cell>
        </row>
        <row r="120">
          <cell r="F120">
            <v>13510</v>
          </cell>
          <cell r="R120">
            <v>1</v>
          </cell>
        </row>
        <row r="121">
          <cell r="F121">
            <v>15100</v>
          </cell>
          <cell r="R121">
            <v>1</v>
          </cell>
        </row>
        <row r="122">
          <cell r="F122">
            <v>14100</v>
          </cell>
          <cell r="R122">
            <v>1</v>
          </cell>
        </row>
        <row r="123">
          <cell r="F123">
            <v>13510</v>
          </cell>
          <cell r="R123">
            <v>1</v>
          </cell>
        </row>
        <row r="124">
          <cell r="F124">
            <v>13400</v>
          </cell>
          <cell r="R124">
            <v>1</v>
          </cell>
        </row>
        <row r="125">
          <cell r="F125">
            <v>52010</v>
          </cell>
          <cell r="R125">
            <v>1</v>
          </cell>
        </row>
        <row r="126">
          <cell r="F126">
            <v>41020</v>
          </cell>
          <cell r="R126">
            <v>1</v>
          </cell>
        </row>
        <row r="127">
          <cell r="F127">
            <v>11515</v>
          </cell>
          <cell r="R127">
            <v>1</v>
          </cell>
        </row>
        <row r="128">
          <cell r="F128">
            <v>11320</v>
          </cell>
          <cell r="R128">
            <v>1</v>
          </cell>
        </row>
        <row r="129">
          <cell r="F129">
            <v>13510</v>
          </cell>
          <cell r="R129">
            <v>1</v>
          </cell>
        </row>
        <row r="130">
          <cell r="F130">
            <v>15100</v>
          </cell>
          <cell r="R130">
            <v>1</v>
          </cell>
        </row>
        <row r="131">
          <cell r="F131">
            <v>13400</v>
          </cell>
          <cell r="R131">
            <v>1</v>
          </cell>
        </row>
        <row r="132">
          <cell r="F132">
            <v>13510</v>
          </cell>
          <cell r="R132">
            <v>1</v>
          </cell>
        </row>
        <row r="133">
          <cell r="F133">
            <v>13100</v>
          </cell>
          <cell r="R133">
            <v>1</v>
          </cell>
        </row>
        <row r="134">
          <cell r="F134">
            <v>11100</v>
          </cell>
          <cell r="R134">
            <v>1</v>
          </cell>
        </row>
        <row r="135">
          <cell r="F135">
            <v>11200</v>
          </cell>
          <cell r="R135">
            <v>1</v>
          </cell>
        </row>
        <row r="136">
          <cell r="F136">
            <v>13520</v>
          </cell>
          <cell r="R136">
            <v>1</v>
          </cell>
        </row>
        <row r="137">
          <cell r="F137">
            <v>15506</v>
          </cell>
          <cell r="R137">
            <v>1</v>
          </cell>
        </row>
        <row r="138">
          <cell r="F138">
            <v>43010</v>
          </cell>
          <cell r="R138">
            <v>1</v>
          </cell>
        </row>
        <row r="139">
          <cell r="F139">
            <v>14100</v>
          </cell>
          <cell r="R139">
            <v>1</v>
          </cell>
        </row>
        <row r="140">
          <cell r="F140">
            <v>15400</v>
          </cell>
          <cell r="R140">
            <v>1</v>
          </cell>
        </row>
        <row r="141">
          <cell r="F141">
            <v>14100</v>
          </cell>
          <cell r="R141">
            <v>1</v>
          </cell>
        </row>
        <row r="142">
          <cell r="F142">
            <v>13400</v>
          </cell>
          <cell r="R142">
            <v>1</v>
          </cell>
        </row>
        <row r="143">
          <cell r="F143">
            <v>12013</v>
          </cell>
          <cell r="R143">
            <v>1</v>
          </cell>
        </row>
        <row r="144">
          <cell r="F144">
            <v>11100</v>
          </cell>
          <cell r="R144">
            <v>1</v>
          </cell>
        </row>
        <row r="145">
          <cell r="F145">
            <v>15510</v>
          </cell>
          <cell r="R145">
            <v>1</v>
          </cell>
        </row>
        <row r="146">
          <cell r="F146">
            <v>44010</v>
          </cell>
          <cell r="R146">
            <v>1</v>
          </cell>
        </row>
        <row r="147">
          <cell r="F147">
            <v>11420</v>
          </cell>
          <cell r="R147">
            <v>1</v>
          </cell>
        </row>
        <row r="148">
          <cell r="F148">
            <v>13510</v>
          </cell>
          <cell r="R148">
            <v>1</v>
          </cell>
        </row>
        <row r="149">
          <cell r="F149">
            <v>15506</v>
          </cell>
          <cell r="R149">
            <v>1</v>
          </cell>
        </row>
        <row r="150">
          <cell r="F150">
            <v>15506</v>
          </cell>
          <cell r="R150">
            <v>1</v>
          </cell>
        </row>
        <row r="151">
          <cell r="F151">
            <v>15509</v>
          </cell>
          <cell r="R151">
            <v>1</v>
          </cell>
        </row>
        <row r="152">
          <cell r="F152">
            <v>13520</v>
          </cell>
          <cell r="R152">
            <v>1</v>
          </cell>
        </row>
        <row r="153">
          <cell r="F153">
            <v>11430</v>
          </cell>
          <cell r="R153">
            <v>1</v>
          </cell>
        </row>
        <row r="154">
          <cell r="F154">
            <v>15506</v>
          </cell>
          <cell r="R154">
            <v>1</v>
          </cell>
        </row>
        <row r="155">
          <cell r="F155">
            <v>11320</v>
          </cell>
          <cell r="R155">
            <v>1</v>
          </cell>
        </row>
        <row r="156">
          <cell r="F156">
            <v>13510</v>
          </cell>
          <cell r="R156">
            <v>1</v>
          </cell>
        </row>
        <row r="157">
          <cell r="F157">
            <v>13510</v>
          </cell>
          <cell r="R157">
            <v>1</v>
          </cell>
        </row>
        <row r="158">
          <cell r="F158">
            <v>13510</v>
          </cell>
          <cell r="R158">
            <v>1</v>
          </cell>
        </row>
        <row r="159">
          <cell r="F159">
            <v>42010</v>
          </cell>
          <cell r="R159">
            <v>1</v>
          </cell>
        </row>
        <row r="160">
          <cell r="F160">
            <v>13510</v>
          </cell>
          <cell r="R160">
            <v>1</v>
          </cell>
        </row>
        <row r="161">
          <cell r="F161">
            <v>15100</v>
          </cell>
          <cell r="R161">
            <v>1</v>
          </cell>
        </row>
        <row r="162">
          <cell r="F162">
            <v>13510</v>
          </cell>
          <cell r="R162">
            <v>1</v>
          </cell>
        </row>
        <row r="163">
          <cell r="F163">
            <v>41040</v>
          </cell>
          <cell r="R163">
            <v>1</v>
          </cell>
        </row>
        <row r="164">
          <cell r="F164">
            <v>15506</v>
          </cell>
          <cell r="R164">
            <v>1</v>
          </cell>
        </row>
        <row r="165">
          <cell r="F165">
            <v>13520</v>
          </cell>
          <cell r="R165">
            <v>1</v>
          </cell>
        </row>
        <row r="166">
          <cell r="F166">
            <v>15506</v>
          </cell>
          <cell r="R166">
            <v>1</v>
          </cell>
        </row>
        <row r="167">
          <cell r="F167">
            <v>13400</v>
          </cell>
          <cell r="R167">
            <v>1</v>
          </cell>
        </row>
        <row r="168">
          <cell r="F168">
            <v>11200</v>
          </cell>
          <cell r="R168">
            <v>1</v>
          </cell>
        </row>
        <row r="169">
          <cell r="F169">
            <v>14100</v>
          </cell>
          <cell r="R169">
            <v>1</v>
          </cell>
        </row>
        <row r="170">
          <cell r="F170">
            <v>15505</v>
          </cell>
          <cell r="R170">
            <v>1</v>
          </cell>
        </row>
        <row r="171">
          <cell r="F171">
            <v>12013</v>
          </cell>
          <cell r="R171">
            <v>1</v>
          </cell>
        </row>
        <row r="172">
          <cell r="F172">
            <v>12011</v>
          </cell>
          <cell r="R172">
            <v>1</v>
          </cell>
        </row>
        <row r="173">
          <cell r="F173">
            <v>12012</v>
          </cell>
          <cell r="R173">
            <v>1</v>
          </cell>
        </row>
        <row r="174">
          <cell r="F174">
            <v>54010</v>
          </cell>
          <cell r="R174">
            <v>1</v>
          </cell>
        </row>
        <row r="175">
          <cell r="F175">
            <v>13510</v>
          </cell>
          <cell r="R175">
            <v>1</v>
          </cell>
        </row>
        <row r="176">
          <cell r="F176">
            <v>13510</v>
          </cell>
          <cell r="R176">
            <v>1</v>
          </cell>
        </row>
        <row r="177">
          <cell r="F177">
            <v>11325</v>
          </cell>
          <cell r="R177">
            <v>1</v>
          </cell>
        </row>
        <row r="178">
          <cell r="F178">
            <v>14100</v>
          </cell>
          <cell r="R178">
            <v>1</v>
          </cell>
        </row>
        <row r="179">
          <cell r="F179">
            <v>13510</v>
          </cell>
          <cell r="R179">
            <v>1</v>
          </cell>
        </row>
        <row r="180">
          <cell r="F180">
            <v>13510</v>
          </cell>
          <cell r="R180">
            <v>1</v>
          </cell>
        </row>
        <row r="181">
          <cell r="F181">
            <v>15100</v>
          </cell>
          <cell r="R181">
            <v>1</v>
          </cell>
        </row>
        <row r="182">
          <cell r="F182">
            <v>15100</v>
          </cell>
          <cell r="R182">
            <v>1</v>
          </cell>
        </row>
        <row r="183">
          <cell r="F183">
            <v>13525</v>
          </cell>
          <cell r="R183">
            <v>1</v>
          </cell>
        </row>
        <row r="184">
          <cell r="F184">
            <v>15506</v>
          </cell>
          <cell r="R184">
            <v>1</v>
          </cell>
        </row>
        <row r="185">
          <cell r="F185">
            <v>13400</v>
          </cell>
          <cell r="R185">
            <v>1</v>
          </cell>
        </row>
        <row r="186">
          <cell r="F186">
            <v>16200</v>
          </cell>
          <cell r="R186">
            <v>1</v>
          </cell>
        </row>
        <row r="187">
          <cell r="F187">
            <v>13400</v>
          </cell>
          <cell r="R187">
            <v>1</v>
          </cell>
        </row>
        <row r="188">
          <cell r="F188">
            <v>11200</v>
          </cell>
          <cell r="R188">
            <v>1</v>
          </cell>
        </row>
        <row r="189">
          <cell r="F189">
            <v>13525</v>
          </cell>
          <cell r="R189">
            <v>1</v>
          </cell>
        </row>
        <row r="190">
          <cell r="F190">
            <v>13520</v>
          </cell>
          <cell r="R190">
            <v>1</v>
          </cell>
        </row>
        <row r="191">
          <cell r="F191">
            <v>15520</v>
          </cell>
          <cell r="R191">
            <v>1</v>
          </cell>
        </row>
        <row r="192">
          <cell r="F192">
            <v>12359</v>
          </cell>
          <cell r="R192">
            <v>1</v>
          </cell>
        </row>
        <row r="193">
          <cell r="F193">
            <v>11490</v>
          </cell>
          <cell r="R193">
            <v>0.8</v>
          </cell>
        </row>
        <row r="194">
          <cell r="F194">
            <v>14100</v>
          </cell>
          <cell r="R194">
            <v>1</v>
          </cell>
        </row>
        <row r="195">
          <cell r="F195">
            <v>11100</v>
          </cell>
          <cell r="R195">
            <v>1</v>
          </cell>
        </row>
        <row r="196">
          <cell r="F196">
            <v>16200</v>
          </cell>
          <cell r="R196">
            <v>1</v>
          </cell>
        </row>
        <row r="197">
          <cell r="F197">
            <v>15100</v>
          </cell>
          <cell r="R197">
            <v>1</v>
          </cell>
        </row>
        <row r="198">
          <cell r="F198">
            <v>13510</v>
          </cell>
          <cell r="R198">
            <v>1</v>
          </cell>
        </row>
        <row r="199">
          <cell r="F199">
            <v>12013</v>
          </cell>
          <cell r="R199">
            <v>1</v>
          </cell>
        </row>
        <row r="200">
          <cell r="F200">
            <v>13100</v>
          </cell>
          <cell r="R200">
            <v>1</v>
          </cell>
        </row>
        <row r="201">
          <cell r="F201">
            <v>11200</v>
          </cell>
          <cell r="R201">
            <v>0.5</v>
          </cell>
        </row>
        <row r="202">
          <cell r="F202">
            <v>13510</v>
          </cell>
          <cell r="R202">
            <v>1</v>
          </cell>
        </row>
        <row r="203">
          <cell r="F203">
            <v>83024</v>
          </cell>
          <cell r="R203">
            <v>1</v>
          </cell>
        </row>
        <row r="204">
          <cell r="F204">
            <v>12013</v>
          </cell>
          <cell r="R204">
            <v>1</v>
          </cell>
        </row>
        <row r="205">
          <cell r="F205">
            <v>11200</v>
          </cell>
          <cell r="R205">
            <v>1</v>
          </cell>
        </row>
        <row r="206">
          <cell r="F206">
            <v>13510</v>
          </cell>
          <cell r="R206">
            <v>1</v>
          </cell>
        </row>
        <row r="207">
          <cell r="F207">
            <v>13600</v>
          </cell>
          <cell r="R207">
            <v>1</v>
          </cell>
        </row>
        <row r="208">
          <cell r="F208">
            <v>15510</v>
          </cell>
          <cell r="R208">
            <v>1</v>
          </cell>
        </row>
        <row r="209">
          <cell r="F209">
            <v>14109</v>
          </cell>
          <cell r="R209">
            <v>1</v>
          </cell>
        </row>
        <row r="210">
          <cell r="F210">
            <v>11100</v>
          </cell>
          <cell r="R210">
            <v>1</v>
          </cell>
        </row>
        <row r="211">
          <cell r="F211">
            <v>15100</v>
          </cell>
          <cell r="R211">
            <v>1</v>
          </cell>
        </row>
        <row r="212">
          <cell r="F212">
            <v>42014</v>
          </cell>
          <cell r="R212">
            <v>1</v>
          </cell>
        </row>
        <row r="213">
          <cell r="F213">
            <v>13525</v>
          </cell>
          <cell r="R213">
            <v>1</v>
          </cell>
        </row>
        <row r="214">
          <cell r="F214">
            <v>13510</v>
          </cell>
          <cell r="R214">
            <v>1</v>
          </cell>
        </row>
        <row r="215">
          <cell r="F215">
            <v>15506</v>
          </cell>
          <cell r="R215">
            <v>1</v>
          </cell>
        </row>
        <row r="216">
          <cell r="F216">
            <v>13400</v>
          </cell>
          <cell r="R216">
            <v>1</v>
          </cell>
        </row>
        <row r="217">
          <cell r="F217">
            <v>13510</v>
          </cell>
          <cell r="R217">
            <v>1</v>
          </cell>
        </row>
        <row r="218">
          <cell r="F218">
            <v>11100</v>
          </cell>
          <cell r="R218">
            <v>1</v>
          </cell>
        </row>
        <row r="219">
          <cell r="F219">
            <v>13400</v>
          </cell>
          <cell r="R219">
            <v>1</v>
          </cell>
        </row>
        <row r="220">
          <cell r="F220">
            <v>14100</v>
          </cell>
          <cell r="R220">
            <v>1</v>
          </cell>
        </row>
        <row r="221">
          <cell r="F221">
            <v>16400</v>
          </cell>
          <cell r="R221">
            <v>1</v>
          </cell>
        </row>
        <row r="222">
          <cell r="F222">
            <v>15506</v>
          </cell>
          <cell r="R222">
            <v>1</v>
          </cell>
        </row>
        <row r="223">
          <cell r="F223">
            <v>15505</v>
          </cell>
          <cell r="R223">
            <v>1</v>
          </cell>
        </row>
        <row r="224">
          <cell r="F224">
            <v>11200</v>
          </cell>
          <cell r="R224">
            <v>1</v>
          </cell>
        </row>
        <row r="225">
          <cell r="F225">
            <v>15509</v>
          </cell>
          <cell r="R225">
            <v>1</v>
          </cell>
        </row>
        <row r="226">
          <cell r="F226">
            <v>13510</v>
          </cell>
          <cell r="R226">
            <v>1</v>
          </cell>
        </row>
        <row r="227">
          <cell r="F227">
            <v>42010</v>
          </cell>
          <cell r="R227">
            <v>1</v>
          </cell>
        </row>
        <row r="228">
          <cell r="F228">
            <v>15100</v>
          </cell>
          <cell r="R228">
            <v>1</v>
          </cell>
        </row>
        <row r="229">
          <cell r="F229">
            <v>14100</v>
          </cell>
          <cell r="R229">
            <v>1</v>
          </cell>
        </row>
        <row r="230">
          <cell r="F230">
            <v>13400</v>
          </cell>
          <cell r="R230">
            <v>1</v>
          </cell>
        </row>
        <row r="231">
          <cell r="F231">
            <v>14100</v>
          </cell>
          <cell r="R231">
            <v>1</v>
          </cell>
        </row>
        <row r="232">
          <cell r="F232">
            <v>44010</v>
          </cell>
          <cell r="R232">
            <v>1</v>
          </cell>
        </row>
        <row r="233">
          <cell r="F233">
            <v>13510</v>
          </cell>
          <cell r="R233">
            <v>1</v>
          </cell>
        </row>
        <row r="234">
          <cell r="F234">
            <v>13400</v>
          </cell>
          <cell r="R234">
            <v>1</v>
          </cell>
        </row>
        <row r="235">
          <cell r="F235">
            <v>13510</v>
          </cell>
          <cell r="R235">
            <v>1</v>
          </cell>
        </row>
        <row r="236">
          <cell r="F236">
            <v>79000</v>
          </cell>
          <cell r="R236">
            <v>1</v>
          </cell>
        </row>
        <row r="237">
          <cell r="F237">
            <v>11200</v>
          </cell>
          <cell r="R237">
            <v>1</v>
          </cell>
        </row>
        <row r="238">
          <cell r="F238">
            <v>11100</v>
          </cell>
          <cell r="R238">
            <v>1</v>
          </cell>
        </row>
        <row r="239">
          <cell r="F239">
            <v>14100</v>
          </cell>
          <cell r="R239">
            <v>1</v>
          </cell>
        </row>
        <row r="240">
          <cell r="F240">
            <v>44010</v>
          </cell>
          <cell r="R240">
            <v>1</v>
          </cell>
        </row>
        <row r="241">
          <cell r="F241">
            <v>13400</v>
          </cell>
          <cell r="R241">
            <v>1</v>
          </cell>
        </row>
        <row r="242">
          <cell r="F242">
            <v>16300</v>
          </cell>
          <cell r="R242">
            <v>1</v>
          </cell>
        </row>
        <row r="243">
          <cell r="F243">
            <v>14100</v>
          </cell>
          <cell r="R243">
            <v>1</v>
          </cell>
        </row>
        <row r="244">
          <cell r="F244">
            <v>14100</v>
          </cell>
          <cell r="R244">
            <v>1</v>
          </cell>
        </row>
        <row r="245">
          <cell r="F245">
            <v>41020</v>
          </cell>
          <cell r="R245">
            <v>1</v>
          </cell>
        </row>
        <row r="246">
          <cell r="F246">
            <v>14100</v>
          </cell>
          <cell r="R246">
            <v>1</v>
          </cell>
        </row>
        <row r="247">
          <cell r="F247">
            <v>13400</v>
          </cell>
          <cell r="R247">
            <v>1</v>
          </cell>
        </row>
        <row r="248">
          <cell r="F248">
            <v>13510</v>
          </cell>
          <cell r="R248">
            <v>1</v>
          </cell>
        </row>
        <row r="249">
          <cell r="F249">
            <v>13100</v>
          </cell>
          <cell r="R249">
            <v>1</v>
          </cell>
        </row>
        <row r="250">
          <cell r="F250">
            <v>42012</v>
          </cell>
          <cell r="R250">
            <v>1</v>
          </cell>
        </row>
        <row r="251">
          <cell r="F251">
            <v>13520</v>
          </cell>
          <cell r="R251">
            <v>1</v>
          </cell>
        </row>
        <row r="252">
          <cell r="F252">
            <v>15510</v>
          </cell>
          <cell r="R252">
            <v>1</v>
          </cell>
        </row>
        <row r="253">
          <cell r="F253">
            <v>41060</v>
          </cell>
          <cell r="R253">
            <v>1</v>
          </cell>
        </row>
        <row r="254">
          <cell r="F254">
            <v>13400</v>
          </cell>
          <cell r="R254">
            <v>1</v>
          </cell>
        </row>
        <row r="255">
          <cell r="F255">
            <v>11200</v>
          </cell>
          <cell r="R255">
            <v>1</v>
          </cell>
        </row>
        <row r="256">
          <cell r="F256">
            <v>11490</v>
          </cell>
          <cell r="R256">
            <v>1</v>
          </cell>
        </row>
        <row r="257">
          <cell r="F257">
            <v>33000</v>
          </cell>
          <cell r="R257">
            <v>1</v>
          </cell>
        </row>
        <row r="258">
          <cell r="F258">
            <v>16100</v>
          </cell>
          <cell r="R258">
            <v>1</v>
          </cell>
        </row>
        <row r="259">
          <cell r="F259">
            <v>13510</v>
          </cell>
          <cell r="R259">
            <v>1</v>
          </cell>
        </row>
        <row r="260">
          <cell r="F260">
            <v>14100</v>
          </cell>
          <cell r="R260">
            <v>1</v>
          </cell>
        </row>
        <row r="261">
          <cell r="F261">
            <v>13510</v>
          </cell>
          <cell r="R261">
            <v>1</v>
          </cell>
        </row>
        <row r="262">
          <cell r="F262">
            <v>11330</v>
          </cell>
          <cell r="R262">
            <v>1</v>
          </cell>
        </row>
        <row r="263">
          <cell r="F263">
            <v>15100</v>
          </cell>
          <cell r="R263">
            <v>1</v>
          </cell>
        </row>
        <row r="264">
          <cell r="F264">
            <v>16100</v>
          </cell>
          <cell r="R264">
            <v>1</v>
          </cell>
        </row>
        <row r="265">
          <cell r="F265">
            <v>15520</v>
          </cell>
          <cell r="R265">
            <v>1</v>
          </cell>
        </row>
        <row r="266">
          <cell r="F266">
            <v>13525</v>
          </cell>
          <cell r="R266">
            <v>1</v>
          </cell>
        </row>
        <row r="267">
          <cell r="F267">
            <v>11540</v>
          </cell>
          <cell r="R267">
            <v>1</v>
          </cell>
        </row>
        <row r="268">
          <cell r="F268">
            <v>41060</v>
          </cell>
          <cell r="R268">
            <v>1</v>
          </cell>
        </row>
        <row r="269">
          <cell r="F269">
            <v>79002</v>
          </cell>
          <cell r="R269">
            <v>1</v>
          </cell>
        </row>
        <row r="270">
          <cell r="F270">
            <v>11430</v>
          </cell>
          <cell r="R270">
            <v>1</v>
          </cell>
        </row>
        <row r="271">
          <cell r="F271">
            <v>15506</v>
          </cell>
          <cell r="R271">
            <v>1</v>
          </cell>
        </row>
        <row r="272">
          <cell r="F272">
            <v>13400</v>
          </cell>
          <cell r="R272">
            <v>1</v>
          </cell>
        </row>
        <row r="273">
          <cell r="F273">
            <v>13520</v>
          </cell>
          <cell r="R273">
            <v>1</v>
          </cell>
        </row>
        <row r="274">
          <cell r="F274">
            <v>11410</v>
          </cell>
          <cell r="R274">
            <v>1</v>
          </cell>
        </row>
        <row r="275">
          <cell r="F275">
            <v>13400</v>
          </cell>
          <cell r="R275">
            <v>1</v>
          </cell>
        </row>
        <row r="276">
          <cell r="F276">
            <v>32000</v>
          </cell>
          <cell r="R276">
            <v>1</v>
          </cell>
        </row>
        <row r="277">
          <cell r="F277">
            <v>11100</v>
          </cell>
          <cell r="R277">
            <v>1</v>
          </cell>
        </row>
        <row r="278">
          <cell r="F278">
            <v>15506</v>
          </cell>
          <cell r="R278">
            <v>1</v>
          </cell>
        </row>
        <row r="279">
          <cell r="F279">
            <v>13510</v>
          </cell>
          <cell r="R279">
            <v>1</v>
          </cell>
        </row>
        <row r="280">
          <cell r="F280">
            <v>15400</v>
          </cell>
          <cell r="R280">
            <v>1</v>
          </cell>
        </row>
        <row r="281">
          <cell r="F281">
            <v>72500</v>
          </cell>
          <cell r="R281">
            <v>1</v>
          </cell>
        </row>
        <row r="282">
          <cell r="F282">
            <v>15510</v>
          </cell>
          <cell r="R282">
            <v>1</v>
          </cell>
        </row>
        <row r="283">
          <cell r="F283">
            <v>51020</v>
          </cell>
          <cell r="R283">
            <v>1</v>
          </cell>
        </row>
        <row r="284">
          <cell r="F284">
            <v>11200</v>
          </cell>
          <cell r="R284">
            <v>1</v>
          </cell>
        </row>
        <row r="285">
          <cell r="F285">
            <v>11420</v>
          </cell>
          <cell r="R285">
            <v>1</v>
          </cell>
        </row>
        <row r="286">
          <cell r="F286">
            <v>13400</v>
          </cell>
          <cell r="R286">
            <v>1</v>
          </cell>
        </row>
        <row r="287">
          <cell r="F287">
            <v>13510</v>
          </cell>
          <cell r="R287">
            <v>1</v>
          </cell>
        </row>
        <row r="288">
          <cell r="F288">
            <v>12011</v>
          </cell>
          <cell r="R288">
            <v>1</v>
          </cell>
        </row>
        <row r="289">
          <cell r="F289">
            <v>13520</v>
          </cell>
          <cell r="R289">
            <v>1</v>
          </cell>
        </row>
        <row r="290">
          <cell r="F290">
            <v>31300</v>
          </cell>
          <cell r="R290">
            <v>1</v>
          </cell>
        </row>
        <row r="291">
          <cell r="F291">
            <v>11490</v>
          </cell>
          <cell r="R291">
            <v>0.5</v>
          </cell>
        </row>
        <row r="292">
          <cell r="F292">
            <v>55010</v>
          </cell>
          <cell r="R292">
            <v>1</v>
          </cell>
        </row>
        <row r="293">
          <cell r="F293">
            <v>11100</v>
          </cell>
          <cell r="R293">
            <v>1</v>
          </cell>
        </row>
        <row r="294">
          <cell r="F294">
            <v>32000</v>
          </cell>
          <cell r="R294">
            <v>1</v>
          </cell>
        </row>
        <row r="295">
          <cell r="F295">
            <v>13400</v>
          </cell>
          <cell r="R295">
            <v>1</v>
          </cell>
        </row>
        <row r="296">
          <cell r="F296">
            <v>14100</v>
          </cell>
          <cell r="R296">
            <v>1</v>
          </cell>
        </row>
        <row r="297">
          <cell r="F297">
            <v>11430</v>
          </cell>
          <cell r="R297">
            <v>1</v>
          </cell>
        </row>
        <row r="298">
          <cell r="F298">
            <v>14100</v>
          </cell>
          <cell r="R298">
            <v>1</v>
          </cell>
        </row>
        <row r="299">
          <cell r="F299">
            <v>15100</v>
          </cell>
          <cell r="R299">
            <v>1</v>
          </cell>
        </row>
        <row r="300">
          <cell r="F300">
            <v>14100</v>
          </cell>
          <cell r="R300">
            <v>1</v>
          </cell>
        </row>
        <row r="301">
          <cell r="F301">
            <v>13400</v>
          </cell>
          <cell r="R301">
            <v>1</v>
          </cell>
        </row>
        <row r="302">
          <cell r="F302">
            <v>72500</v>
          </cell>
          <cell r="R302">
            <v>0.8</v>
          </cell>
        </row>
        <row r="303">
          <cell r="F303">
            <v>15520</v>
          </cell>
          <cell r="R303">
            <v>1</v>
          </cell>
        </row>
        <row r="304">
          <cell r="F304">
            <v>41070</v>
          </cell>
          <cell r="R304">
            <v>1</v>
          </cell>
        </row>
        <row r="305">
          <cell r="F305">
            <v>51010</v>
          </cell>
          <cell r="R305">
            <v>1</v>
          </cell>
        </row>
        <row r="306">
          <cell r="F306">
            <v>15100</v>
          </cell>
          <cell r="R306">
            <v>1</v>
          </cell>
        </row>
        <row r="307">
          <cell r="F307">
            <v>13600</v>
          </cell>
          <cell r="R307">
            <v>1</v>
          </cell>
        </row>
        <row r="308">
          <cell r="F308">
            <v>42030</v>
          </cell>
          <cell r="R308">
            <v>1</v>
          </cell>
        </row>
        <row r="309">
          <cell r="F309">
            <v>11100</v>
          </cell>
          <cell r="R309">
            <v>1</v>
          </cell>
        </row>
        <row r="310">
          <cell r="F310">
            <v>13400</v>
          </cell>
          <cell r="R310">
            <v>1</v>
          </cell>
        </row>
        <row r="311">
          <cell r="F311">
            <v>15510</v>
          </cell>
          <cell r="R311">
            <v>1</v>
          </cell>
        </row>
        <row r="312">
          <cell r="F312">
            <v>15100</v>
          </cell>
          <cell r="R312">
            <v>1</v>
          </cell>
        </row>
        <row r="313">
          <cell r="F313">
            <v>12012</v>
          </cell>
          <cell r="R313">
            <v>1</v>
          </cell>
        </row>
        <row r="314">
          <cell r="F314">
            <v>14100</v>
          </cell>
          <cell r="R314">
            <v>1</v>
          </cell>
        </row>
        <row r="315">
          <cell r="F315">
            <v>12011</v>
          </cell>
          <cell r="R315">
            <v>1</v>
          </cell>
        </row>
        <row r="316">
          <cell r="F316">
            <v>13600</v>
          </cell>
          <cell r="R316">
            <v>1</v>
          </cell>
        </row>
        <row r="317">
          <cell r="F317">
            <v>12013</v>
          </cell>
          <cell r="R317">
            <v>1</v>
          </cell>
        </row>
        <row r="318">
          <cell r="F318">
            <v>13510</v>
          </cell>
          <cell r="R318">
            <v>1</v>
          </cell>
        </row>
        <row r="319">
          <cell r="F319">
            <v>13400</v>
          </cell>
          <cell r="R319">
            <v>1</v>
          </cell>
        </row>
        <row r="320">
          <cell r="F320">
            <v>15510</v>
          </cell>
          <cell r="R320">
            <v>1</v>
          </cell>
        </row>
        <row r="321">
          <cell r="F321">
            <v>13510</v>
          </cell>
          <cell r="R321">
            <v>1</v>
          </cell>
        </row>
        <row r="322">
          <cell r="F322">
            <v>13510</v>
          </cell>
          <cell r="R322">
            <v>1</v>
          </cell>
        </row>
        <row r="323">
          <cell r="F323">
            <v>15509</v>
          </cell>
          <cell r="R323">
            <v>1</v>
          </cell>
        </row>
        <row r="324">
          <cell r="F324">
            <v>15510</v>
          </cell>
          <cell r="R324">
            <v>1</v>
          </cell>
        </row>
        <row r="325">
          <cell r="F325">
            <v>41040</v>
          </cell>
          <cell r="R325">
            <v>1</v>
          </cell>
        </row>
        <row r="326">
          <cell r="F326">
            <v>14100</v>
          </cell>
          <cell r="R326">
            <v>1</v>
          </cell>
        </row>
        <row r="327">
          <cell r="F327">
            <v>11515</v>
          </cell>
          <cell r="R327">
            <v>1</v>
          </cell>
        </row>
        <row r="328">
          <cell r="F328">
            <v>13100</v>
          </cell>
          <cell r="R328">
            <v>1</v>
          </cell>
        </row>
        <row r="329">
          <cell r="F329">
            <v>42012</v>
          </cell>
          <cell r="R329">
            <v>0.8</v>
          </cell>
        </row>
        <row r="330">
          <cell r="F330">
            <v>79002</v>
          </cell>
          <cell r="R330">
            <v>1</v>
          </cell>
        </row>
        <row r="331">
          <cell r="F331">
            <v>46010</v>
          </cell>
          <cell r="R331">
            <v>1</v>
          </cell>
        </row>
        <row r="332">
          <cell r="F332">
            <v>41020</v>
          </cell>
          <cell r="R332">
            <v>1</v>
          </cell>
        </row>
        <row r="333">
          <cell r="F333">
            <v>15100</v>
          </cell>
          <cell r="R333">
            <v>1</v>
          </cell>
        </row>
        <row r="334">
          <cell r="F334">
            <v>14100</v>
          </cell>
          <cell r="R334">
            <v>1</v>
          </cell>
        </row>
        <row r="335">
          <cell r="F335">
            <v>15510</v>
          </cell>
          <cell r="R335">
            <v>1</v>
          </cell>
        </row>
        <row r="336">
          <cell r="F336">
            <v>13510</v>
          </cell>
          <cell r="R336">
            <v>1</v>
          </cell>
        </row>
        <row r="337">
          <cell r="F337">
            <v>49010</v>
          </cell>
          <cell r="R337">
            <v>1</v>
          </cell>
        </row>
        <row r="338">
          <cell r="F338">
            <v>15506</v>
          </cell>
          <cell r="R338">
            <v>1</v>
          </cell>
        </row>
        <row r="339">
          <cell r="F339">
            <v>11320</v>
          </cell>
          <cell r="R339">
            <v>1</v>
          </cell>
        </row>
        <row r="340">
          <cell r="F340">
            <v>15100</v>
          </cell>
          <cell r="R340">
            <v>1</v>
          </cell>
        </row>
        <row r="341">
          <cell r="F341">
            <v>14100</v>
          </cell>
          <cell r="R341">
            <v>1</v>
          </cell>
        </row>
        <row r="342">
          <cell r="F342">
            <v>15100</v>
          </cell>
          <cell r="R342">
            <v>1</v>
          </cell>
        </row>
        <row r="343">
          <cell r="F343">
            <v>33000</v>
          </cell>
          <cell r="R343">
            <v>1</v>
          </cell>
        </row>
        <row r="344">
          <cell r="F344">
            <v>15100</v>
          </cell>
          <cell r="R344">
            <v>1</v>
          </cell>
        </row>
        <row r="345">
          <cell r="F345">
            <v>13400</v>
          </cell>
          <cell r="R345">
            <v>1</v>
          </cell>
        </row>
        <row r="346">
          <cell r="F346">
            <v>11515</v>
          </cell>
          <cell r="R346">
            <v>1</v>
          </cell>
        </row>
        <row r="347">
          <cell r="F347">
            <v>32000</v>
          </cell>
          <cell r="R347">
            <v>0.9</v>
          </cell>
        </row>
        <row r="348">
          <cell r="F348">
            <v>13400</v>
          </cell>
          <cell r="R348">
            <v>1</v>
          </cell>
        </row>
        <row r="349">
          <cell r="F349">
            <v>11150</v>
          </cell>
          <cell r="R349">
            <v>1</v>
          </cell>
        </row>
        <row r="350">
          <cell r="F350">
            <v>14100</v>
          </cell>
          <cell r="R350">
            <v>1</v>
          </cell>
        </row>
        <row r="351">
          <cell r="F351">
            <v>11100</v>
          </cell>
          <cell r="R351">
            <v>1</v>
          </cell>
        </row>
        <row r="352">
          <cell r="F352">
            <v>13600</v>
          </cell>
          <cell r="R352">
            <v>1</v>
          </cell>
        </row>
        <row r="353">
          <cell r="F353">
            <v>11100</v>
          </cell>
          <cell r="R353">
            <v>1</v>
          </cell>
        </row>
        <row r="354">
          <cell r="F354">
            <v>15100</v>
          </cell>
          <cell r="R354">
            <v>1</v>
          </cell>
        </row>
        <row r="355">
          <cell r="F355">
            <v>42040</v>
          </cell>
          <cell r="R355">
            <v>1</v>
          </cell>
        </row>
        <row r="356">
          <cell r="F356">
            <v>13400</v>
          </cell>
          <cell r="R356">
            <v>1</v>
          </cell>
        </row>
        <row r="357">
          <cell r="F357">
            <v>41020</v>
          </cell>
          <cell r="R357">
            <v>1</v>
          </cell>
        </row>
        <row r="358">
          <cell r="F358">
            <v>16300</v>
          </cell>
          <cell r="R358">
            <v>1</v>
          </cell>
        </row>
        <row r="359">
          <cell r="F359">
            <v>16300</v>
          </cell>
          <cell r="R359">
            <v>1</v>
          </cell>
        </row>
        <row r="360">
          <cell r="F360">
            <v>43010</v>
          </cell>
          <cell r="R360">
            <v>1</v>
          </cell>
        </row>
        <row r="361">
          <cell r="F361">
            <v>15505</v>
          </cell>
          <cell r="R361">
            <v>1</v>
          </cell>
        </row>
        <row r="362">
          <cell r="F362">
            <v>13510</v>
          </cell>
          <cell r="R362">
            <v>1</v>
          </cell>
        </row>
        <row r="363">
          <cell r="F363">
            <v>11513</v>
          </cell>
          <cell r="R363">
            <v>1</v>
          </cell>
        </row>
        <row r="364">
          <cell r="F364">
            <v>15520</v>
          </cell>
          <cell r="R364">
            <v>1</v>
          </cell>
        </row>
        <row r="365">
          <cell r="F365">
            <v>15520</v>
          </cell>
          <cell r="R365">
            <v>1</v>
          </cell>
        </row>
        <row r="366">
          <cell r="F366">
            <v>11150</v>
          </cell>
          <cell r="R366">
            <v>1</v>
          </cell>
        </row>
        <row r="367">
          <cell r="F367">
            <v>13510</v>
          </cell>
          <cell r="R367">
            <v>1</v>
          </cell>
        </row>
        <row r="368">
          <cell r="F368">
            <v>14100</v>
          </cell>
          <cell r="R368">
            <v>1</v>
          </cell>
        </row>
        <row r="369">
          <cell r="F369">
            <v>11100</v>
          </cell>
          <cell r="R369">
            <v>1</v>
          </cell>
        </row>
        <row r="370">
          <cell r="F370">
            <v>14100</v>
          </cell>
          <cell r="R370">
            <v>1</v>
          </cell>
        </row>
        <row r="371">
          <cell r="F371">
            <v>14100</v>
          </cell>
          <cell r="R371">
            <v>1</v>
          </cell>
        </row>
        <row r="372">
          <cell r="F372">
            <v>42014</v>
          </cell>
          <cell r="R372">
            <v>1</v>
          </cell>
        </row>
        <row r="373">
          <cell r="F373">
            <v>54010</v>
          </cell>
          <cell r="R373">
            <v>1</v>
          </cell>
        </row>
        <row r="374">
          <cell r="F374">
            <v>14100</v>
          </cell>
          <cell r="R374">
            <v>1</v>
          </cell>
        </row>
        <row r="375">
          <cell r="F375">
            <v>15506</v>
          </cell>
          <cell r="R375">
            <v>1</v>
          </cell>
        </row>
        <row r="376">
          <cell r="F376">
            <v>42016</v>
          </cell>
          <cell r="R376">
            <v>1</v>
          </cell>
        </row>
        <row r="377">
          <cell r="F377">
            <v>15505</v>
          </cell>
          <cell r="R377">
            <v>1</v>
          </cell>
        </row>
        <row r="378">
          <cell r="F378">
            <v>15520</v>
          </cell>
          <cell r="R378">
            <v>1</v>
          </cell>
        </row>
        <row r="379">
          <cell r="F379">
            <v>41030</v>
          </cell>
          <cell r="R379">
            <v>1</v>
          </cell>
        </row>
        <row r="380">
          <cell r="F380">
            <v>16200</v>
          </cell>
          <cell r="R380">
            <v>1</v>
          </cell>
        </row>
        <row r="381">
          <cell r="F381">
            <v>13510</v>
          </cell>
          <cell r="R381">
            <v>1</v>
          </cell>
        </row>
        <row r="382">
          <cell r="F382">
            <v>13510</v>
          </cell>
          <cell r="R382">
            <v>1</v>
          </cell>
        </row>
        <row r="383">
          <cell r="F383">
            <v>13510</v>
          </cell>
          <cell r="R383">
            <v>1</v>
          </cell>
        </row>
        <row r="384">
          <cell r="F384">
            <v>15520</v>
          </cell>
          <cell r="R384">
            <v>1</v>
          </cell>
        </row>
        <row r="385">
          <cell r="F385">
            <v>15506</v>
          </cell>
          <cell r="R385">
            <v>1</v>
          </cell>
        </row>
        <row r="386">
          <cell r="F386">
            <v>41040</v>
          </cell>
          <cell r="R386">
            <v>1</v>
          </cell>
        </row>
        <row r="387">
          <cell r="F387">
            <v>15508</v>
          </cell>
          <cell r="R387">
            <v>1</v>
          </cell>
        </row>
        <row r="388">
          <cell r="F388">
            <v>13400</v>
          </cell>
          <cell r="R388">
            <v>1</v>
          </cell>
        </row>
        <row r="389">
          <cell r="F389">
            <v>31100</v>
          </cell>
          <cell r="R389">
            <v>1</v>
          </cell>
        </row>
        <row r="390">
          <cell r="F390">
            <v>15100</v>
          </cell>
          <cell r="R390">
            <v>1</v>
          </cell>
        </row>
        <row r="391">
          <cell r="F391">
            <v>41020</v>
          </cell>
          <cell r="R391">
            <v>1</v>
          </cell>
        </row>
        <row r="392">
          <cell r="F392">
            <v>14109</v>
          </cell>
          <cell r="R392">
            <v>1</v>
          </cell>
        </row>
        <row r="393">
          <cell r="F393">
            <v>11330</v>
          </cell>
          <cell r="R393">
            <v>1</v>
          </cell>
        </row>
        <row r="394">
          <cell r="F394">
            <v>11540</v>
          </cell>
          <cell r="R394">
            <v>1</v>
          </cell>
        </row>
        <row r="395">
          <cell r="F395">
            <v>14100</v>
          </cell>
          <cell r="R395">
            <v>1</v>
          </cell>
        </row>
        <row r="396">
          <cell r="F396">
            <v>13400</v>
          </cell>
          <cell r="R396">
            <v>1</v>
          </cell>
        </row>
        <row r="397">
          <cell r="F397">
            <v>11540</v>
          </cell>
          <cell r="R397">
            <v>1</v>
          </cell>
        </row>
        <row r="398">
          <cell r="F398">
            <v>12013</v>
          </cell>
          <cell r="R398">
            <v>1</v>
          </cell>
        </row>
        <row r="399">
          <cell r="F399">
            <v>11348</v>
          </cell>
          <cell r="R399">
            <v>1</v>
          </cell>
        </row>
        <row r="400">
          <cell r="F400">
            <v>15510</v>
          </cell>
          <cell r="R400">
            <v>1</v>
          </cell>
        </row>
        <row r="401">
          <cell r="F401">
            <v>11430</v>
          </cell>
          <cell r="R401">
            <v>1</v>
          </cell>
        </row>
        <row r="402">
          <cell r="F402">
            <v>11430</v>
          </cell>
          <cell r="R402">
            <v>1</v>
          </cell>
        </row>
        <row r="403">
          <cell r="F403">
            <v>34000</v>
          </cell>
          <cell r="R403">
            <v>1</v>
          </cell>
        </row>
        <row r="404">
          <cell r="F404">
            <v>11325</v>
          </cell>
          <cell r="R404">
            <v>1</v>
          </cell>
        </row>
        <row r="405">
          <cell r="F405">
            <v>14100</v>
          </cell>
          <cell r="R405">
            <v>1</v>
          </cell>
        </row>
        <row r="406">
          <cell r="F406">
            <v>16200</v>
          </cell>
          <cell r="R406">
            <v>1</v>
          </cell>
        </row>
        <row r="407">
          <cell r="F407">
            <v>15506</v>
          </cell>
          <cell r="R407">
            <v>1</v>
          </cell>
        </row>
        <row r="408">
          <cell r="F408">
            <v>53010</v>
          </cell>
          <cell r="R408">
            <v>1</v>
          </cell>
        </row>
        <row r="409">
          <cell r="F409">
            <v>51020</v>
          </cell>
          <cell r="R409">
            <v>1</v>
          </cell>
        </row>
        <row r="410">
          <cell r="F410">
            <v>15506</v>
          </cell>
          <cell r="R410">
            <v>1</v>
          </cell>
        </row>
        <row r="411">
          <cell r="F411">
            <v>15506</v>
          </cell>
          <cell r="R411">
            <v>1</v>
          </cell>
        </row>
        <row r="412">
          <cell r="F412">
            <v>42018</v>
          </cell>
          <cell r="R412">
            <v>1</v>
          </cell>
        </row>
        <row r="413">
          <cell r="F413">
            <v>13400</v>
          </cell>
          <cell r="R413">
            <v>1</v>
          </cell>
        </row>
        <row r="414">
          <cell r="F414">
            <v>13400</v>
          </cell>
          <cell r="R414">
            <v>1</v>
          </cell>
        </row>
        <row r="415">
          <cell r="F415">
            <v>11348</v>
          </cell>
          <cell r="R415">
            <v>1</v>
          </cell>
        </row>
        <row r="416">
          <cell r="F416">
            <v>16400</v>
          </cell>
          <cell r="R416">
            <v>1</v>
          </cell>
        </row>
        <row r="417">
          <cell r="F417">
            <v>13400</v>
          </cell>
          <cell r="R417">
            <v>1</v>
          </cell>
        </row>
        <row r="418">
          <cell r="F418">
            <v>15100</v>
          </cell>
          <cell r="R418">
            <v>1</v>
          </cell>
        </row>
        <row r="419">
          <cell r="F419">
            <v>13520</v>
          </cell>
          <cell r="R419">
            <v>1</v>
          </cell>
        </row>
        <row r="420">
          <cell r="F420">
            <v>11200</v>
          </cell>
          <cell r="R420">
            <v>1</v>
          </cell>
        </row>
        <row r="421">
          <cell r="F421">
            <v>13400</v>
          </cell>
          <cell r="R421">
            <v>0.5</v>
          </cell>
        </row>
        <row r="422">
          <cell r="F422">
            <v>41040</v>
          </cell>
          <cell r="R422">
            <v>1</v>
          </cell>
        </row>
        <row r="423">
          <cell r="F423">
            <v>35000</v>
          </cell>
          <cell r="R423">
            <v>1</v>
          </cell>
        </row>
        <row r="424">
          <cell r="F424">
            <v>13510</v>
          </cell>
          <cell r="R424">
            <v>1</v>
          </cell>
        </row>
        <row r="425">
          <cell r="F425">
            <v>42010</v>
          </cell>
          <cell r="R425">
            <v>1</v>
          </cell>
        </row>
        <row r="426">
          <cell r="F426">
            <v>13510</v>
          </cell>
          <cell r="R426">
            <v>1</v>
          </cell>
        </row>
        <row r="427">
          <cell r="F427">
            <v>41060</v>
          </cell>
          <cell r="R427">
            <v>1</v>
          </cell>
        </row>
        <row r="428">
          <cell r="F428">
            <v>41040</v>
          </cell>
          <cell r="R428">
            <v>1</v>
          </cell>
        </row>
        <row r="429">
          <cell r="F429">
            <v>11100</v>
          </cell>
          <cell r="R429">
            <v>1</v>
          </cell>
        </row>
        <row r="430">
          <cell r="F430">
            <v>14100</v>
          </cell>
          <cell r="R430">
            <v>1</v>
          </cell>
        </row>
        <row r="431">
          <cell r="F431">
            <v>16200</v>
          </cell>
          <cell r="R431">
            <v>1</v>
          </cell>
        </row>
        <row r="432">
          <cell r="F432">
            <v>13400</v>
          </cell>
          <cell r="R432">
            <v>1</v>
          </cell>
        </row>
        <row r="433">
          <cell r="F433">
            <v>15100</v>
          </cell>
          <cell r="R433">
            <v>1</v>
          </cell>
        </row>
        <row r="434">
          <cell r="F434">
            <v>11595</v>
          </cell>
          <cell r="R434">
            <v>1</v>
          </cell>
        </row>
        <row r="435">
          <cell r="F435">
            <v>15506</v>
          </cell>
          <cell r="R435">
            <v>1</v>
          </cell>
        </row>
        <row r="436">
          <cell r="F436">
            <v>15506</v>
          </cell>
          <cell r="R436">
            <v>1</v>
          </cell>
        </row>
        <row r="437">
          <cell r="F437">
            <v>14100</v>
          </cell>
          <cell r="R437">
            <v>1</v>
          </cell>
        </row>
        <row r="438">
          <cell r="F438">
            <v>44010</v>
          </cell>
          <cell r="R438">
            <v>1</v>
          </cell>
        </row>
        <row r="439">
          <cell r="F439">
            <v>11515</v>
          </cell>
          <cell r="R439">
            <v>1</v>
          </cell>
        </row>
        <row r="440">
          <cell r="F440">
            <v>11430</v>
          </cell>
          <cell r="R440">
            <v>1</v>
          </cell>
        </row>
        <row r="441">
          <cell r="F441">
            <v>13510</v>
          </cell>
          <cell r="R441">
            <v>1</v>
          </cell>
        </row>
        <row r="442">
          <cell r="F442">
            <v>15100</v>
          </cell>
          <cell r="R442">
            <v>1</v>
          </cell>
        </row>
        <row r="443">
          <cell r="F443">
            <v>14100</v>
          </cell>
          <cell r="R443">
            <v>1</v>
          </cell>
        </row>
        <row r="444">
          <cell r="F444">
            <v>15506</v>
          </cell>
          <cell r="R444">
            <v>1</v>
          </cell>
        </row>
        <row r="445">
          <cell r="F445">
            <v>15506</v>
          </cell>
          <cell r="R445">
            <v>1</v>
          </cell>
        </row>
        <row r="446">
          <cell r="F446">
            <v>51040</v>
          </cell>
          <cell r="R446">
            <v>1</v>
          </cell>
        </row>
        <row r="447">
          <cell r="F447">
            <v>42020</v>
          </cell>
          <cell r="R447">
            <v>1</v>
          </cell>
        </row>
        <row r="448">
          <cell r="F448">
            <v>15100</v>
          </cell>
          <cell r="R448">
            <v>1</v>
          </cell>
        </row>
        <row r="449">
          <cell r="F449">
            <v>13510</v>
          </cell>
          <cell r="R449">
            <v>1</v>
          </cell>
        </row>
        <row r="450">
          <cell r="F450">
            <v>11200</v>
          </cell>
          <cell r="R450">
            <v>1</v>
          </cell>
        </row>
        <row r="451">
          <cell r="F451">
            <v>11515</v>
          </cell>
          <cell r="R451">
            <v>1</v>
          </cell>
        </row>
        <row r="452">
          <cell r="F452">
            <v>13510</v>
          </cell>
          <cell r="R452">
            <v>1</v>
          </cell>
        </row>
        <row r="453">
          <cell r="F453">
            <v>79003</v>
          </cell>
          <cell r="R453">
            <v>1</v>
          </cell>
        </row>
        <row r="454">
          <cell r="F454">
            <v>16400</v>
          </cell>
          <cell r="R454">
            <v>1</v>
          </cell>
        </row>
        <row r="455">
          <cell r="F455">
            <v>15506</v>
          </cell>
          <cell r="R455">
            <v>1</v>
          </cell>
        </row>
        <row r="456">
          <cell r="F456">
            <v>15506</v>
          </cell>
          <cell r="R456">
            <v>1</v>
          </cell>
        </row>
        <row r="457">
          <cell r="F457">
            <v>13510</v>
          </cell>
          <cell r="R457">
            <v>1</v>
          </cell>
        </row>
        <row r="458">
          <cell r="F458">
            <v>15491</v>
          </cell>
          <cell r="R458">
            <v>1</v>
          </cell>
        </row>
        <row r="459">
          <cell r="F459">
            <v>11420</v>
          </cell>
          <cell r="R459">
            <v>1</v>
          </cell>
        </row>
        <row r="460">
          <cell r="F460">
            <v>13400</v>
          </cell>
          <cell r="R460">
            <v>1</v>
          </cell>
        </row>
        <row r="461">
          <cell r="F461">
            <v>15506</v>
          </cell>
          <cell r="R461">
            <v>1</v>
          </cell>
        </row>
        <row r="462">
          <cell r="F462">
            <v>14100</v>
          </cell>
          <cell r="R462">
            <v>1</v>
          </cell>
        </row>
        <row r="463">
          <cell r="F463">
            <v>41060</v>
          </cell>
          <cell r="R463">
            <v>1</v>
          </cell>
        </row>
        <row r="464">
          <cell r="F464">
            <v>48010</v>
          </cell>
          <cell r="R464">
            <v>1</v>
          </cell>
        </row>
        <row r="465">
          <cell r="F465">
            <v>13400</v>
          </cell>
          <cell r="R465">
            <v>1</v>
          </cell>
        </row>
        <row r="466">
          <cell r="F466">
            <v>41040</v>
          </cell>
          <cell r="R466">
            <v>1</v>
          </cell>
        </row>
        <row r="467">
          <cell r="F467">
            <v>15508</v>
          </cell>
          <cell r="R467">
            <v>1</v>
          </cell>
        </row>
        <row r="468">
          <cell r="F468">
            <v>15506</v>
          </cell>
          <cell r="R468">
            <v>1</v>
          </cell>
        </row>
        <row r="469">
          <cell r="F469">
            <v>13510</v>
          </cell>
          <cell r="R469">
            <v>1</v>
          </cell>
        </row>
        <row r="470">
          <cell r="F470">
            <v>15506</v>
          </cell>
          <cell r="R470">
            <v>1</v>
          </cell>
        </row>
        <row r="471">
          <cell r="F471">
            <v>41020</v>
          </cell>
          <cell r="R471">
            <v>1</v>
          </cell>
        </row>
        <row r="472">
          <cell r="F472">
            <v>41020</v>
          </cell>
          <cell r="R472">
            <v>1</v>
          </cell>
        </row>
        <row r="473">
          <cell r="F473">
            <v>14100</v>
          </cell>
          <cell r="R473">
            <v>1</v>
          </cell>
        </row>
        <row r="474">
          <cell r="F474">
            <v>42018</v>
          </cell>
          <cell r="R474">
            <v>1</v>
          </cell>
        </row>
        <row r="475">
          <cell r="F475">
            <v>13510</v>
          </cell>
          <cell r="R475">
            <v>1</v>
          </cell>
        </row>
        <row r="476">
          <cell r="F476">
            <v>11200</v>
          </cell>
          <cell r="R476">
            <v>1</v>
          </cell>
        </row>
        <row r="477">
          <cell r="F477">
            <v>14100</v>
          </cell>
          <cell r="R477">
            <v>1</v>
          </cell>
        </row>
        <row r="478">
          <cell r="F478">
            <v>13100</v>
          </cell>
          <cell r="R478">
            <v>1</v>
          </cell>
        </row>
        <row r="479">
          <cell r="F479">
            <v>13400</v>
          </cell>
          <cell r="R479">
            <v>1</v>
          </cell>
        </row>
        <row r="480">
          <cell r="F480">
            <v>13520</v>
          </cell>
          <cell r="R480">
            <v>1</v>
          </cell>
        </row>
        <row r="481">
          <cell r="F481">
            <v>41060</v>
          </cell>
          <cell r="R481">
            <v>1</v>
          </cell>
        </row>
        <row r="482">
          <cell r="F482">
            <v>13510</v>
          </cell>
          <cell r="R482">
            <v>1</v>
          </cell>
        </row>
        <row r="483">
          <cell r="F483">
            <v>15501</v>
          </cell>
          <cell r="R483">
            <v>1</v>
          </cell>
        </row>
        <row r="484">
          <cell r="F484">
            <v>41040</v>
          </cell>
          <cell r="R484">
            <v>1</v>
          </cell>
        </row>
        <row r="485">
          <cell r="F485">
            <v>15506</v>
          </cell>
          <cell r="R485">
            <v>1</v>
          </cell>
        </row>
        <row r="486">
          <cell r="F486">
            <v>13520</v>
          </cell>
          <cell r="R486">
            <v>1</v>
          </cell>
        </row>
        <row r="487">
          <cell r="F487">
            <v>15100</v>
          </cell>
          <cell r="R487">
            <v>1</v>
          </cell>
        </row>
        <row r="488">
          <cell r="F488">
            <v>13510</v>
          </cell>
          <cell r="R488">
            <v>1</v>
          </cell>
        </row>
        <row r="489">
          <cell r="F489">
            <v>11490</v>
          </cell>
          <cell r="R489">
            <v>0.47499999999999998</v>
          </cell>
        </row>
        <row r="490">
          <cell r="F490">
            <v>13600</v>
          </cell>
          <cell r="R490">
            <v>1</v>
          </cell>
        </row>
        <row r="491">
          <cell r="F491">
            <v>13400</v>
          </cell>
          <cell r="R491">
            <v>1</v>
          </cell>
        </row>
        <row r="492">
          <cell r="F492">
            <v>79002</v>
          </cell>
          <cell r="R492">
            <v>1</v>
          </cell>
        </row>
        <row r="493">
          <cell r="F493">
            <v>15100</v>
          </cell>
          <cell r="R493">
            <v>1</v>
          </cell>
        </row>
        <row r="494">
          <cell r="F494">
            <v>15100</v>
          </cell>
          <cell r="R494">
            <v>1</v>
          </cell>
        </row>
        <row r="495">
          <cell r="F495">
            <v>14109</v>
          </cell>
          <cell r="R495">
            <v>1</v>
          </cell>
        </row>
        <row r="496">
          <cell r="F496">
            <v>13600</v>
          </cell>
          <cell r="R496">
            <v>1</v>
          </cell>
        </row>
        <row r="497">
          <cell r="F497">
            <v>41020</v>
          </cell>
          <cell r="R497">
            <v>1</v>
          </cell>
        </row>
        <row r="498">
          <cell r="F498">
            <v>41020</v>
          </cell>
          <cell r="R498">
            <v>1</v>
          </cell>
        </row>
        <row r="499">
          <cell r="F499">
            <v>11100</v>
          </cell>
          <cell r="R499">
            <v>1</v>
          </cell>
        </row>
        <row r="500">
          <cell r="F500">
            <v>15520</v>
          </cell>
          <cell r="R500">
            <v>1</v>
          </cell>
        </row>
        <row r="501">
          <cell r="F501">
            <v>42018</v>
          </cell>
          <cell r="R501">
            <v>1</v>
          </cell>
        </row>
        <row r="502">
          <cell r="F502">
            <v>15100</v>
          </cell>
          <cell r="R502">
            <v>1</v>
          </cell>
        </row>
        <row r="503">
          <cell r="F503">
            <v>41020</v>
          </cell>
          <cell r="R503">
            <v>0.47499999999999998</v>
          </cell>
        </row>
        <row r="504">
          <cell r="F504">
            <v>13400</v>
          </cell>
          <cell r="R504">
            <v>1</v>
          </cell>
        </row>
        <row r="505">
          <cell r="F505">
            <v>13600</v>
          </cell>
          <cell r="R505">
            <v>1</v>
          </cell>
        </row>
        <row r="506">
          <cell r="F506">
            <v>11100</v>
          </cell>
          <cell r="R506">
            <v>1</v>
          </cell>
        </row>
        <row r="507">
          <cell r="F507">
            <v>11550</v>
          </cell>
          <cell r="R507">
            <v>1</v>
          </cell>
        </row>
        <row r="508">
          <cell r="F508">
            <v>15506</v>
          </cell>
          <cell r="R508">
            <v>1</v>
          </cell>
        </row>
        <row r="509">
          <cell r="F509">
            <v>42016</v>
          </cell>
          <cell r="R509">
            <v>1</v>
          </cell>
        </row>
        <row r="510">
          <cell r="F510">
            <v>13510</v>
          </cell>
          <cell r="R510">
            <v>1</v>
          </cell>
        </row>
        <row r="511">
          <cell r="F511">
            <v>32000</v>
          </cell>
          <cell r="R511">
            <v>1</v>
          </cell>
        </row>
        <row r="512">
          <cell r="F512">
            <v>13510</v>
          </cell>
          <cell r="R512">
            <v>1</v>
          </cell>
        </row>
        <row r="513">
          <cell r="F513">
            <v>13520</v>
          </cell>
          <cell r="R513">
            <v>1</v>
          </cell>
        </row>
        <row r="514">
          <cell r="F514">
            <v>15100</v>
          </cell>
          <cell r="R514">
            <v>1</v>
          </cell>
        </row>
        <row r="515">
          <cell r="F515">
            <v>13100</v>
          </cell>
          <cell r="R515">
            <v>1</v>
          </cell>
        </row>
        <row r="516">
          <cell r="F516">
            <v>32000</v>
          </cell>
          <cell r="R516">
            <v>1</v>
          </cell>
        </row>
        <row r="517">
          <cell r="F517">
            <v>79000</v>
          </cell>
          <cell r="R517">
            <v>1</v>
          </cell>
        </row>
        <row r="518">
          <cell r="F518">
            <v>14100</v>
          </cell>
          <cell r="R518">
            <v>1</v>
          </cell>
        </row>
        <row r="519">
          <cell r="F519">
            <v>11200</v>
          </cell>
          <cell r="R519">
            <v>1</v>
          </cell>
        </row>
        <row r="520">
          <cell r="F520">
            <v>16400</v>
          </cell>
          <cell r="R520">
            <v>1</v>
          </cell>
        </row>
        <row r="521">
          <cell r="F521">
            <v>14100</v>
          </cell>
          <cell r="R521">
            <v>1</v>
          </cell>
        </row>
        <row r="522">
          <cell r="F522">
            <v>13400</v>
          </cell>
          <cell r="R522">
            <v>1</v>
          </cell>
        </row>
        <row r="523">
          <cell r="F523">
            <v>79002</v>
          </cell>
          <cell r="R523">
            <v>1</v>
          </cell>
        </row>
        <row r="524">
          <cell r="F524">
            <v>51010</v>
          </cell>
          <cell r="R524">
            <v>1</v>
          </cell>
        </row>
        <row r="525">
          <cell r="F525">
            <v>15506</v>
          </cell>
          <cell r="R525">
            <v>1</v>
          </cell>
        </row>
        <row r="526">
          <cell r="F526">
            <v>15520</v>
          </cell>
          <cell r="R526">
            <v>1</v>
          </cell>
        </row>
        <row r="527">
          <cell r="F527">
            <v>15506</v>
          </cell>
          <cell r="R527">
            <v>1</v>
          </cell>
        </row>
        <row r="528">
          <cell r="F528">
            <v>14100</v>
          </cell>
          <cell r="R528">
            <v>1</v>
          </cell>
        </row>
        <row r="529">
          <cell r="F529">
            <v>41050</v>
          </cell>
          <cell r="R529">
            <v>1</v>
          </cell>
        </row>
        <row r="530">
          <cell r="F530">
            <v>11100</v>
          </cell>
          <cell r="R530">
            <v>1</v>
          </cell>
        </row>
        <row r="531">
          <cell r="F531">
            <v>15100</v>
          </cell>
          <cell r="R531">
            <v>1</v>
          </cell>
        </row>
        <row r="532">
          <cell r="F532">
            <v>15100</v>
          </cell>
          <cell r="R532">
            <v>1</v>
          </cell>
        </row>
        <row r="533">
          <cell r="F533">
            <v>53010</v>
          </cell>
          <cell r="R533">
            <v>1</v>
          </cell>
        </row>
        <row r="534">
          <cell r="F534">
            <v>41060</v>
          </cell>
          <cell r="R534">
            <v>1</v>
          </cell>
        </row>
        <row r="535">
          <cell r="F535">
            <v>11515</v>
          </cell>
          <cell r="R535">
            <v>1</v>
          </cell>
        </row>
        <row r="536">
          <cell r="F536">
            <v>32000</v>
          </cell>
          <cell r="R536">
            <v>1</v>
          </cell>
        </row>
        <row r="537">
          <cell r="F537">
            <v>16300</v>
          </cell>
          <cell r="R537">
            <v>1</v>
          </cell>
        </row>
        <row r="538">
          <cell r="F538">
            <v>13520</v>
          </cell>
          <cell r="R538">
            <v>1</v>
          </cell>
        </row>
        <row r="539">
          <cell r="F539">
            <v>79000</v>
          </cell>
          <cell r="R539">
            <v>1</v>
          </cell>
        </row>
        <row r="540">
          <cell r="F540">
            <v>13400</v>
          </cell>
          <cell r="R540">
            <v>1</v>
          </cell>
        </row>
        <row r="541">
          <cell r="F541">
            <v>13510</v>
          </cell>
          <cell r="R541">
            <v>1</v>
          </cell>
        </row>
        <row r="542">
          <cell r="F542">
            <v>53010</v>
          </cell>
          <cell r="R542">
            <v>1</v>
          </cell>
        </row>
        <row r="543">
          <cell r="F543">
            <v>13400</v>
          </cell>
          <cell r="R543">
            <v>1</v>
          </cell>
        </row>
        <row r="544">
          <cell r="F544">
            <v>41020</v>
          </cell>
          <cell r="R544">
            <v>1</v>
          </cell>
        </row>
        <row r="545">
          <cell r="F545">
            <v>11200</v>
          </cell>
          <cell r="R545">
            <v>1</v>
          </cell>
        </row>
        <row r="546">
          <cell r="F546">
            <v>15506</v>
          </cell>
          <cell r="R546">
            <v>1</v>
          </cell>
        </row>
        <row r="547">
          <cell r="F547">
            <v>79002</v>
          </cell>
          <cell r="R547">
            <v>1</v>
          </cell>
        </row>
        <row r="548">
          <cell r="F548">
            <v>15100</v>
          </cell>
          <cell r="R548">
            <v>1</v>
          </cell>
        </row>
        <row r="549">
          <cell r="F549">
            <v>15100</v>
          </cell>
          <cell r="R549">
            <v>1</v>
          </cell>
        </row>
        <row r="550">
          <cell r="F550">
            <v>41020</v>
          </cell>
          <cell r="R550">
            <v>1</v>
          </cell>
        </row>
        <row r="551">
          <cell r="F551">
            <v>51020</v>
          </cell>
          <cell r="R551">
            <v>1</v>
          </cell>
        </row>
        <row r="552">
          <cell r="F552">
            <v>14100</v>
          </cell>
          <cell r="R552">
            <v>1</v>
          </cell>
        </row>
        <row r="553">
          <cell r="F553">
            <v>13510</v>
          </cell>
          <cell r="R553">
            <v>1</v>
          </cell>
        </row>
        <row r="554">
          <cell r="F554">
            <v>15506</v>
          </cell>
          <cell r="R554">
            <v>1</v>
          </cell>
        </row>
        <row r="555">
          <cell r="F555">
            <v>15506</v>
          </cell>
          <cell r="R555">
            <v>1</v>
          </cell>
        </row>
        <row r="556">
          <cell r="F556">
            <v>13510</v>
          </cell>
          <cell r="R556">
            <v>1</v>
          </cell>
        </row>
        <row r="557">
          <cell r="F557">
            <v>15100</v>
          </cell>
          <cell r="R557">
            <v>1</v>
          </cell>
        </row>
        <row r="558">
          <cell r="F558">
            <v>13400</v>
          </cell>
          <cell r="R558">
            <v>1</v>
          </cell>
        </row>
        <row r="559">
          <cell r="F559">
            <v>14100</v>
          </cell>
          <cell r="R559">
            <v>1</v>
          </cell>
        </row>
        <row r="560">
          <cell r="F560">
            <v>15505</v>
          </cell>
          <cell r="R560">
            <v>1</v>
          </cell>
        </row>
        <row r="561">
          <cell r="F561">
            <v>41040</v>
          </cell>
          <cell r="R561">
            <v>1</v>
          </cell>
        </row>
        <row r="562">
          <cell r="F562">
            <v>51050</v>
          </cell>
          <cell r="R562">
            <v>1</v>
          </cell>
        </row>
        <row r="563">
          <cell r="F563">
            <v>13510</v>
          </cell>
          <cell r="R563">
            <v>1</v>
          </cell>
        </row>
        <row r="564">
          <cell r="F564">
            <v>13510</v>
          </cell>
          <cell r="R564">
            <v>1</v>
          </cell>
        </row>
        <row r="565">
          <cell r="F565">
            <v>41040</v>
          </cell>
          <cell r="R565">
            <v>1</v>
          </cell>
        </row>
        <row r="566">
          <cell r="F566">
            <v>13400</v>
          </cell>
          <cell r="R566">
            <v>1</v>
          </cell>
        </row>
        <row r="567">
          <cell r="F567">
            <v>13100</v>
          </cell>
          <cell r="R567">
            <v>1</v>
          </cell>
        </row>
        <row r="568">
          <cell r="F568">
            <v>15509</v>
          </cell>
          <cell r="R568">
            <v>1</v>
          </cell>
        </row>
        <row r="569">
          <cell r="F569">
            <v>13400</v>
          </cell>
          <cell r="R569">
            <v>1</v>
          </cell>
        </row>
        <row r="570">
          <cell r="F570">
            <v>51010</v>
          </cell>
          <cell r="R570">
            <v>1</v>
          </cell>
        </row>
        <row r="571">
          <cell r="F571">
            <v>41050</v>
          </cell>
          <cell r="R571">
            <v>1</v>
          </cell>
        </row>
        <row r="572">
          <cell r="F572">
            <v>11325</v>
          </cell>
          <cell r="R572">
            <v>1</v>
          </cell>
        </row>
        <row r="573">
          <cell r="F573">
            <v>11490</v>
          </cell>
          <cell r="R573">
            <v>0.8</v>
          </cell>
        </row>
        <row r="574">
          <cell r="F574">
            <v>42010</v>
          </cell>
          <cell r="R574">
            <v>1</v>
          </cell>
        </row>
        <row r="575">
          <cell r="F575">
            <v>16200</v>
          </cell>
          <cell r="R575">
            <v>1</v>
          </cell>
        </row>
        <row r="576">
          <cell r="F576">
            <v>51020</v>
          </cell>
          <cell r="R576">
            <v>1</v>
          </cell>
        </row>
        <row r="577">
          <cell r="F577">
            <v>41060</v>
          </cell>
          <cell r="R577">
            <v>1</v>
          </cell>
        </row>
        <row r="578">
          <cell r="F578">
            <v>13600</v>
          </cell>
          <cell r="R578">
            <v>1</v>
          </cell>
        </row>
        <row r="579">
          <cell r="F579">
            <v>15100</v>
          </cell>
          <cell r="R579">
            <v>1</v>
          </cell>
        </row>
        <row r="580">
          <cell r="F580">
            <v>11100</v>
          </cell>
          <cell r="R580">
            <v>1</v>
          </cell>
        </row>
        <row r="581">
          <cell r="F581">
            <v>15506</v>
          </cell>
          <cell r="R581">
            <v>1</v>
          </cell>
        </row>
        <row r="582">
          <cell r="F582">
            <v>83024</v>
          </cell>
          <cell r="R582">
            <v>1</v>
          </cell>
        </row>
        <row r="583">
          <cell r="F583">
            <v>46010</v>
          </cell>
          <cell r="R583">
            <v>1</v>
          </cell>
        </row>
        <row r="584">
          <cell r="F584">
            <v>11200</v>
          </cell>
          <cell r="R584">
            <v>1</v>
          </cell>
        </row>
        <row r="585">
          <cell r="F585">
            <v>13510</v>
          </cell>
          <cell r="R585">
            <v>1</v>
          </cell>
        </row>
        <row r="586">
          <cell r="F586">
            <v>13520</v>
          </cell>
          <cell r="R586">
            <v>1</v>
          </cell>
        </row>
        <row r="587">
          <cell r="F587">
            <v>11370</v>
          </cell>
          <cell r="R587">
            <v>1</v>
          </cell>
        </row>
        <row r="588">
          <cell r="F588">
            <v>11550</v>
          </cell>
          <cell r="R588">
            <v>1</v>
          </cell>
        </row>
        <row r="589">
          <cell r="F589">
            <v>13510</v>
          </cell>
          <cell r="R589">
            <v>1</v>
          </cell>
        </row>
        <row r="590">
          <cell r="F590">
            <v>49010</v>
          </cell>
          <cell r="R590">
            <v>1</v>
          </cell>
        </row>
        <row r="591">
          <cell r="F591">
            <v>15100</v>
          </cell>
          <cell r="R591">
            <v>1</v>
          </cell>
        </row>
        <row r="592">
          <cell r="F592">
            <v>52040</v>
          </cell>
          <cell r="R592">
            <v>1</v>
          </cell>
        </row>
        <row r="593">
          <cell r="F593">
            <v>12013</v>
          </cell>
          <cell r="R593">
            <v>1</v>
          </cell>
        </row>
        <row r="594">
          <cell r="F594">
            <v>15506</v>
          </cell>
          <cell r="R594">
            <v>1</v>
          </cell>
        </row>
        <row r="595">
          <cell r="F595">
            <v>13510</v>
          </cell>
          <cell r="R595">
            <v>1</v>
          </cell>
        </row>
        <row r="596">
          <cell r="F596">
            <v>16200</v>
          </cell>
          <cell r="R596">
            <v>1</v>
          </cell>
        </row>
        <row r="597">
          <cell r="F597">
            <v>13520</v>
          </cell>
          <cell r="R597">
            <v>1</v>
          </cell>
        </row>
        <row r="598">
          <cell r="F598">
            <v>13510</v>
          </cell>
          <cell r="R598">
            <v>1</v>
          </cell>
        </row>
        <row r="599">
          <cell r="F599">
            <v>15506</v>
          </cell>
          <cell r="R599">
            <v>1</v>
          </cell>
        </row>
        <row r="600">
          <cell r="F600">
            <v>15100</v>
          </cell>
          <cell r="R600">
            <v>1</v>
          </cell>
        </row>
        <row r="601">
          <cell r="F601">
            <v>13510</v>
          </cell>
          <cell r="R601">
            <v>1</v>
          </cell>
        </row>
        <row r="602">
          <cell r="F602">
            <v>45010</v>
          </cell>
          <cell r="R602">
            <v>1</v>
          </cell>
        </row>
        <row r="603">
          <cell r="F603">
            <v>14109</v>
          </cell>
          <cell r="R603">
            <v>1</v>
          </cell>
        </row>
        <row r="604">
          <cell r="F604">
            <v>41020</v>
          </cell>
          <cell r="R604">
            <v>1</v>
          </cell>
        </row>
        <row r="605">
          <cell r="F605">
            <v>42018</v>
          </cell>
          <cell r="R605">
            <v>1</v>
          </cell>
        </row>
        <row r="606">
          <cell r="F606">
            <v>33000</v>
          </cell>
          <cell r="R606">
            <v>1</v>
          </cell>
        </row>
        <row r="607">
          <cell r="F607">
            <v>15400</v>
          </cell>
          <cell r="R607">
            <v>1</v>
          </cell>
        </row>
        <row r="608">
          <cell r="F608">
            <v>13510</v>
          </cell>
          <cell r="R608">
            <v>1</v>
          </cell>
        </row>
        <row r="609">
          <cell r="F609">
            <v>51060</v>
          </cell>
          <cell r="R609">
            <v>1</v>
          </cell>
        </row>
        <row r="610">
          <cell r="F610">
            <v>13520</v>
          </cell>
          <cell r="R610">
            <v>1</v>
          </cell>
        </row>
        <row r="611">
          <cell r="F611">
            <v>13510</v>
          </cell>
          <cell r="R611">
            <v>1</v>
          </cell>
        </row>
        <row r="612">
          <cell r="F612">
            <v>41040</v>
          </cell>
          <cell r="R612">
            <v>1</v>
          </cell>
        </row>
        <row r="613">
          <cell r="F613">
            <v>13100</v>
          </cell>
          <cell r="R613">
            <v>1</v>
          </cell>
        </row>
        <row r="614">
          <cell r="F614">
            <v>13510</v>
          </cell>
          <cell r="R614">
            <v>1</v>
          </cell>
        </row>
        <row r="615">
          <cell r="F615">
            <v>15100</v>
          </cell>
          <cell r="R615">
            <v>1</v>
          </cell>
        </row>
        <row r="616">
          <cell r="F616">
            <v>13400</v>
          </cell>
          <cell r="R616">
            <v>1</v>
          </cell>
        </row>
        <row r="617">
          <cell r="F617">
            <v>15506</v>
          </cell>
          <cell r="R617">
            <v>1</v>
          </cell>
        </row>
        <row r="618">
          <cell r="F618">
            <v>15510</v>
          </cell>
          <cell r="R618">
            <v>1</v>
          </cell>
        </row>
        <row r="619">
          <cell r="F619">
            <v>14100</v>
          </cell>
          <cell r="R619">
            <v>1</v>
          </cell>
        </row>
        <row r="620">
          <cell r="F620">
            <v>13510</v>
          </cell>
          <cell r="R620">
            <v>1</v>
          </cell>
        </row>
        <row r="621">
          <cell r="F621">
            <v>42010</v>
          </cell>
          <cell r="R621">
            <v>1</v>
          </cell>
        </row>
        <row r="622">
          <cell r="F622">
            <v>13400</v>
          </cell>
          <cell r="R622">
            <v>1</v>
          </cell>
        </row>
        <row r="623">
          <cell r="F623">
            <v>41020</v>
          </cell>
          <cell r="R623">
            <v>1</v>
          </cell>
        </row>
        <row r="624">
          <cell r="F624">
            <v>14100</v>
          </cell>
          <cell r="R624">
            <v>1</v>
          </cell>
        </row>
        <row r="625">
          <cell r="F625">
            <v>13600</v>
          </cell>
          <cell r="R625">
            <v>1</v>
          </cell>
        </row>
        <row r="626">
          <cell r="F626">
            <v>12013</v>
          </cell>
          <cell r="R626">
            <v>1</v>
          </cell>
        </row>
        <row r="627">
          <cell r="F627">
            <v>13510</v>
          </cell>
          <cell r="R627">
            <v>1</v>
          </cell>
        </row>
        <row r="628">
          <cell r="F628">
            <v>13525</v>
          </cell>
          <cell r="R628">
            <v>1</v>
          </cell>
        </row>
        <row r="629">
          <cell r="F629">
            <v>31100</v>
          </cell>
          <cell r="R629">
            <v>1</v>
          </cell>
        </row>
        <row r="630">
          <cell r="F630">
            <v>13520</v>
          </cell>
          <cell r="R630">
            <v>1</v>
          </cell>
        </row>
        <row r="631">
          <cell r="F631">
            <v>41030</v>
          </cell>
          <cell r="R631">
            <v>1</v>
          </cell>
        </row>
        <row r="632">
          <cell r="F632">
            <v>15520</v>
          </cell>
          <cell r="R632">
            <v>1</v>
          </cell>
        </row>
        <row r="633">
          <cell r="F633">
            <v>41070</v>
          </cell>
          <cell r="R633">
            <v>1</v>
          </cell>
        </row>
        <row r="634">
          <cell r="F634">
            <v>13520</v>
          </cell>
          <cell r="R634">
            <v>1</v>
          </cell>
        </row>
        <row r="635">
          <cell r="F635">
            <v>15100</v>
          </cell>
          <cell r="R635">
            <v>1</v>
          </cell>
        </row>
        <row r="636">
          <cell r="F636">
            <v>13510</v>
          </cell>
          <cell r="R636">
            <v>1</v>
          </cell>
        </row>
        <row r="637">
          <cell r="F637">
            <v>15510</v>
          </cell>
          <cell r="R637">
            <v>1</v>
          </cell>
        </row>
        <row r="638">
          <cell r="F638">
            <v>16400</v>
          </cell>
          <cell r="R638">
            <v>1</v>
          </cell>
        </row>
        <row r="639">
          <cell r="F639">
            <v>13400</v>
          </cell>
          <cell r="R639">
            <v>1</v>
          </cell>
        </row>
        <row r="640">
          <cell r="F640">
            <v>53010</v>
          </cell>
          <cell r="R640">
            <v>1</v>
          </cell>
        </row>
        <row r="641">
          <cell r="F641">
            <v>11100</v>
          </cell>
          <cell r="R641">
            <v>1</v>
          </cell>
        </row>
        <row r="642">
          <cell r="F642">
            <v>14100</v>
          </cell>
          <cell r="R642">
            <v>1</v>
          </cell>
        </row>
        <row r="643">
          <cell r="F643">
            <v>12011</v>
          </cell>
          <cell r="R643">
            <v>1</v>
          </cell>
        </row>
        <row r="644">
          <cell r="F644">
            <v>15100</v>
          </cell>
          <cell r="R644">
            <v>1</v>
          </cell>
        </row>
        <row r="645">
          <cell r="F645">
            <v>13510</v>
          </cell>
          <cell r="R645">
            <v>1</v>
          </cell>
        </row>
        <row r="646">
          <cell r="F646">
            <v>11150</v>
          </cell>
          <cell r="R646">
            <v>1</v>
          </cell>
        </row>
        <row r="647">
          <cell r="F647">
            <v>11100</v>
          </cell>
          <cell r="R647">
            <v>1</v>
          </cell>
        </row>
        <row r="648">
          <cell r="F648">
            <v>13525</v>
          </cell>
          <cell r="R648">
            <v>1</v>
          </cell>
        </row>
        <row r="649">
          <cell r="F649">
            <v>11100</v>
          </cell>
          <cell r="R649">
            <v>1</v>
          </cell>
        </row>
        <row r="650">
          <cell r="F650">
            <v>13400</v>
          </cell>
          <cell r="R650">
            <v>1</v>
          </cell>
        </row>
        <row r="651">
          <cell r="F651">
            <v>15506</v>
          </cell>
          <cell r="R651">
            <v>1</v>
          </cell>
        </row>
        <row r="652">
          <cell r="F652">
            <v>14109</v>
          </cell>
          <cell r="R652">
            <v>1</v>
          </cell>
        </row>
        <row r="653">
          <cell r="F653">
            <v>14100</v>
          </cell>
          <cell r="R653">
            <v>1</v>
          </cell>
        </row>
        <row r="654">
          <cell r="F654">
            <v>79000</v>
          </cell>
          <cell r="R654">
            <v>1</v>
          </cell>
        </row>
        <row r="655">
          <cell r="F655">
            <v>14100</v>
          </cell>
          <cell r="R655">
            <v>1</v>
          </cell>
        </row>
        <row r="656">
          <cell r="F656">
            <v>13510</v>
          </cell>
          <cell r="R656">
            <v>1</v>
          </cell>
        </row>
        <row r="657">
          <cell r="F657">
            <v>51040</v>
          </cell>
          <cell r="R657">
            <v>1</v>
          </cell>
        </row>
        <row r="658">
          <cell r="F658">
            <v>15510</v>
          </cell>
          <cell r="R658">
            <v>1</v>
          </cell>
        </row>
        <row r="659">
          <cell r="F659">
            <v>13510</v>
          </cell>
          <cell r="R659">
            <v>1</v>
          </cell>
        </row>
        <row r="660">
          <cell r="F660">
            <v>13520</v>
          </cell>
          <cell r="R660">
            <v>1</v>
          </cell>
        </row>
        <row r="661">
          <cell r="F661">
            <v>13510</v>
          </cell>
          <cell r="R661">
            <v>1</v>
          </cell>
        </row>
        <row r="662">
          <cell r="F662">
            <v>15510</v>
          </cell>
          <cell r="R662">
            <v>1</v>
          </cell>
        </row>
        <row r="663">
          <cell r="F663">
            <v>13600</v>
          </cell>
          <cell r="R663">
            <v>1</v>
          </cell>
        </row>
        <row r="664">
          <cell r="F664">
            <v>13400</v>
          </cell>
          <cell r="R664">
            <v>1</v>
          </cell>
        </row>
        <row r="665">
          <cell r="F665">
            <v>51020</v>
          </cell>
          <cell r="R665">
            <v>1</v>
          </cell>
        </row>
        <row r="666">
          <cell r="F666">
            <v>15100</v>
          </cell>
          <cell r="R666">
            <v>1</v>
          </cell>
        </row>
        <row r="667">
          <cell r="F667">
            <v>13510</v>
          </cell>
          <cell r="R667">
            <v>1</v>
          </cell>
        </row>
        <row r="668">
          <cell r="F668">
            <v>53010</v>
          </cell>
          <cell r="R668">
            <v>1</v>
          </cell>
        </row>
        <row r="669">
          <cell r="F669">
            <v>13520</v>
          </cell>
          <cell r="R669">
            <v>1</v>
          </cell>
        </row>
        <row r="670">
          <cell r="F670">
            <v>13520</v>
          </cell>
          <cell r="R670">
            <v>1</v>
          </cell>
        </row>
        <row r="671">
          <cell r="F671">
            <v>15506</v>
          </cell>
          <cell r="R671">
            <v>1</v>
          </cell>
        </row>
        <row r="672">
          <cell r="F672">
            <v>14109</v>
          </cell>
          <cell r="R672">
            <v>1</v>
          </cell>
        </row>
        <row r="673">
          <cell r="F673">
            <v>11590</v>
          </cell>
          <cell r="R673">
            <v>1</v>
          </cell>
        </row>
        <row r="674">
          <cell r="F674">
            <v>14100</v>
          </cell>
          <cell r="R674">
            <v>1</v>
          </cell>
        </row>
        <row r="675">
          <cell r="F675">
            <v>79002</v>
          </cell>
          <cell r="R675">
            <v>1</v>
          </cell>
        </row>
        <row r="676">
          <cell r="F676">
            <v>13510</v>
          </cell>
          <cell r="R676">
            <v>1</v>
          </cell>
        </row>
        <row r="677">
          <cell r="F677">
            <v>53010</v>
          </cell>
          <cell r="R677">
            <v>1</v>
          </cell>
        </row>
        <row r="678">
          <cell r="F678">
            <v>14100</v>
          </cell>
          <cell r="R678">
            <v>1</v>
          </cell>
        </row>
        <row r="679">
          <cell r="F679">
            <v>11410</v>
          </cell>
          <cell r="R679">
            <v>1</v>
          </cell>
        </row>
        <row r="680">
          <cell r="F680">
            <v>31100</v>
          </cell>
          <cell r="R680">
            <v>1</v>
          </cell>
        </row>
        <row r="681">
          <cell r="F681">
            <v>41040</v>
          </cell>
          <cell r="R681">
            <v>1</v>
          </cell>
        </row>
        <row r="682">
          <cell r="F682">
            <v>13400</v>
          </cell>
          <cell r="R682">
            <v>1</v>
          </cell>
        </row>
        <row r="683">
          <cell r="F683">
            <v>14100</v>
          </cell>
          <cell r="R683">
            <v>1</v>
          </cell>
        </row>
        <row r="684">
          <cell r="F684">
            <v>13400</v>
          </cell>
          <cell r="R684">
            <v>1</v>
          </cell>
        </row>
        <row r="685">
          <cell r="F685">
            <v>55010</v>
          </cell>
          <cell r="R685">
            <v>0.75</v>
          </cell>
        </row>
        <row r="686">
          <cell r="F686">
            <v>15506</v>
          </cell>
          <cell r="R686">
            <v>1</v>
          </cell>
        </row>
        <row r="687">
          <cell r="F687">
            <v>13510</v>
          </cell>
          <cell r="R687">
            <v>1</v>
          </cell>
        </row>
        <row r="688">
          <cell r="F688">
            <v>32000</v>
          </cell>
          <cell r="R688">
            <v>1</v>
          </cell>
        </row>
        <row r="689">
          <cell r="F689">
            <v>13400</v>
          </cell>
          <cell r="R689">
            <v>1</v>
          </cell>
        </row>
        <row r="690">
          <cell r="F690">
            <v>44010</v>
          </cell>
          <cell r="R690">
            <v>1</v>
          </cell>
        </row>
        <row r="691">
          <cell r="F691">
            <v>13400</v>
          </cell>
          <cell r="R691">
            <v>1</v>
          </cell>
        </row>
        <row r="692">
          <cell r="F692">
            <v>13510</v>
          </cell>
          <cell r="R692">
            <v>1</v>
          </cell>
        </row>
        <row r="693">
          <cell r="F693">
            <v>52040</v>
          </cell>
          <cell r="R693">
            <v>1</v>
          </cell>
        </row>
        <row r="694">
          <cell r="F694">
            <v>13400</v>
          </cell>
          <cell r="R694">
            <v>1</v>
          </cell>
        </row>
        <row r="695">
          <cell r="F695">
            <v>13400</v>
          </cell>
          <cell r="R695">
            <v>1</v>
          </cell>
        </row>
        <row r="696">
          <cell r="F696">
            <v>13400</v>
          </cell>
          <cell r="R696">
            <v>1</v>
          </cell>
        </row>
        <row r="697">
          <cell r="F697">
            <v>14100</v>
          </cell>
          <cell r="R697">
            <v>1</v>
          </cell>
        </row>
        <row r="698">
          <cell r="F698">
            <v>15506</v>
          </cell>
          <cell r="R698">
            <v>1</v>
          </cell>
        </row>
        <row r="699">
          <cell r="F699">
            <v>14109</v>
          </cell>
          <cell r="R699">
            <v>1</v>
          </cell>
        </row>
        <row r="700">
          <cell r="F700">
            <v>34000</v>
          </cell>
          <cell r="R700">
            <v>1</v>
          </cell>
        </row>
        <row r="701">
          <cell r="F701">
            <v>16100</v>
          </cell>
          <cell r="R701">
            <v>1</v>
          </cell>
        </row>
        <row r="702">
          <cell r="F702">
            <v>34000</v>
          </cell>
          <cell r="R702">
            <v>1</v>
          </cell>
        </row>
        <row r="703">
          <cell r="F703">
            <v>41030</v>
          </cell>
          <cell r="R703">
            <v>1</v>
          </cell>
        </row>
        <row r="704">
          <cell r="F704">
            <v>13510</v>
          </cell>
          <cell r="R704">
            <v>1</v>
          </cell>
        </row>
        <row r="705">
          <cell r="F705">
            <v>11150</v>
          </cell>
          <cell r="R705">
            <v>1</v>
          </cell>
        </row>
        <row r="706">
          <cell r="F706">
            <v>14100</v>
          </cell>
          <cell r="R706">
            <v>1</v>
          </cell>
        </row>
        <row r="707">
          <cell r="F707">
            <v>13510</v>
          </cell>
          <cell r="R707">
            <v>1</v>
          </cell>
        </row>
        <row r="708">
          <cell r="F708">
            <v>52010</v>
          </cell>
          <cell r="R708">
            <v>1</v>
          </cell>
        </row>
        <row r="709">
          <cell r="F709">
            <v>13600</v>
          </cell>
          <cell r="R709">
            <v>1</v>
          </cell>
        </row>
        <row r="710">
          <cell r="F710">
            <v>13510</v>
          </cell>
          <cell r="R710">
            <v>1</v>
          </cell>
        </row>
        <row r="711">
          <cell r="F711">
            <v>13510</v>
          </cell>
          <cell r="R711">
            <v>1</v>
          </cell>
        </row>
        <row r="712">
          <cell r="F712">
            <v>79003</v>
          </cell>
          <cell r="R712">
            <v>1</v>
          </cell>
        </row>
        <row r="713">
          <cell r="F713">
            <v>42030</v>
          </cell>
          <cell r="R713">
            <v>1</v>
          </cell>
        </row>
        <row r="714">
          <cell r="F714">
            <v>13400</v>
          </cell>
          <cell r="R714">
            <v>1</v>
          </cell>
        </row>
        <row r="715">
          <cell r="F715">
            <v>14100</v>
          </cell>
          <cell r="R715">
            <v>1</v>
          </cell>
        </row>
        <row r="716">
          <cell r="F716">
            <v>11490</v>
          </cell>
          <cell r="R716">
            <v>0.8</v>
          </cell>
        </row>
        <row r="717">
          <cell r="F717">
            <v>15506</v>
          </cell>
          <cell r="R717">
            <v>1</v>
          </cell>
        </row>
        <row r="718">
          <cell r="F718">
            <v>12359</v>
          </cell>
          <cell r="R718">
            <v>1</v>
          </cell>
        </row>
        <row r="719">
          <cell r="F719">
            <v>14109</v>
          </cell>
          <cell r="R719">
            <v>1</v>
          </cell>
        </row>
        <row r="720">
          <cell r="F720">
            <v>11540</v>
          </cell>
          <cell r="R720">
            <v>1</v>
          </cell>
        </row>
        <row r="721">
          <cell r="F721">
            <v>13400</v>
          </cell>
          <cell r="R721">
            <v>1</v>
          </cell>
        </row>
        <row r="722">
          <cell r="F722">
            <v>11330</v>
          </cell>
          <cell r="R722">
            <v>1</v>
          </cell>
        </row>
        <row r="723">
          <cell r="F723">
            <v>15100</v>
          </cell>
          <cell r="R723">
            <v>1</v>
          </cell>
        </row>
        <row r="724">
          <cell r="F724">
            <v>13510</v>
          </cell>
          <cell r="R724">
            <v>1</v>
          </cell>
        </row>
        <row r="725">
          <cell r="F725">
            <v>11490</v>
          </cell>
          <cell r="R725">
            <v>1</v>
          </cell>
        </row>
        <row r="726">
          <cell r="F726">
            <v>15100</v>
          </cell>
          <cell r="R726">
            <v>1</v>
          </cell>
        </row>
        <row r="727">
          <cell r="F727">
            <v>41060</v>
          </cell>
          <cell r="R727">
            <v>1</v>
          </cell>
        </row>
        <row r="728">
          <cell r="F728">
            <v>13510</v>
          </cell>
          <cell r="R728">
            <v>1</v>
          </cell>
        </row>
        <row r="729">
          <cell r="F729">
            <v>14100</v>
          </cell>
          <cell r="R729">
            <v>1</v>
          </cell>
        </row>
        <row r="730">
          <cell r="F730">
            <v>15520</v>
          </cell>
          <cell r="R730">
            <v>1</v>
          </cell>
        </row>
        <row r="731">
          <cell r="F731">
            <v>13400</v>
          </cell>
          <cell r="R731">
            <v>1</v>
          </cell>
        </row>
        <row r="732">
          <cell r="F732">
            <v>13400</v>
          </cell>
          <cell r="R732">
            <v>1</v>
          </cell>
        </row>
        <row r="733">
          <cell r="F733">
            <v>15506</v>
          </cell>
          <cell r="R733">
            <v>1</v>
          </cell>
        </row>
        <row r="734">
          <cell r="F734">
            <v>15100</v>
          </cell>
          <cell r="R734">
            <v>1</v>
          </cell>
        </row>
        <row r="735">
          <cell r="F735">
            <v>15510</v>
          </cell>
          <cell r="R735">
            <v>1</v>
          </cell>
        </row>
        <row r="736">
          <cell r="F736">
            <v>15510</v>
          </cell>
          <cell r="R736">
            <v>1</v>
          </cell>
        </row>
        <row r="737">
          <cell r="F737">
            <v>41020</v>
          </cell>
          <cell r="R737">
            <v>1</v>
          </cell>
        </row>
        <row r="738">
          <cell r="F738">
            <v>12012</v>
          </cell>
          <cell r="R738">
            <v>1</v>
          </cell>
        </row>
        <row r="739">
          <cell r="F739">
            <v>13400</v>
          </cell>
          <cell r="R739">
            <v>1</v>
          </cell>
        </row>
        <row r="740">
          <cell r="F740">
            <v>12011</v>
          </cell>
          <cell r="R740">
            <v>1</v>
          </cell>
        </row>
        <row r="741">
          <cell r="F741">
            <v>13510</v>
          </cell>
          <cell r="R741">
            <v>1</v>
          </cell>
        </row>
        <row r="742">
          <cell r="F742">
            <v>14100</v>
          </cell>
          <cell r="R742">
            <v>1</v>
          </cell>
        </row>
        <row r="743">
          <cell r="F743">
            <v>14109</v>
          </cell>
          <cell r="R743">
            <v>1</v>
          </cell>
        </row>
        <row r="744">
          <cell r="F744">
            <v>13520</v>
          </cell>
          <cell r="R744">
            <v>1</v>
          </cell>
        </row>
        <row r="745">
          <cell r="F745">
            <v>14100</v>
          </cell>
          <cell r="R745">
            <v>1</v>
          </cell>
        </row>
        <row r="746">
          <cell r="F746">
            <v>41020</v>
          </cell>
          <cell r="R746">
            <v>1</v>
          </cell>
        </row>
        <row r="747">
          <cell r="F747">
            <v>14100</v>
          </cell>
          <cell r="R747">
            <v>1</v>
          </cell>
        </row>
        <row r="748">
          <cell r="F748">
            <v>13400</v>
          </cell>
          <cell r="R748">
            <v>1</v>
          </cell>
        </row>
        <row r="749">
          <cell r="F749">
            <v>13400</v>
          </cell>
          <cell r="R749">
            <v>0.5</v>
          </cell>
        </row>
        <row r="750">
          <cell r="F750">
            <v>41060</v>
          </cell>
          <cell r="R750">
            <v>1</v>
          </cell>
        </row>
        <row r="751">
          <cell r="F751">
            <v>32000</v>
          </cell>
          <cell r="R751">
            <v>1</v>
          </cell>
        </row>
        <row r="752">
          <cell r="F752">
            <v>45010</v>
          </cell>
          <cell r="R752">
            <v>1</v>
          </cell>
        </row>
        <row r="753">
          <cell r="F753">
            <v>15520</v>
          </cell>
          <cell r="R753">
            <v>1</v>
          </cell>
        </row>
        <row r="754">
          <cell r="F754">
            <v>15520</v>
          </cell>
          <cell r="R754">
            <v>1</v>
          </cell>
        </row>
        <row r="755">
          <cell r="F755">
            <v>15400</v>
          </cell>
          <cell r="R755">
            <v>1</v>
          </cell>
        </row>
        <row r="756">
          <cell r="F756">
            <v>13520</v>
          </cell>
          <cell r="R756">
            <v>1</v>
          </cell>
        </row>
        <row r="757">
          <cell r="F757">
            <v>15505</v>
          </cell>
          <cell r="R757">
            <v>1</v>
          </cell>
        </row>
        <row r="758">
          <cell r="F758">
            <v>15100</v>
          </cell>
          <cell r="R758">
            <v>1</v>
          </cell>
        </row>
        <row r="759">
          <cell r="F759">
            <v>13400</v>
          </cell>
          <cell r="R759">
            <v>1</v>
          </cell>
        </row>
        <row r="760">
          <cell r="F760">
            <v>13510</v>
          </cell>
          <cell r="R760">
            <v>1</v>
          </cell>
        </row>
        <row r="761">
          <cell r="F761">
            <v>11200</v>
          </cell>
          <cell r="R761">
            <v>1</v>
          </cell>
        </row>
        <row r="762">
          <cell r="F762">
            <v>11320</v>
          </cell>
          <cell r="R762">
            <v>1</v>
          </cell>
        </row>
        <row r="763">
          <cell r="F763">
            <v>15100</v>
          </cell>
          <cell r="R763">
            <v>1</v>
          </cell>
        </row>
        <row r="764">
          <cell r="F764">
            <v>14100</v>
          </cell>
          <cell r="R764">
            <v>1</v>
          </cell>
        </row>
        <row r="765">
          <cell r="F765">
            <v>14100</v>
          </cell>
          <cell r="R765">
            <v>1</v>
          </cell>
        </row>
        <row r="766">
          <cell r="F766">
            <v>14100</v>
          </cell>
          <cell r="R766">
            <v>1</v>
          </cell>
        </row>
        <row r="767">
          <cell r="F767">
            <v>15100</v>
          </cell>
          <cell r="R767">
            <v>1</v>
          </cell>
        </row>
        <row r="768">
          <cell r="F768">
            <v>11100</v>
          </cell>
          <cell r="R768">
            <v>1</v>
          </cell>
        </row>
        <row r="769">
          <cell r="F769">
            <v>15506</v>
          </cell>
          <cell r="R769">
            <v>1</v>
          </cell>
        </row>
        <row r="770">
          <cell r="F770">
            <v>11200</v>
          </cell>
          <cell r="R770">
            <v>1</v>
          </cell>
        </row>
        <row r="771">
          <cell r="F771">
            <v>11420</v>
          </cell>
          <cell r="R771">
            <v>1</v>
          </cell>
        </row>
        <row r="772">
          <cell r="F772">
            <v>15510</v>
          </cell>
          <cell r="R772">
            <v>1</v>
          </cell>
        </row>
        <row r="773">
          <cell r="F773">
            <v>13510</v>
          </cell>
          <cell r="R773">
            <v>1</v>
          </cell>
        </row>
        <row r="774">
          <cell r="F774">
            <v>15506</v>
          </cell>
          <cell r="R774">
            <v>1</v>
          </cell>
        </row>
        <row r="775">
          <cell r="F775">
            <v>15505</v>
          </cell>
          <cell r="R775">
            <v>1</v>
          </cell>
        </row>
        <row r="776">
          <cell r="F776">
            <v>13400</v>
          </cell>
          <cell r="R776">
            <v>1</v>
          </cell>
        </row>
        <row r="777">
          <cell r="F777">
            <v>13400</v>
          </cell>
          <cell r="R777">
            <v>1</v>
          </cell>
        </row>
        <row r="778">
          <cell r="F778">
            <v>13510</v>
          </cell>
          <cell r="R778">
            <v>1</v>
          </cell>
        </row>
        <row r="779">
          <cell r="F779">
            <v>11100</v>
          </cell>
          <cell r="R779">
            <v>1</v>
          </cell>
        </row>
        <row r="780">
          <cell r="F780">
            <v>41020</v>
          </cell>
          <cell r="R780">
            <v>1</v>
          </cell>
        </row>
        <row r="781">
          <cell r="F781">
            <v>13400</v>
          </cell>
          <cell r="R781">
            <v>1</v>
          </cell>
        </row>
        <row r="782">
          <cell r="F782">
            <v>13510</v>
          </cell>
          <cell r="R782">
            <v>1</v>
          </cell>
        </row>
        <row r="783">
          <cell r="F783">
            <v>15100</v>
          </cell>
          <cell r="R783">
            <v>1</v>
          </cell>
        </row>
        <row r="784">
          <cell r="F784">
            <v>13400</v>
          </cell>
          <cell r="R784">
            <v>1</v>
          </cell>
        </row>
        <row r="785">
          <cell r="F785">
            <v>13400</v>
          </cell>
          <cell r="R785">
            <v>1</v>
          </cell>
        </row>
        <row r="786">
          <cell r="F786">
            <v>15506</v>
          </cell>
          <cell r="R786">
            <v>1</v>
          </cell>
        </row>
        <row r="787">
          <cell r="F787">
            <v>11200</v>
          </cell>
          <cell r="R787">
            <v>1</v>
          </cell>
        </row>
        <row r="788">
          <cell r="F788">
            <v>14100</v>
          </cell>
          <cell r="R788">
            <v>1</v>
          </cell>
        </row>
        <row r="789">
          <cell r="F789">
            <v>13510</v>
          </cell>
          <cell r="R789">
            <v>1</v>
          </cell>
        </row>
        <row r="790">
          <cell r="F790">
            <v>13525</v>
          </cell>
          <cell r="R790">
            <v>1</v>
          </cell>
        </row>
        <row r="791">
          <cell r="F791">
            <v>15100</v>
          </cell>
          <cell r="R791">
            <v>1</v>
          </cell>
        </row>
        <row r="792">
          <cell r="F792">
            <v>15506</v>
          </cell>
          <cell r="R792">
            <v>1</v>
          </cell>
        </row>
        <row r="793">
          <cell r="F793">
            <v>15100</v>
          </cell>
          <cell r="R793">
            <v>1</v>
          </cell>
        </row>
        <row r="794">
          <cell r="F794">
            <v>15100</v>
          </cell>
          <cell r="R794">
            <v>1</v>
          </cell>
        </row>
        <row r="795">
          <cell r="F795">
            <v>14100</v>
          </cell>
          <cell r="R795">
            <v>1</v>
          </cell>
        </row>
        <row r="796">
          <cell r="F796">
            <v>13510</v>
          </cell>
          <cell r="R796">
            <v>1</v>
          </cell>
        </row>
        <row r="797">
          <cell r="F797">
            <v>51040</v>
          </cell>
          <cell r="R797">
            <v>1</v>
          </cell>
        </row>
        <row r="798">
          <cell r="F798">
            <v>14100</v>
          </cell>
          <cell r="R798">
            <v>1</v>
          </cell>
        </row>
        <row r="799">
          <cell r="F799">
            <v>13400</v>
          </cell>
          <cell r="R799">
            <v>1</v>
          </cell>
        </row>
        <row r="800">
          <cell r="F800">
            <v>13510</v>
          </cell>
          <cell r="R800">
            <v>1</v>
          </cell>
        </row>
        <row r="801">
          <cell r="F801">
            <v>13510</v>
          </cell>
          <cell r="R801">
            <v>1</v>
          </cell>
        </row>
        <row r="802">
          <cell r="F802">
            <v>51020</v>
          </cell>
          <cell r="R802">
            <v>1</v>
          </cell>
        </row>
        <row r="803">
          <cell r="F803">
            <v>16300</v>
          </cell>
          <cell r="R803">
            <v>1</v>
          </cell>
        </row>
        <row r="804">
          <cell r="F804">
            <v>16100</v>
          </cell>
          <cell r="R804">
            <v>1</v>
          </cell>
        </row>
        <row r="805">
          <cell r="F805">
            <v>11100</v>
          </cell>
          <cell r="R805">
            <v>1</v>
          </cell>
        </row>
        <row r="806">
          <cell r="F806">
            <v>15510</v>
          </cell>
          <cell r="R806">
            <v>1</v>
          </cell>
        </row>
        <row r="807">
          <cell r="F807">
            <v>13510</v>
          </cell>
          <cell r="R807">
            <v>1</v>
          </cell>
        </row>
        <row r="808">
          <cell r="F808">
            <v>51020</v>
          </cell>
          <cell r="R808">
            <v>1</v>
          </cell>
        </row>
        <row r="809">
          <cell r="F809">
            <v>13520</v>
          </cell>
          <cell r="R809">
            <v>1</v>
          </cell>
        </row>
        <row r="810">
          <cell r="F810">
            <v>44010</v>
          </cell>
          <cell r="R810">
            <v>1</v>
          </cell>
        </row>
        <row r="811">
          <cell r="F811">
            <v>14109</v>
          </cell>
          <cell r="R811">
            <v>1</v>
          </cell>
        </row>
        <row r="812">
          <cell r="F812">
            <v>15510</v>
          </cell>
          <cell r="R812">
            <v>1</v>
          </cell>
        </row>
        <row r="813">
          <cell r="F813">
            <v>41050</v>
          </cell>
          <cell r="R813">
            <v>1</v>
          </cell>
        </row>
        <row r="814">
          <cell r="F814">
            <v>15520</v>
          </cell>
          <cell r="R814">
            <v>1</v>
          </cell>
        </row>
        <row r="815">
          <cell r="F815">
            <v>12012</v>
          </cell>
          <cell r="R815">
            <v>1</v>
          </cell>
        </row>
        <row r="816">
          <cell r="F816">
            <v>15506</v>
          </cell>
          <cell r="R816">
            <v>1</v>
          </cell>
        </row>
        <row r="817">
          <cell r="F817">
            <v>11348</v>
          </cell>
          <cell r="R817">
            <v>1</v>
          </cell>
        </row>
        <row r="818">
          <cell r="F818">
            <v>11490</v>
          </cell>
          <cell r="R818">
            <v>0.8</v>
          </cell>
        </row>
        <row r="819">
          <cell r="F819">
            <v>11100</v>
          </cell>
          <cell r="R819">
            <v>1</v>
          </cell>
        </row>
        <row r="820">
          <cell r="F820">
            <v>13400</v>
          </cell>
          <cell r="R820">
            <v>1</v>
          </cell>
        </row>
        <row r="821">
          <cell r="F821">
            <v>14100</v>
          </cell>
          <cell r="R821">
            <v>1</v>
          </cell>
        </row>
        <row r="822">
          <cell r="F822">
            <v>13510</v>
          </cell>
          <cell r="R822">
            <v>1</v>
          </cell>
        </row>
        <row r="823">
          <cell r="F823">
            <v>15100</v>
          </cell>
          <cell r="R823">
            <v>1</v>
          </cell>
        </row>
        <row r="824">
          <cell r="F824">
            <v>13400</v>
          </cell>
          <cell r="R824">
            <v>1</v>
          </cell>
        </row>
        <row r="825">
          <cell r="F825">
            <v>11430</v>
          </cell>
          <cell r="R825">
            <v>1</v>
          </cell>
        </row>
        <row r="826">
          <cell r="F826">
            <v>13510</v>
          </cell>
          <cell r="R826">
            <v>1</v>
          </cell>
        </row>
        <row r="827">
          <cell r="F827">
            <v>15506</v>
          </cell>
          <cell r="R827">
            <v>1</v>
          </cell>
        </row>
        <row r="828">
          <cell r="F828">
            <v>15506</v>
          </cell>
          <cell r="R828">
            <v>1</v>
          </cell>
        </row>
        <row r="829">
          <cell r="F829">
            <v>14100</v>
          </cell>
          <cell r="R829">
            <v>1</v>
          </cell>
        </row>
        <row r="830">
          <cell r="F830">
            <v>13400</v>
          </cell>
          <cell r="R830">
            <v>1</v>
          </cell>
        </row>
        <row r="831">
          <cell r="F831">
            <v>54010</v>
          </cell>
          <cell r="R831">
            <v>1</v>
          </cell>
        </row>
        <row r="832">
          <cell r="F832">
            <v>15100</v>
          </cell>
          <cell r="R832">
            <v>1</v>
          </cell>
        </row>
        <row r="833">
          <cell r="F833">
            <v>13510</v>
          </cell>
          <cell r="R833">
            <v>1</v>
          </cell>
        </row>
        <row r="834">
          <cell r="F834">
            <v>41070</v>
          </cell>
          <cell r="R834">
            <v>1</v>
          </cell>
        </row>
        <row r="835">
          <cell r="F835">
            <v>13510</v>
          </cell>
          <cell r="R835">
            <v>1</v>
          </cell>
        </row>
        <row r="836">
          <cell r="F836">
            <v>14100</v>
          </cell>
          <cell r="R836">
            <v>1</v>
          </cell>
        </row>
        <row r="837">
          <cell r="F837">
            <v>13600</v>
          </cell>
          <cell r="R837">
            <v>1</v>
          </cell>
        </row>
        <row r="838">
          <cell r="F838">
            <v>15492</v>
          </cell>
          <cell r="R838">
            <v>1</v>
          </cell>
        </row>
        <row r="839">
          <cell r="F839">
            <v>79002</v>
          </cell>
          <cell r="R839">
            <v>1</v>
          </cell>
        </row>
        <row r="840">
          <cell r="F840">
            <v>11430</v>
          </cell>
          <cell r="R840">
            <v>1</v>
          </cell>
        </row>
        <row r="841">
          <cell r="F841">
            <v>72500</v>
          </cell>
          <cell r="R841">
            <v>1</v>
          </cell>
        </row>
        <row r="842">
          <cell r="F842">
            <v>15100</v>
          </cell>
          <cell r="R842">
            <v>1</v>
          </cell>
        </row>
        <row r="843">
          <cell r="F843">
            <v>14100</v>
          </cell>
          <cell r="R843">
            <v>1</v>
          </cell>
        </row>
        <row r="844">
          <cell r="F844">
            <v>11410</v>
          </cell>
          <cell r="R844">
            <v>1</v>
          </cell>
        </row>
        <row r="845">
          <cell r="F845">
            <v>13510</v>
          </cell>
          <cell r="R845">
            <v>1</v>
          </cell>
        </row>
        <row r="846">
          <cell r="F846">
            <v>34000</v>
          </cell>
          <cell r="R846">
            <v>1</v>
          </cell>
        </row>
        <row r="847">
          <cell r="F847">
            <v>13510</v>
          </cell>
          <cell r="R847">
            <v>1</v>
          </cell>
        </row>
        <row r="848">
          <cell r="F848">
            <v>13510</v>
          </cell>
          <cell r="R848">
            <v>1</v>
          </cell>
        </row>
        <row r="849">
          <cell r="F849">
            <v>13400</v>
          </cell>
          <cell r="R849">
            <v>1</v>
          </cell>
        </row>
        <row r="850">
          <cell r="F850">
            <v>14100</v>
          </cell>
          <cell r="R850">
            <v>1</v>
          </cell>
        </row>
        <row r="851">
          <cell r="F851">
            <v>15506</v>
          </cell>
          <cell r="R851">
            <v>1</v>
          </cell>
        </row>
        <row r="852">
          <cell r="F852">
            <v>13510</v>
          </cell>
          <cell r="R852">
            <v>1</v>
          </cell>
        </row>
        <row r="853">
          <cell r="F853">
            <v>13510</v>
          </cell>
          <cell r="R853">
            <v>1</v>
          </cell>
        </row>
        <row r="854">
          <cell r="F854">
            <v>15510</v>
          </cell>
          <cell r="R854">
            <v>1</v>
          </cell>
        </row>
        <row r="855">
          <cell r="F855">
            <v>11200</v>
          </cell>
          <cell r="R855">
            <v>1</v>
          </cell>
        </row>
        <row r="856">
          <cell r="F856">
            <v>13400</v>
          </cell>
          <cell r="R856">
            <v>1</v>
          </cell>
        </row>
        <row r="857">
          <cell r="F857">
            <v>13510</v>
          </cell>
          <cell r="R857">
            <v>1</v>
          </cell>
        </row>
        <row r="858">
          <cell r="F858">
            <v>42012</v>
          </cell>
          <cell r="R858">
            <v>1</v>
          </cell>
        </row>
        <row r="859">
          <cell r="F859">
            <v>15510</v>
          </cell>
          <cell r="R859">
            <v>1</v>
          </cell>
        </row>
        <row r="860">
          <cell r="F860">
            <v>13510</v>
          </cell>
          <cell r="R860">
            <v>1</v>
          </cell>
        </row>
        <row r="861">
          <cell r="F861">
            <v>13510</v>
          </cell>
          <cell r="R861">
            <v>1</v>
          </cell>
        </row>
        <row r="862">
          <cell r="F862">
            <v>52040</v>
          </cell>
          <cell r="R862">
            <v>1</v>
          </cell>
        </row>
        <row r="863">
          <cell r="F863">
            <v>13100</v>
          </cell>
          <cell r="R863">
            <v>1</v>
          </cell>
        </row>
        <row r="864">
          <cell r="F864">
            <v>41040</v>
          </cell>
          <cell r="R864">
            <v>1</v>
          </cell>
        </row>
        <row r="865">
          <cell r="F865">
            <v>15506</v>
          </cell>
          <cell r="R865">
            <v>1</v>
          </cell>
        </row>
        <row r="866">
          <cell r="F866">
            <v>15400</v>
          </cell>
          <cell r="R866">
            <v>1</v>
          </cell>
        </row>
        <row r="867">
          <cell r="F867">
            <v>41070</v>
          </cell>
          <cell r="R867">
            <v>1</v>
          </cell>
        </row>
        <row r="868">
          <cell r="F868">
            <v>13400</v>
          </cell>
          <cell r="R868">
            <v>1</v>
          </cell>
        </row>
        <row r="869">
          <cell r="F869">
            <v>13510</v>
          </cell>
          <cell r="R869">
            <v>1</v>
          </cell>
        </row>
        <row r="870">
          <cell r="F870">
            <v>51010</v>
          </cell>
          <cell r="R870">
            <v>1</v>
          </cell>
        </row>
        <row r="871">
          <cell r="F871">
            <v>12013</v>
          </cell>
          <cell r="R871">
            <v>1</v>
          </cell>
        </row>
        <row r="872">
          <cell r="F872">
            <v>11410</v>
          </cell>
          <cell r="R872">
            <v>1</v>
          </cell>
        </row>
        <row r="873">
          <cell r="F873">
            <v>11200</v>
          </cell>
          <cell r="R873">
            <v>1</v>
          </cell>
        </row>
        <row r="874">
          <cell r="F874">
            <v>13520</v>
          </cell>
          <cell r="R874">
            <v>1</v>
          </cell>
        </row>
        <row r="875">
          <cell r="F875">
            <v>15400</v>
          </cell>
          <cell r="R875">
            <v>1</v>
          </cell>
        </row>
        <row r="876">
          <cell r="F876">
            <v>12013</v>
          </cell>
          <cell r="R876">
            <v>1</v>
          </cell>
        </row>
        <row r="877">
          <cell r="F877">
            <v>13520</v>
          </cell>
          <cell r="R877">
            <v>1</v>
          </cell>
        </row>
        <row r="878">
          <cell r="F878">
            <v>32000</v>
          </cell>
          <cell r="R878">
            <v>1</v>
          </cell>
        </row>
        <row r="879">
          <cell r="F879">
            <v>15520</v>
          </cell>
          <cell r="R879">
            <v>1</v>
          </cell>
        </row>
        <row r="880">
          <cell r="F880">
            <v>13400</v>
          </cell>
          <cell r="R880">
            <v>1</v>
          </cell>
        </row>
        <row r="881">
          <cell r="F881">
            <v>41020</v>
          </cell>
          <cell r="R881">
            <v>1</v>
          </cell>
        </row>
        <row r="882">
          <cell r="F882">
            <v>13525</v>
          </cell>
          <cell r="R882">
            <v>1</v>
          </cell>
        </row>
        <row r="883">
          <cell r="F883">
            <v>13400</v>
          </cell>
          <cell r="R883">
            <v>1</v>
          </cell>
        </row>
        <row r="884">
          <cell r="F884">
            <v>13400</v>
          </cell>
          <cell r="R884">
            <v>1</v>
          </cell>
        </row>
        <row r="885">
          <cell r="F885">
            <v>13400</v>
          </cell>
          <cell r="R885">
            <v>0.5</v>
          </cell>
        </row>
        <row r="886">
          <cell r="F886">
            <v>15506</v>
          </cell>
          <cell r="R886">
            <v>1</v>
          </cell>
        </row>
        <row r="887">
          <cell r="F887">
            <v>13510</v>
          </cell>
          <cell r="R887">
            <v>1</v>
          </cell>
        </row>
        <row r="888">
          <cell r="F888">
            <v>15100</v>
          </cell>
          <cell r="R888">
            <v>1</v>
          </cell>
        </row>
        <row r="889">
          <cell r="F889">
            <v>13520</v>
          </cell>
          <cell r="R889">
            <v>1</v>
          </cell>
        </row>
        <row r="890">
          <cell r="F890">
            <v>13510</v>
          </cell>
          <cell r="R890">
            <v>1</v>
          </cell>
        </row>
        <row r="891">
          <cell r="F891">
            <v>13400</v>
          </cell>
          <cell r="R891">
            <v>1</v>
          </cell>
        </row>
        <row r="892">
          <cell r="F892">
            <v>15509</v>
          </cell>
          <cell r="R892">
            <v>1</v>
          </cell>
        </row>
        <row r="893">
          <cell r="F893">
            <v>13600</v>
          </cell>
          <cell r="R893">
            <v>1</v>
          </cell>
        </row>
        <row r="894">
          <cell r="F894">
            <v>11325</v>
          </cell>
          <cell r="R894">
            <v>1</v>
          </cell>
        </row>
        <row r="895">
          <cell r="F895">
            <v>41020</v>
          </cell>
          <cell r="R895">
            <v>1</v>
          </cell>
        </row>
        <row r="896">
          <cell r="F896">
            <v>41040</v>
          </cell>
          <cell r="R896">
            <v>1</v>
          </cell>
        </row>
        <row r="897">
          <cell r="F897">
            <v>13400</v>
          </cell>
          <cell r="R897">
            <v>1</v>
          </cell>
        </row>
        <row r="898">
          <cell r="F898">
            <v>14100</v>
          </cell>
          <cell r="R898">
            <v>1</v>
          </cell>
        </row>
        <row r="899">
          <cell r="F899">
            <v>16300</v>
          </cell>
          <cell r="R899">
            <v>1</v>
          </cell>
        </row>
        <row r="900">
          <cell r="F900">
            <v>14100</v>
          </cell>
          <cell r="R900">
            <v>1</v>
          </cell>
        </row>
        <row r="901">
          <cell r="F901">
            <v>12013</v>
          </cell>
          <cell r="R901">
            <v>1</v>
          </cell>
        </row>
        <row r="902">
          <cell r="F902">
            <v>13400</v>
          </cell>
          <cell r="R902">
            <v>1</v>
          </cell>
        </row>
        <row r="903">
          <cell r="F903">
            <v>15100</v>
          </cell>
          <cell r="R903">
            <v>1</v>
          </cell>
        </row>
        <row r="904">
          <cell r="F904">
            <v>15100</v>
          </cell>
          <cell r="R904">
            <v>1</v>
          </cell>
        </row>
        <row r="905">
          <cell r="F905">
            <v>13510</v>
          </cell>
          <cell r="R905">
            <v>1</v>
          </cell>
        </row>
        <row r="906">
          <cell r="F906">
            <v>13400</v>
          </cell>
          <cell r="R906">
            <v>1</v>
          </cell>
        </row>
        <row r="907">
          <cell r="F907">
            <v>15509</v>
          </cell>
          <cell r="R907">
            <v>1</v>
          </cell>
        </row>
        <row r="908">
          <cell r="F908">
            <v>41020</v>
          </cell>
          <cell r="R908">
            <v>1</v>
          </cell>
        </row>
        <row r="909">
          <cell r="F909">
            <v>15510</v>
          </cell>
          <cell r="R909">
            <v>1</v>
          </cell>
        </row>
        <row r="910">
          <cell r="F910">
            <v>15508</v>
          </cell>
          <cell r="R910">
            <v>1</v>
          </cell>
        </row>
        <row r="911">
          <cell r="F911">
            <v>12013</v>
          </cell>
          <cell r="R911">
            <v>1</v>
          </cell>
        </row>
        <row r="912">
          <cell r="F912">
            <v>12013</v>
          </cell>
          <cell r="R912">
            <v>1</v>
          </cell>
        </row>
        <row r="913">
          <cell r="F913">
            <v>42014</v>
          </cell>
          <cell r="R913">
            <v>1</v>
          </cell>
        </row>
        <row r="914">
          <cell r="F914">
            <v>53010</v>
          </cell>
          <cell r="R914">
            <v>1</v>
          </cell>
        </row>
        <row r="915">
          <cell r="F915">
            <v>11550</v>
          </cell>
          <cell r="R915">
            <v>1</v>
          </cell>
        </row>
        <row r="916">
          <cell r="F916">
            <v>15520</v>
          </cell>
          <cell r="R916">
            <v>1</v>
          </cell>
        </row>
        <row r="917">
          <cell r="F917">
            <v>11420</v>
          </cell>
          <cell r="R917">
            <v>1</v>
          </cell>
        </row>
        <row r="918">
          <cell r="F918">
            <v>13400</v>
          </cell>
          <cell r="R918">
            <v>1</v>
          </cell>
        </row>
        <row r="919">
          <cell r="F919">
            <v>13400</v>
          </cell>
          <cell r="R919">
            <v>1</v>
          </cell>
        </row>
        <row r="920">
          <cell r="F920">
            <v>42040</v>
          </cell>
          <cell r="R920">
            <v>1</v>
          </cell>
        </row>
        <row r="921">
          <cell r="F921">
            <v>15100</v>
          </cell>
          <cell r="R921">
            <v>1</v>
          </cell>
        </row>
        <row r="922">
          <cell r="F922">
            <v>41070</v>
          </cell>
          <cell r="R922">
            <v>1</v>
          </cell>
        </row>
        <row r="923">
          <cell r="F923">
            <v>42016</v>
          </cell>
          <cell r="R923">
            <v>1</v>
          </cell>
        </row>
        <row r="924">
          <cell r="F924">
            <v>13400</v>
          </cell>
          <cell r="R924">
            <v>1</v>
          </cell>
        </row>
        <row r="925">
          <cell r="F925">
            <v>15520</v>
          </cell>
          <cell r="R925">
            <v>1</v>
          </cell>
        </row>
        <row r="926">
          <cell r="F926">
            <v>15100</v>
          </cell>
          <cell r="R926">
            <v>1</v>
          </cell>
        </row>
        <row r="927">
          <cell r="F927">
            <v>13510</v>
          </cell>
          <cell r="R927">
            <v>1</v>
          </cell>
        </row>
        <row r="928">
          <cell r="F928">
            <v>15520</v>
          </cell>
          <cell r="R928">
            <v>1</v>
          </cell>
        </row>
        <row r="929">
          <cell r="F929">
            <v>13400</v>
          </cell>
          <cell r="R929">
            <v>1</v>
          </cell>
        </row>
        <row r="930">
          <cell r="F930">
            <v>11420</v>
          </cell>
          <cell r="R930">
            <v>1</v>
          </cell>
        </row>
        <row r="931">
          <cell r="F931">
            <v>11200</v>
          </cell>
          <cell r="R931">
            <v>1</v>
          </cell>
        </row>
        <row r="932">
          <cell r="F932">
            <v>14100</v>
          </cell>
          <cell r="R932">
            <v>1</v>
          </cell>
        </row>
        <row r="933">
          <cell r="F933">
            <v>41050</v>
          </cell>
          <cell r="R933">
            <v>1</v>
          </cell>
        </row>
        <row r="934">
          <cell r="F934">
            <v>13510</v>
          </cell>
          <cell r="R934">
            <v>1</v>
          </cell>
        </row>
        <row r="935">
          <cell r="F935">
            <v>11370</v>
          </cell>
          <cell r="R935">
            <v>1</v>
          </cell>
        </row>
        <row r="936">
          <cell r="F936">
            <v>12012</v>
          </cell>
          <cell r="R936">
            <v>1</v>
          </cell>
        </row>
        <row r="937">
          <cell r="F937">
            <v>15506</v>
          </cell>
          <cell r="R937">
            <v>1</v>
          </cell>
        </row>
        <row r="938">
          <cell r="F938">
            <v>31100</v>
          </cell>
          <cell r="R938">
            <v>1</v>
          </cell>
        </row>
        <row r="939">
          <cell r="F939">
            <v>13400</v>
          </cell>
          <cell r="R939">
            <v>1</v>
          </cell>
        </row>
        <row r="940">
          <cell r="F940">
            <v>13510</v>
          </cell>
          <cell r="R940">
            <v>1</v>
          </cell>
        </row>
        <row r="941">
          <cell r="F941">
            <v>11100</v>
          </cell>
          <cell r="R941">
            <v>1</v>
          </cell>
        </row>
        <row r="942">
          <cell r="F942">
            <v>41020</v>
          </cell>
          <cell r="R942">
            <v>1</v>
          </cell>
        </row>
        <row r="943">
          <cell r="F943">
            <v>43010</v>
          </cell>
          <cell r="R943">
            <v>1</v>
          </cell>
        </row>
        <row r="944">
          <cell r="F944">
            <v>14100</v>
          </cell>
          <cell r="R944">
            <v>1</v>
          </cell>
        </row>
        <row r="945">
          <cell r="F945">
            <v>52020</v>
          </cell>
          <cell r="R945">
            <v>1</v>
          </cell>
        </row>
        <row r="946">
          <cell r="F946">
            <v>13510</v>
          </cell>
          <cell r="R946">
            <v>1</v>
          </cell>
        </row>
        <row r="947">
          <cell r="F947">
            <v>15520</v>
          </cell>
          <cell r="R947">
            <v>1</v>
          </cell>
        </row>
        <row r="948">
          <cell r="F948">
            <v>11490</v>
          </cell>
          <cell r="R948">
            <v>1</v>
          </cell>
        </row>
        <row r="949">
          <cell r="F949">
            <v>14100</v>
          </cell>
          <cell r="R949">
            <v>1</v>
          </cell>
        </row>
        <row r="950">
          <cell r="F950">
            <v>11100</v>
          </cell>
          <cell r="R950">
            <v>1</v>
          </cell>
        </row>
        <row r="951">
          <cell r="F951">
            <v>12013</v>
          </cell>
          <cell r="R951">
            <v>1</v>
          </cell>
        </row>
        <row r="952">
          <cell r="F952">
            <v>13510</v>
          </cell>
          <cell r="R952">
            <v>1</v>
          </cell>
        </row>
        <row r="953">
          <cell r="F953">
            <v>42014</v>
          </cell>
          <cell r="R953">
            <v>1</v>
          </cell>
        </row>
        <row r="954">
          <cell r="F954">
            <v>15506</v>
          </cell>
          <cell r="R954">
            <v>1</v>
          </cell>
        </row>
        <row r="955">
          <cell r="F955">
            <v>15100</v>
          </cell>
          <cell r="R955">
            <v>1</v>
          </cell>
        </row>
        <row r="956">
          <cell r="F956">
            <v>41040</v>
          </cell>
          <cell r="R956">
            <v>1</v>
          </cell>
        </row>
        <row r="957">
          <cell r="F957">
            <v>12013</v>
          </cell>
          <cell r="R957">
            <v>1</v>
          </cell>
        </row>
        <row r="958">
          <cell r="F958">
            <v>72500</v>
          </cell>
          <cell r="R958">
            <v>1</v>
          </cell>
        </row>
        <row r="959">
          <cell r="F959">
            <v>15506</v>
          </cell>
          <cell r="R959">
            <v>1</v>
          </cell>
        </row>
        <row r="960">
          <cell r="F960">
            <v>13510</v>
          </cell>
          <cell r="R960">
            <v>1</v>
          </cell>
        </row>
        <row r="961">
          <cell r="F961">
            <v>42010</v>
          </cell>
          <cell r="R961">
            <v>1</v>
          </cell>
        </row>
        <row r="962">
          <cell r="F962">
            <v>15506</v>
          </cell>
          <cell r="R962">
            <v>1</v>
          </cell>
        </row>
        <row r="963">
          <cell r="F963">
            <v>15506</v>
          </cell>
          <cell r="R963">
            <v>1</v>
          </cell>
        </row>
        <row r="964">
          <cell r="F964">
            <v>41050</v>
          </cell>
          <cell r="R964">
            <v>1</v>
          </cell>
        </row>
        <row r="965">
          <cell r="F965">
            <v>12013</v>
          </cell>
          <cell r="R965">
            <v>1</v>
          </cell>
        </row>
        <row r="966">
          <cell r="F966">
            <v>53010</v>
          </cell>
          <cell r="R966">
            <v>1</v>
          </cell>
        </row>
        <row r="967">
          <cell r="F967">
            <v>15506</v>
          </cell>
          <cell r="R967">
            <v>1</v>
          </cell>
        </row>
        <row r="968">
          <cell r="F968">
            <v>13400</v>
          </cell>
          <cell r="R968">
            <v>1</v>
          </cell>
        </row>
        <row r="969">
          <cell r="F969">
            <v>33000</v>
          </cell>
          <cell r="R969">
            <v>1</v>
          </cell>
        </row>
        <row r="970">
          <cell r="F970">
            <v>11200</v>
          </cell>
          <cell r="R970">
            <v>1</v>
          </cell>
        </row>
        <row r="971">
          <cell r="F971">
            <v>11320</v>
          </cell>
          <cell r="R971">
            <v>1</v>
          </cell>
        </row>
        <row r="972">
          <cell r="F972">
            <v>11200</v>
          </cell>
          <cell r="R972">
            <v>1</v>
          </cell>
        </row>
        <row r="973">
          <cell r="F973">
            <v>11200</v>
          </cell>
          <cell r="R973">
            <v>1</v>
          </cell>
        </row>
        <row r="974">
          <cell r="F974">
            <v>13510</v>
          </cell>
          <cell r="R974">
            <v>1</v>
          </cell>
        </row>
        <row r="975">
          <cell r="F975">
            <v>13510</v>
          </cell>
          <cell r="R975">
            <v>1</v>
          </cell>
        </row>
        <row r="976">
          <cell r="F976">
            <v>51010</v>
          </cell>
          <cell r="R976">
            <v>1</v>
          </cell>
        </row>
        <row r="977">
          <cell r="F977">
            <v>13400</v>
          </cell>
          <cell r="R977">
            <v>1</v>
          </cell>
        </row>
        <row r="978">
          <cell r="F978">
            <v>13400</v>
          </cell>
          <cell r="R978">
            <v>1</v>
          </cell>
        </row>
        <row r="979">
          <cell r="F979">
            <v>41040</v>
          </cell>
          <cell r="R979">
            <v>1</v>
          </cell>
        </row>
        <row r="980">
          <cell r="F980">
            <v>15100</v>
          </cell>
          <cell r="R980">
            <v>1</v>
          </cell>
        </row>
        <row r="981">
          <cell r="F981">
            <v>13520</v>
          </cell>
          <cell r="R981">
            <v>1</v>
          </cell>
        </row>
        <row r="982">
          <cell r="F982">
            <v>15509</v>
          </cell>
          <cell r="R982">
            <v>1</v>
          </cell>
        </row>
        <row r="983">
          <cell r="F983">
            <v>15505</v>
          </cell>
          <cell r="R983">
            <v>1</v>
          </cell>
        </row>
        <row r="984">
          <cell r="F984">
            <v>13400</v>
          </cell>
          <cell r="R984">
            <v>1</v>
          </cell>
        </row>
        <row r="985">
          <cell r="F985">
            <v>15100</v>
          </cell>
          <cell r="R985">
            <v>1</v>
          </cell>
        </row>
        <row r="986">
          <cell r="F986">
            <v>15520</v>
          </cell>
          <cell r="R986">
            <v>1</v>
          </cell>
        </row>
        <row r="987">
          <cell r="F987">
            <v>41030</v>
          </cell>
          <cell r="R987">
            <v>1</v>
          </cell>
        </row>
        <row r="988">
          <cell r="F988">
            <v>42018</v>
          </cell>
          <cell r="R988">
            <v>1</v>
          </cell>
        </row>
        <row r="989">
          <cell r="F989">
            <v>13400</v>
          </cell>
          <cell r="R989">
            <v>1</v>
          </cell>
        </row>
        <row r="990">
          <cell r="F990">
            <v>79000</v>
          </cell>
          <cell r="R990">
            <v>1</v>
          </cell>
        </row>
        <row r="991">
          <cell r="F991">
            <v>13400</v>
          </cell>
          <cell r="R991">
            <v>1</v>
          </cell>
        </row>
        <row r="992">
          <cell r="F992">
            <v>16100</v>
          </cell>
          <cell r="R992">
            <v>1</v>
          </cell>
        </row>
        <row r="993">
          <cell r="F993">
            <v>41070</v>
          </cell>
          <cell r="R993">
            <v>1</v>
          </cell>
        </row>
        <row r="994">
          <cell r="F994">
            <v>14100</v>
          </cell>
          <cell r="R994">
            <v>1</v>
          </cell>
        </row>
        <row r="995">
          <cell r="F995">
            <v>13100</v>
          </cell>
          <cell r="R995">
            <v>1</v>
          </cell>
        </row>
        <row r="996">
          <cell r="F996">
            <v>15100</v>
          </cell>
          <cell r="R996">
            <v>1</v>
          </cell>
        </row>
        <row r="997">
          <cell r="F997">
            <v>11200</v>
          </cell>
          <cell r="R997">
            <v>1</v>
          </cell>
        </row>
        <row r="998">
          <cell r="F998">
            <v>11490</v>
          </cell>
          <cell r="R998">
            <v>0.8</v>
          </cell>
        </row>
        <row r="999">
          <cell r="F999">
            <v>13400</v>
          </cell>
          <cell r="R999">
            <v>1</v>
          </cell>
        </row>
        <row r="1000">
          <cell r="F1000">
            <v>13510</v>
          </cell>
          <cell r="R1000">
            <v>1</v>
          </cell>
        </row>
        <row r="1001">
          <cell r="F1001">
            <v>11200</v>
          </cell>
          <cell r="R1001">
            <v>1</v>
          </cell>
        </row>
        <row r="1002">
          <cell r="F1002">
            <v>14100</v>
          </cell>
          <cell r="R1002">
            <v>1</v>
          </cell>
        </row>
        <row r="1003">
          <cell r="F1003">
            <v>12013</v>
          </cell>
          <cell r="R1003">
            <v>1</v>
          </cell>
        </row>
        <row r="1004">
          <cell r="F1004">
            <v>15100</v>
          </cell>
          <cell r="R1004">
            <v>1</v>
          </cell>
        </row>
        <row r="1005">
          <cell r="F1005">
            <v>15505</v>
          </cell>
          <cell r="R1005">
            <v>1</v>
          </cell>
        </row>
        <row r="1006">
          <cell r="F1006">
            <v>41040</v>
          </cell>
          <cell r="R1006">
            <v>1</v>
          </cell>
        </row>
        <row r="1007">
          <cell r="F1007">
            <v>13400</v>
          </cell>
          <cell r="R1007">
            <v>1</v>
          </cell>
        </row>
        <row r="1008">
          <cell r="F1008">
            <v>15508</v>
          </cell>
          <cell r="R1008">
            <v>1</v>
          </cell>
        </row>
        <row r="1009">
          <cell r="F1009">
            <v>15520</v>
          </cell>
          <cell r="R1009">
            <v>1</v>
          </cell>
        </row>
        <row r="1010">
          <cell r="F1010">
            <v>15506</v>
          </cell>
          <cell r="R1010">
            <v>1</v>
          </cell>
        </row>
        <row r="1011">
          <cell r="F1011">
            <v>13510</v>
          </cell>
          <cell r="R1011">
            <v>1</v>
          </cell>
        </row>
        <row r="1012">
          <cell r="F1012">
            <v>13510</v>
          </cell>
          <cell r="R1012">
            <v>1</v>
          </cell>
        </row>
        <row r="1013">
          <cell r="F1013">
            <v>79000</v>
          </cell>
          <cell r="R1013">
            <v>1</v>
          </cell>
        </row>
        <row r="1014">
          <cell r="F1014">
            <v>15506</v>
          </cell>
          <cell r="R1014">
            <v>1</v>
          </cell>
        </row>
        <row r="1015">
          <cell r="F1015">
            <v>15100</v>
          </cell>
          <cell r="R1015">
            <v>1</v>
          </cell>
        </row>
        <row r="1016">
          <cell r="F1016">
            <v>15508</v>
          </cell>
          <cell r="R1016">
            <v>1</v>
          </cell>
        </row>
        <row r="1017">
          <cell r="F1017">
            <v>13510</v>
          </cell>
          <cell r="R1017">
            <v>1</v>
          </cell>
        </row>
        <row r="1018">
          <cell r="F1018">
            <v>14100</v>
          </cell>
          <cell r="R1018">
            <v>1</v>
          </cell>
        </row>
        <row r="1019">
          <cell r="F1019">
            <v>13400</v>
          </cell>
          <cell r="R1019">
            <v>1</v>
          </cell>
        </row>
        <row r="1020">
          <cell r="F1020">
            <v>14100</v>
          </cell>
          <cell r="R1020">
            <v>1</v>
          </cell>
        </row>
        <row r="1021">
          <cell r="F1021">
            <v>14100</v>
          </cell>
          <cell r="R1021">
            <v>1</v>
          </cell>
        </row>
        <row r="1022">
          <cell r="F1022">
            <v>16200</v>
          </cell>
          <cell r="R1022">
            <v>1</v>
          </cell>
        </row>
        <row r="1023">
          <cell r="F1023">
            <v>51010</v>
          </cell>
          <cell r="R1023">
            <v>1</v>
          </cell>
        </row>
        <row r="1024">
          <cell r="F1024">
            <v>14100</v>
          </cell>
          <cell r="R1024">
            <v>1</v>
          </cell>
        </row>
        <row r="1025">
          <cell r="F1025">
            <v>11200</v>
          </cell>
          <cell r="R1025">
            <v>1</v>
          </cell>
        </row>
        <row r="1026">
          <cell r="F1026">
            <v>51020</v>
          </cell>
          <cell r="R1026">
            <v>1</v>
          </cell>
        </row>
        <row r="1027">
          <cell r="F1027">
            <v>13510</v>
          </cell>
          <cell r="R1027">
            <v>1</v>
          </cell>
        </row>
        <row r="1028">
          <cell r="F1028">
            <v>51020</v>
          </cell>
          <cell r="R1028">
            <v>1</v>
          </cell>
        </row>
        <row r="1029">
          <cell r="F1029">
            <v>14100</v>
          </cell>
          <cell r="R1029">
            <v>1</v>
          </cell>
        </row>
        <row r="1030">
          <cell r="F1030">
            <v>13600</v>
          </cell>
          <cell r="R1030">
            <v>1</v>
          </cell>
        </row>
        <row r="1031">
          <cell r="F1031">
            <v>15506</v>
          </cell>
          <cell r="R1031">
            <v>1</v>
          </cell>
        </row>
        <row r="1032">
          <cell r="F1032">
            <v>13400</v>
          </cell>
          <cell r="R1032">
            <v>1</v>
          </cell>
        </row>
        <row r="1033">
          <cell r="F1033">
            <v>13400</v>
          </cell>
          <cell r="R1033">
            <v>1</v>
          </cell>
        </row>
        <row r="1034">
          <cell r="F1034">
            <v>13400</v>
          </cell>
          <cell r="R1034">
            <v>1</v>
          </cell>
        </row>
        <row r="1035">
          <cell r="F1035">
            <v>14100</v>
          </cell>
          <cell r="R1035">
            <v>1</v>
          </cell>
        </row>
        <row r="1036">
          <cell r="F1036">
            <v>13510</v>
          </cell>
          <cell r="R1036">
            <v>1</v>
          </cell>
        </row>
        <row r="1037">
          <cell r="F1037">
            <v>13520</v>
          </cell>
          <cell r="R1037">
            <v>1</v>
          </cell>
        </row>
        <row r="1038">
          <cell r="F1038">
            <v>16400</v>
          </cell>
          <cell r="R1038">
            <v>1</v>
          </cell>
        </row>
        <row r="1039">
          <cell r="F1039">
            <v>79003</v>
          </cell>
          <cell r="R1039">
            <v>1</v>
          </cell>
        </row>
        <row r="1040">
          <cell r="F1040">
            <v>13400</v>
          </cell>
          <cell r="R1040">
            <v>1</v>
          </cell>
        </row>
        <row r="1041">
          <cell r="F1041">
            <v>13400</v>
          </cell>
          <cell r="R1041">
            <v>1</v>
          </cell>
        </row>
        <row r="1042">
          <cell r="F1042">
            <v>14100</v>
          </cell>
          <cell r="R1042">
            <v>1</v>
          </cell>
        </row>
        <row r="1043">
          <cell r="F1043">
            <v>15520</v>
          </cell>
          <cell r="R1043">
            <v>1</v>
          </cell>
        </row>
        <row r="1044">
          <cell r="F1044">
            <v>15505</v>
          </cell>
          <cell r="R1044">
            <v>1</v>
          </cell>
        </row>
        <row r="1045">
          <cell r="F1045">
            <v>15506</v>
          </cell>
          <cell r="R1045">
            <v>1</v>
          </cell>
        </row>
        <row r="1046">
          <cell r="F1046">
            <v>41020</v>
          </cell>
          <cell r="R1046">
            <v>1</v>
          </cell>
        </row>
        <row r="1047">
          <cell r="F1047">
            <v>13520</v>
          </cell>
          <cell r="R1047">
            <v>1</v>
          </cell>
        </row>
        <row r="1048">
          <cell r="F1048">
            <v>14109</v>
          </cell>
          <cell r="R1048">
            <v>1</v>
          </cell>
        </row>
        <row r="1049">
          <cell r="F1049">
            <v>79002</v>
          </cell>
          <cell r="R1049">
            <v>1</v>
          </cell>
        </row>
        <row r="1050">
          <cell r="F1050">
            <v>52040</v>
          </cell>
          <cell r="R1050">
            <v>1</v>
          </cell>
        </row>
        <row r="1051">
          <cell r="F1051">
            <v>15506</v>
          </cell>
          <cell r="R1051">
            <v>1</v>
          </cell>
        </row>
        <row r="1052">
          <cell r="F1052">
            <v>31100</v>
          </cell>
          <cell r="R1052">
            <v>1</v>
          </cell>
        </row>
        <row r="1053">
          <cell r="F1053">
            <v>13510</v>
          </cell>
          <cell r="R1053">
            <v>1</v>
          </cell>
        </row>
        <row r="1054">
          <cell r="F1054">
            <v>15506</v>
          </cell>
          <cell r="R1054">
            <v>1</v>
          </cell>
        </row>
        <row r="1055">
          <cell r="F1055">
            <v>15100</v>
          </cell>
          <cell r="R1055">
            <v>1</v>
          </cell>
        </row>
        <row r="1056">
          <cell r="F1056">
            <v>15505</v>
          </cell>
          <cell r="R1056">
            <v>1</v>
          </cell>
        </row>
        <row r="1057">
          <cell r="F1057">
            <v>11200</v>
          </cell>
          <cell r="R1057">
            <v>1</v>
          </cell>
        </row>
        <row r="1058">
          <cell r="F1058">
            <v>79002</v>
          </cell>
          <cell r="R1058">
            <v>1</v>
          </cell>
        </row>
        <row r="1059">
          <cell r="F1059">
            <v>15506</v>
          </cell>
          <cell r="R1059">
            <v>1</v>
          </cell>
        </row>
        <row r="1060">
          <cell r="F1060">
            <v>15506</v>
          </cell>
          <cell r="R1060">
            <v>1</v>
          </cell>
        </row>
        <row r="1061">
          <cell r="F1061">
            <v>11200</v>
          </cell>
          <cell r="R1061">
            <v>1</v>
          </cell>
        </row>
        <row r="1062">
          <cell r="F1062">
            <v>11490</v>
          </cell>
          <cell r="R1062">
            <v>0.5</v>
          </cell>
        </row>
        <row r="1063">
          <cell r="F1063">
            <v>13510</v>
          </cell>
          <cell r="R1063">
            <v>1</v>
          </cell>
        </row>
        <row r="1064">
          <cell r="F1064">
            <v>16400</v>
          </cell>
          <cell r="R1064">
            <v>1</v>
          </cell>
        </row>
        <row r="1065">
          <cell r="F1065">
            <v>12013</v>
          </cell>
          <cell r="R1065">
            <v>1</v>
          </cell>
        </row>
        <row r="1066">
          <cell r="F1066">
            <v>13520</v>
          </cell>
          <cell r="R1066">
            <v>1</v>
          </cell>
        </row>
        <row r="1067">
          <cell r="F1067">
            <v>16400</v>
          </cell>
          <cell r="R1067">
            <v>1</v>
          </cell>
        </row>
        <row r="1068">
          <cell r="F1068">
            <v>79002</v>
          </cell>
          <cell r="R1068">
            <v>1</v>
          </cell>
        </row>
        <row r="1069">
          <cell r="F1069">
            <v>51060</v>
          </cell>
          <cell r="R1069">
            <v>1</v>
          </cell>
        </row>
        <row r="1070">
          <cell r="F1070">
            <v>51045</v>
          </cell>
          <cell r="R1070">
            <v>1</v>
          </cell>
        </row>
        <row r="1071">
          <cell r="F1071">
            <v>41020</v>
          </cell>
          <cell r="R1071">
            <v>1</v>
          </cell>
        </row>
        <row r="1072">
          <cell r="F1072">
            <v>13510</v>
          </cell>
          <cell r="R1072">
            <v>1</v>
          </cell>
        </row>
        <row r="1073">
          <cell r="F1073">
            <v>12013</v>
          </cell>
          <cell r="R1073">
            <v>1</v>
          </cell>
        </row>
        <row r="1074">
          <cell r="F1074">
            <v>41020</v>
          </cell>
          <cell r="R1074">
            <v>1</v>
          </cell>
        </row>
        <row r="1075">
          <cell r="F1075">
            <v>15100</v>
          </cell>
          <cell r="R1075">
            <v>1</v>
          </cell>
        </row>
        <row r="1076">
          <cell r="F1076">
            <v>15100</v>
          </cell>
          <cell r="R1076">
            <v>1</v>
          </cell>
        </row>
        <row r="1077">
          <cell r="F1077">
            <v>72500</v>
          </cell>
          <cell r="R1077">
            <v>1</v>
          </cell>
        </row>
        <row r="1078">
          <cell r="F1078">
            <v>13510</v>
          </cell>
          <cell r="R1078">
            <v>1</v>
          </cell>
        </row>
        <row r="1079">
          <cell r="F1079">
            <v>42010</v>
          </cell>
          <cell r="R1079">
            <v>1</v>
          </cell>
        </row>
        <row r="1080">
          <cell r="F1080">
            <v>14100</v>
          </cell>
          <cell r="R1080">
            <v>1</v>
          </cell>
        </row>
        <row r="1081">
          <cell r="F1081">
            <v>15100</v>
          </cell>
          <cell r="R1081">
            <v>1</v>
          </cell>
        </row>
        <row r="1082">
          <cell r="F1082">
            <v>11150</v>
          </cell>
          <cell r="R1082">
            <v>1</v>
          </cell>
        </row>
        <row r="1083">
          <cell r="F1083">
            <v>15506</v>
          </cell>
          <cell r="R1083">
            <v>1</v>
          </cell>
        </row>
        <row r="1084">
          <cell r="F1084">
            <v>51040</v>
          </cell>
          <cell r="R1084">
            <v>1</v>
          </cell>
        </row>
        <row r="1085">
          <cell r="F1085">
            <v>15520</v>
          </cell>
          <cell r="R1085">
            <v>1</v>
          </cell>
        </row>
        <row r="1086">
          <cell r="F1086">
            <v>15510</v>
          </cell>
          <cell r="R1086">
            <v>1</v>
          </cell>
        </row>
        <row r="1087">
          <cell r="F1087">
            <v>41060</v>
          </cell>
          <cell r="R1087">
            <v>1</v>
          </cell>
        </row>
        <row r="1088">
          <cell r="F1088">
            <v>79002</v>
          </cell>
          <cell r="R1088">
            <v>1</v>
          </cell>
        </row>
        <row r="1089">
          <cell r="F1089">
            <v>13510</v>
          </cell>
          <cell r="R1089">
            <v>1</v>
          </cell>
        </row>
        <row r="1090">
          <cell r="F1090">
            <v>14100</v>
          </cell>
          <cell r="R1090">
            <v>1</v>
          </cell>
        </row>
        <row r="1091">
          <cell r="F1091">
            <v>13510</v>
          </cell>
          <cell r="R1091">
            <v>1</v>
          </cell>
        </row>
        <row r="1092">
          <cell r="F1092">
            <v>15100</v>
          </cell>
          <cell r="R1092">
            <v>1</v>
          </cell>
        </row>
        <row r="1093">
          <cell r="F1093">
            <v>13510</v>
          </cell>
          <cell r="R1093">
            <v>1</v>
          </cell>
        </row>
        <row r="1094">
          <cell r="F1094">
            <v>14100</v>
          </cell>
          <cell r="R1094">
            <v>1</v>
          </cell>
        </row>
        <row r="1095">
          <cell r="F1095">
            <v>11490</v>
          </cell>
          <cell r="R1095">
            <v>0.5</v>
          </cell>
        </row>
        <row r="1096">
          <cell r="F1096">
            <v>15100</v>
          </cell>
          <cell r="R1096">
            <v>1</v>
          </cell>
        </row>
        <row r="1097">
          <cell r="F1097">
            <v>13510</v>
          </cell>
          <cell r="R1097">
            <v>1</v>
          </cell>
        </row>
        <row r="1098">
          <cell r="F1098">
            <v>51060</v>
          </cell>
          <cell r="R1098">
            <v>1</v>
          </cell>
        </row>
      </sheetData>
      <sheetData sheetId="9">
        <row r="2">
          <cell r="F2">
            <v>13400</v>
          </cell>
          <cell r="M2">
            <v>1</v>
          </cell>
        </row>
        <row r="3">
          <cell r="F3">
            <v>41030</v>
          </cell>
          <cell r="M3">
            <v>1</v>
          </cell>
        </row>
        <row r="4">
          <cell r="F4">
            <v>13510</v>
          </cell>
          <cell r="M4">
            <v>1</v>
          </cell>
        </row>
        <row r="5">
          <cell r="F5">
            <v>11330</v>
          </cell>
          <cell r="M5">
            <v>1</v>
          </cell>
        </row>
        <row r="6">
          <cell r="F6">
            <v>13510</v>
          </cell>
          <cell r="M6">
            <v>1</v>
          </cell>
        </row>
        <row r="7">
          <cell r="F7">
            <v>13400</v>
          </cell>
          <cell r="M7">
            <v>1</v>
          </cell>
        </row>
        <row r="8">
          <cell r="F8">
            <v>43010</v>
          </cell>
          <cell r="M8">
            <v>1</v>
          </cell>
        </row>
        <row r="9">
          <cell r="F9">
            <v>13520</v>
          </cell>
          <cell r="M9">
            <v>1</v>
          </cell>
        </row>
        <row r="10">
          <cell r="F10">
            <v>13510</v>
          </cell>
          <cell r="M10">
            <v>1</v>
          </cell>
        </row>
        <row r="11">
          <cell r="F11">
            <v>13510</v>
          </cell>
          <cell r="M11">
            <v>1</v>
          </cell>
        </row>
        <row r="12">
          <cell r="F12">
            <v>42030</v>
          </cell>
          <cell r="M12">
            <v>1</v>
          </cell>
        </row>
        <row r="13">
          <cell r="F13">
            <v>41030</v>
          </cell>
          <cell r="M13">
            <v>1</v>
          </cell>
        </row>
        <row r="14">
          <cell r="F14">
            <v>16400</v>
          </cell>
          <cell r="M14">
            <v>1</v>
          </cell>
        </row>
        <row r="15">
          <cell r="F15">
            <v>15100</v>
          </cell>
          <cell r="M15">
            <v>1</v>
          </cell>
        </row>
        <row r="16">
          <cell r="F16">
            <v>13400</v>
          </cell>
          <cell r="M16">
            <v>1</v>
          </cell>
        </row>
        <row r="17">
          <cell r="F17">
            <v>42016</v>
          </cell>
          <cell r="M17">
            <v>1</v>
          </cell>
        </row>
        <row r="18">
          <cell r="F18">
            <v>52010</v>
          </cell>
          <cell r="M18">
            <v>1</v>
          </cell>
        </row>
        <row r="19">
          <cell r="F19">
            <v>13510</v>
          </cell>
          <cell r="M19">
            <v>1</v>
          </cell>
        </row>
        <row r="20">
          <cell r="F20">
            <v>79002</v>
          </cell>
          <cell r="M20">
            <v>1</v>
          </cell>
        </row>
      </sheetData>
      <sheetData sheetId="10">
        <row r="2">
          <cell r="F2">
            <v>99023</v>
          </cell>
          <cell r="Q2">
            <v>1</v>
          </cell>
        </row>
        <row r="3">
          <cell r="F3">
            <v>99023</v>
          </cell>
          <cell r="Q3">
            <v>1</v>
          </cell>
        </row>
        <row r="4">
          <cell r="F4">
            <v>99023</v>
          </cell>
          <cell r="Q4">
            <v>1</v>
          </cell>
        </row>
        <row r="5">
          <cell r="F5">
            <v>99023</v>
          </cell>
          <cell r="Q5">
            <v>1</v>
          </cell>
        </row>
        <row r="6">
          <cell r="F6">
            <v>99018</v>
          </cell>
          <cell r="Q6">
            <v>1</v>
          </cell>
        </row>
        <row r="7">
          <cell r="F7">
            <v>99009</v>
          </cell>
          <cell r="Q7">
            <v>1</v>
          </cell>
        </row>
        <row r="8">
          <cell r="F8">
            <v>99023</v>
          </cell>
          <cell r="Q8">
            <v>1</v>
          </cell>
        </row>
        <row r="9">
          <cell r="F9">
            <v>99023</v>
          </cell>
          <cell r="Q9">
            <v>1</v>
          </cell>
        </row>
        <row r="10">
          <cell r="F10">
            <v>99023</v>
          </cell>
          <cell r="Q10">
            <v>1</v>
          </cell>
        </row>
        <row r="11">
          <cell r="F11">
            <v>99007</v>
          </cell>
          <cell r="Q11">
            <v>1</v>
          </cell>
        </row>
        <row r="12">
          <cell r="F12">
            <v>99018</v>
          </cell>
          <cell r="Q12">
            <v>1</v>
          </cell>
        </row>
        <row r="13">
          <cell r="F13">
            <v>99017</v>
          </cell>
          <cell r="Q13">
            <v>1</v>
          </cell>
        </row>
        <row r="14">
          <cell r="F14">
            <v>99023</v>
          </cell>
          <cell r="Q14">
            <v>1</v>
          </cell>
        </row>
        <row r="15">
          <cell r="F15">
            <v>99023</v>
          </cell>
          <cell r="Q15">
            <v>1</v>
          </cell>
        </row>
        <row r="16">
          <cell r="F16">
            <v>99007</v>
          </cell>
          <cell r="Q16">
            <v>1</v>
          </cell>
        </row>
        <row r="17">
          <cell r="F17">
            <v>99018</v>
          </cell>
          <cell r="Q17">
            <v>1</v>
          </cell>
        </row>
        <row r="18">
          <cell r="F18">
            <v>99024</v>
          </cell>
          <cell r="Q18">
            <v>1</v>
          </cell>
        </row>
        <row r="19">
          <cell r="F19">
            <v>99023</v>
          </cell>
          <cell r="Q19">
            <v>1</v>
          </cell>
        </row>
        <row r="20">
          <cell r="F20">
            <v>99013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15520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13510</v>
          </cell>
          <cell r="Q64">
            <v>1</v>
          </cell>
        </row>
        <row r="65">
          <cell r="F65">
            <v>13400</v>
          </cell>
          <cell r="Q65">
            <v>1</v>
          </cell>
        </row>
        <row r="66">
          <cell r="F66">
            <v>13510</v>
          </cell>
          <cell r="Q66">
            <v>1</v>
          </cell>
        </row>
        <row r="67">
          <cell r="F67">
            <v>15506</v>
          </cell>
          <cell r="Q67">
            <v>1</v>
          </cell>
        </row>
        <row r="68">
          <cell r="F68">
            <v>14100</v>
          </cell>
          <cell r="Q68">
            <v>1</v>
          </cell>
        </row>
        <row r="69">
          <cell r="F69">
            <v>15100</v>
          </cell>
          <cell r="Q69">
            <v>1</v>
          </cell>
        </row>
        <row r="70">
          <cell r="F70">
            <v>15506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11515</v>
          </cell>
          <cell r="Q72">
            <v>1</v>
          </cell>
        </row>
        <row r="73">
          <cell r="F73">
            <v>16200</v>
          </cell>
          <cell r="Q73">
            <v>1</v>
          </cell>
        </row>
        <row r="74">
          <cell r="F74">
            <v>13600</v>
          </cell>
          <cell r="Q74">
            <v>1</v>
          </cell>
        </row>
        <row r="75">
          <cell r="F75">
            <v>14100</v>
          </cell>
          <cell r="Q75">
            <v>1</v>
          </cell>
        </row>
        <row r="76">
          <cell r="F76">
            <v>31300</v>
          </cell>
          <cell r="Q76">
            <v>1</v>
          </cell>
        </row>
        <row r="77">
          <cell r="F77">
            <v>11410</v>
          </cell>
          <cell r="Q77">
            <v>1</v>
          </cell>
        </row>
        <row r="78">
          <cell r="F78">
            <v>13510</v>
          </cell>
          <cell r="Q78">
            <v>1</v>
          </cell>
        </row>
        <row r="79">
          <cell r="F79">
            <v>13400</v>
          </cell>
          <cell r="Q79">
            <v>0.5</v>
          </cell>
        </row>
        <row r="80">
          <cell r="F80">
            <v>41020</v>
          </cell>
          <cell r="Q80">
            <v>1</v>
          </cell>
        </row>
        <row r="81">
          <cell r="F81">
            <v>15506</v>
          </cell>
          <cell r="Q81">
            <v>1</v>
          </cell>
        </row>
        <row r="82">
          <cell r="F82">
            <v>15100</v>
          </cell>
          <cell r="Q82">
            <v>1</v>
          </cell>
        </row>
        <row r="83">
          <cell r="F83">
            <v>14100</v>
          </cell>
          <cell r="Q83">
            <v>1</v>
          </cell>
        </row>
        <row r="84">
          <cell r="F84">
            <v>13400</v>
          </cell>
          <cell r="Q84">
            <v>1</v>
          </cell>
        </row>
        <row r="85">
          <cell r="F85">
            <v>11348</v>
          </cell>
          <cell r="Q85">
            <v>1</v>
          </cell>
        </row>
        <row r="86">
          <cell r="F86">
            <v>13510</v>
          </cell>
          <cell r="Q86">
            <v>1</v>
          </cell>
        </row>
        <row r="87">
          <cell r="F87">
            <v>14109</v>
          </cell>
          <cell r="Q87">
            <v>1</v>
          </cell>
        </row>
        <row r="88">
          <cell r="F88">
            <v>16400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42020</v>
          </cell>
          <cell r="Q91">
            <v>1</v>
          </cell>
        </row>
        <row r="92">
          <cell r="F92">
            <v>41040</v>
          </cell>
          <cell r="Q92">
            <v>1</v>
          </cell>
        </row>
        <row r="93">
          <cell r="F93">
            <v>16300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16100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31300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12359</v>
          </cell>
          <cell r="Q107">
            <v>1</v>
          </cell>
        </row>
        <row r="108">
          <cell r="F108">
            <v>13510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51060</v>
          </cell>
          <cell r="Q110">
            <v>1</v>
          </cell>
        </row>
        <row r="111">
          <cell r="F111">
            <v>42018</v>
          </cell>
          <cell r="Q111">
            <v>1</v>
          </cell>
        </row>
        <row r="112">
          <cell r="F112">
            <v>14100</v>
          </cell>
          <cell r="Q112">
            <v>1</v>
          </cell>
        </row>
        <row r="113">
          <cell r="F113">
            <v>13520</v>
          </cell>
          <cell r="Q113">
            <v>1</v>
          </cell>
        </row>
        <row r="114">
          <cell r="F114">
            <v>15100</v>
          </cell>
          <cell r="Q114">
            <v>1</v>
          </cell>
        </row>
        <row r="115">
          <cell r="F115">
            <v>42016</v>
          </cell>
          <cell r="Q115">
            <v>1</v>
          </cell>
        </row>
        <row r="116">
          <cell r="F116">
            <v>13510</v>
          </cell>
          <cell r="Q116">
            <v>1</v>
          </cell>
        </row>
        <row r="117">
          <cell r="F117">
            <v>11410</v>
          </cell>
          <cell r="Q117">
            <v>1</v>
          </cell>
        </row>
        <row r="118">
          <cell r="F118">
            <v>13510</v>
          </cell>
          <cell r="Q118">
            <v>1</v>
          </cell>
        </row>
        <row r="119">
          <cell r="F119">
            <v>15506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15100</v>
          </cell>
          <cell r="Q121">
            <v>1</v>
          </cell>
        </row>
        <row r="122">
          <cell r="F122">
            <v>14100</v>
          </cell>
          <cell r="Q122">
            <v>1</v>
          </cell>
        </row>
        <row r="123">
          <cell r="F123">
            <v>13510</v>
          </cell>
          <cell r="Q123">
            <v>1</v>
          </cell>
        </row>
        <row r="124">
          <cell r="F124">
            <v>13400</v>
          </cell>
          <cell r="Q124">
            <v>1</v>
          </cell>
        </row>
        <row r="125">
          <cell r="F125">
            <v>52010</v>
          </cell>
          <cell r="Q125">
            <v>1</v>
          </cell>
        </row>
        <row r="126">
          <cell r="F126">
            <v>41020</v>
          </cell>
          <cell r="Q126">
            <v>1</v>
          </cell>
        </row>
        <row r="127">
          <cell r="F127">
            <v>11515</v>
          </cell>
          <cell r="Q127">
            <v>1</v>
          </cell>
        </row>
        <row r="128">
          <cell r="F128">
            <v>11320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15100</v>
          </cell>
          <cell r="Q130">
            <v>1</v>
          </cell>
        </row>
        <row r="131">
          <cell r="F131">
            <v>13400</v>
          </cell>
          <cell r="Q131">
            <v>1</v>
          </cell>
        </row>
        <row r="132">
          <cell r="F132">
            <v>13510</v>
          </cell>
          <cell r="Q132">
            <v>1</v>
          </cell>
        </row>
        <row r="133">
          <cell r="F133">
            <v>13100</v>
          </cell>
          <cell r="Q133">
            <v>1</v>
          </cell>
        </row>
        <row r="134">
          <cell r="F134">
            <v>11100</v>
          </cell>
          <cell r="Q134">
            <v>1</v>
          </cell>
        </row>
        <row r="135">
          <cell r="F135">
            <v>11200</v>
          </cell>
          <cell r="Q135">
            <v>1</v>
          </cell>
        </row>
        <row r="136">
          <cell r="F136">
            <v>13520</v>
          </cell>
          <cell r="Q136">
            <v>1</v>
          </cell>
        </row>
        <row r="137">
          <cell r="F137">
            <v>15506</v>
          </cell>
          <cell r="Q137">
            <v>1</v>
          </cell>
        </row>
        <row r="138">
          <cell r="F138">
            <v>43010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15400</v>
          </cell>
          <cell r="Q140">
            <v>1</v>
          </cell>
        </row>
        <row r="141">
          <cell r="F141">
            <v>14100</v>
          </cell>
          <cell r="Q141">
            <v>1</v>
          </cell>
        </row>
        <row r="142">
          <cell r="F142">
            <v>13400</v>
          </cell>
          <cell r="Q142">
            <v>1</v>
          </cell>
        </row>
        <row r="143">
          <cell r="F143">
            <v>12013</v>
          </cell>
          <cell r="Q143">
            <v>1</v>
          </cell>
        </row>
        <row r="144">
          <cell r="F144">
            <v>11100</v>
          </cell>
          <cell r="Q144">
            <v>1</v>
          </cell>
        </row>
        <row r="145">
          <cell r="F145">
            <v>15510</v>
          </cell>
          <cell r="Q145">
            <v>1</v>
          </cell>
        </row>
        <row r="146">
          <cell r="F146">
            <v>44010</v>
          </cell>
          <cell r="Q146">
            <v>1</v>
          </cell>
        </row>
        <row r="147">
          <cell r="F147">
            <v>11420</v>
          </cell>
          <cell r="Q147">
            <v>1</v>
          </cell>
        </row>
        <row r="148">
          <cell r="F148">
            <v>13510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15506</v>
          </cell>
          <cell r="Q150">
            <v>1</v>
          </cell>
        </row>
        <row r="151">
          <cell r="F151">
            <v>15509</v>
          </cell>
          <cell r="Q151">
            <v>1</v>
          </cell>
        </row>
        <row r="152">
          <cell r="F152">
            <v>13520</v>
          </cell>
          <cell r="Q152">
            <v>1</v>
          </cell>
        </row>
        <row r="153">
          <cell r="F153">
            <v>11430</v>
          </cell>
          <cell r="Q153">
            <v>1</v>
          </cell>
        </row>
        <row r="154">
          <cell r="F154">
            <v>15506</v>
          </cell>
          <cell r="Q154">
            <v>1</v>
          </cell>
        </row>
        <row r="155">
          <cell r="F155">
            <v>11320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42010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15100</v>
          </cell>
          <cell r="Q161">
            <v>1</v>
          </cell>
        </row>
        <row r="162">
          <cell r="F162">
            <v>13510</v>
          </cell>
          <cell r="Q162">
            <v>1</v>
          </cell>
        </row>
        <row r="163">
          <cell r="F163">
            <v>41040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13520</v>
          </cell>
          <cell r="Q165">
            <v>1</v>
          </cell>
        </row>
        <row r="166">
          <cell r="F166">
            <v>15506</v>
          </cell>
          <cell r="Q166">
            <v>1</v>
          </cell>
        </row>
        <row r="167">
          <cell r="F167">
            <v>13400</v>
          </cell>
          <cell r="Q167">
            <v>1</v>
          </cell>
        </row>
        <row r="168">
          <cell r="F168">
            <v>11200</v>
          </cell>
          <cell r="Q168">
            <v>1</v>
          </cell>
        </row>
        <row r="169">
          <cell r="F169">
            <v>14100</v>
          </cell>
          <cell r="Q169">
            <v>1</v>
          </cell>
        </row>
        <row r="170">
          <cell r="F170">
            <v>15505</v>
          </cell>
          <cell r="Q170">
            <v>1</v>
          </cell>
        </row>
        <row r="171">
          <cell r="F171">
            <v>12013</v>
          </cell>
          <cell r="Q171">
            <v>1</v>
          </cell>
        </row>
        <row r="172">
          <cell r="F172">
            <v>12011</v>
          </cell>
          <cell r="Q172">
            <v>1</v>
          </cell>
        </row>
        <row r="173">
          <cell r="F173">
            <v>12012</v>
          </cell>
          <cell r="Q173">
            <v>1</v>
          </cell>
        </row>
        <row r="174">
          <cell r="F174">
            <v>54010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11325</v>
          </cell>
          <cell r="Q177">
            <v>1</v>
          </cell>
        </row>
        <row r="178">
          <cell r="F178">
            <v>14100</v>
          </cell>
          <cell r="Q178">
            <v>1</v>
          </cell>
        </row>
        <row r="179">
          <cell r="F179">
            <v>13510</v>
          </cell>
          <cell r="Q179">
            <v>1</v>
          </cell>
        </row>
        <row r="180">
          <cell r="F180">
            <v>13510</v>
          </cell>
          <cell r="Q180">
            <v>1</v>
          </cell>
        </row>
        <row r="181">
          <cell r="F181">
            <v>15100</v>
          </cell>
          <cell r="Q181">
            <v>1</v>
          </cell>
        </row>
        <row r="182">
          <cell r="F182">
            <v>15100</v>
          </cell>
          <cell r="Q182">
            <v>1</v>
          </cell>
        </row>
        <row r="183">
          <cell r="F183">
            <v>13525</v>
          </cell>
          <cell r="Q183">
            <v>1</v>
          </cell>
        </row>
        <row r="184">
          <cell r="F184">
            <v>15506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16200</v>
          </cell>
          <cell r="Q186">
            <v>1</v>
          </cell>
        </row>
        <row r="187">
          <cell r="F187">
            <v>13400</v>
          </cell>
          <cell r="Q187">
            <v>1</v>
          </cell>
        </row>
        <row r="188">
          <cell r="F188">
            <v>11200</v>
          </cell>
          <cell r="Q188">
            <v>1</v>
          </cell>
        </row>
        <row r="189">
          <cell r="F189">
            <v>13525</v>
          </cell>
          <cell r="Q189">
            <v>1</v>
          </cell>
        </row>
        <row r="190">
          <cell r="F190">
            <v>13520</v>
          </cell>
          <cell r="Q190">
            <v>1</v>
          </cell>
        </row>
        <row r="191">
          <cell r="F191">
            <v>15520</v>
          </cell>
          <cell r="Q191">
            <v>1</v>
          </cell>
        </row>
        <row r="192">
          <cell r="F192">
            <v>12359</v>
          </cell>
          <cell r="Q192">
            <v>1</v>
          </cell>
        </row>
        <row r="193">
          <cell r="F193">
            <v>11490</v>
          </cell>
          <cell r="Q193">
            <v>0.8</v>
          </cell>
        </row>
        <row r="194">
          <cell r="F194">
            <v>14100</v>
          </cell>
          <cell r="Q194">
            <v>1</v>
          </cell>
        </row>
        <row r="195">
          <cell r="F195">
            <v>11100</v>
          </cell>
          <cell r="Q195">
            <v>1</v>
          </cell>
        </row>
        <row r="196">
          <cell r="F196">
            <v>16200</v>
          </cell>
          <cell r="Q196">
            <v>1</v>
          </cell>
        </row>
        <row r="197">
          <cell r="F197">
            <v>15100</v>
          </cell>
          <cell r="Q197">
            <v>1</v>
          </cell>
        </row>
        <row r="198">
          <cell r="F198">
            <v>13510</v>
          </cell>
          <cell r="Q198">
            <v>1</v>
          </cell>
        </row>
        <row r="199">
          <cell r="F199">
            <v>12013</v>
          </cell>
          <cell r="Q199">
            <v>1</v>
          </cell>
        </row>
        <row r="200">
          <cell r="F200">
            <v>13100</v>
          </cell>
          <cell r="Q200">
            <v>1</v>
          </cell>
        </row>
        <row r="201">
          <cell r="F201">
            <v>11200</v>
          </cell>
          <cell r="Q201">
            <v>0.5</v>
          </cell>
        </row>
        <row r="202">
          <cell r="F202">
            <v>13510</v>
          </cell>
          <cell r="Q202">
            <v>1</v>
          </cell>
        </row>
        <row r="203">
          <cell r="F203">
            <v>83024</v>
          </cell>
          <cell r="Q203">
            <v>1</v>
          </cell>
        </row>
        <row r="204">
          <cell r="F204">
            <v>12013</v>
          </cell>
          <cell r="Q204">
            <v>1</v>
          </cell>
        </row>
        <row r="205">
          <cell r="F205">
            <v>11200</v>
          </cell>
          <cell r="Q205">
            <v>1</v>
          </cell>
        </row>
        <row r="206">
          <cell r="F206">
            <v>13510</v>
          </cell>
          <cell r="Q206">
            <v>1</v>
          </cell>
        </row>
        <row r="207">
          <cell r="F207">
            <v>13600</v>
          </cell>
          <cell r="Q207">
            <v>1</v>
          </cell>
        </row>
        <row r="208">
          <cell r="F208">
            <v>15510</v>
          </cell>
          <cell r="Q208">
            <v>1</v>
          </cell>
        </row>
        <row r="209">
          <cell r="F209">
            <v>14109</v>
          </cell>
          <cell r="Q209">
            <v>1</v>
          </cell>
        </row>
        <row r="210">
          <cell r="F210">
            <v>11100</v>
          </cell>
          <cell r="Q210">
            <v>1</v>
          </cell>
        </row>
        <row r="211">
          <cell r="F211">
            <v>14100</v>
          </cell>
          <cell r="Q211">
            <v>1</v>
          </cell>
        </row>
        <row r="212">
          <cell r="F212">
            <v>42014</v>
          </cell>
          <cell r="Q212">
            <v>1</v>
          </cell>
        </row>
        <row r="213">
          <cell r="F213">
            <v>13525</v>
          </cell>
          <cell r="Q213">
            <v>1</v>
          </cell>
        </row>
        <row r="214">
          <cell r="F214">
            <v>13510</v>
          </cell>
          <cell r="Q214">
            <v>1</v>
          </cell>
        </row>
        <row r="215">
          <cell r="F215">
            <v>15506</v>
          </cell>
          <cell r="Q215">
            <v>1</v>
          </cell>
        </row>
        <row r="216">
          <cell r="F216">
            <v>13400</v>
          </cell>
          <cell r="Q216">
            <v>1</v>
          </cell>
        </row>
        <row r="217">
          <cell r="F217">
            <v>13510</v>
          </cell>
          <cell r="Q217">
            <v>1</v>
          </cell>
        </row>
        <row r="218">
          <cell r="F218">
            <v>11100</v>
          </cell>
          <cell r="Q218">
            <v>1</v>
          </cell>
        </row>
        <row r="219">
          <cell r="F219">
            <v>13400</v>
          </cell>
          <cell r="Q219">
            <v>1</v>
          </cell>
        </row>
        <row r="220">
          <cell r="F220">
            <v>14100</v>
          </cell>
          <cell r="Q220">
            <v>1</v>
          </cell>
        </row>
        <row r="221">
          <cell r="F221">
            <v>16400</v>
          </cell>
          <cell r="Q221">
            <v>1</v>
          </cell>
        </row>
        <row r="222">
          <cell r="F222">
            <v>15506</v>
          </cell>
          <cell r="Q222">
            <v>1</v>
          </cell>
        </row>
        <row r="223">
          <cell r="F223">
            <v>11200</v>
          </cell>
          <cell r="Q223">
            <v>1</v>
          </cell>
        </row>
        <row r="224">
          <cell r="F224">
            <v>15509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42010</v>
          </cell>
          <cell r="Q226">
            <v>1</v>
          </cell>
        </row>
        <row r="227">
          <cell r="F227">
            <v>15100</v>
          </cell>
          <cell r="Q227">
            <v>1</v>
          </cell>
        </row>
        <row r="228">
          <cell r="F228">
            <v>14100</v>
          </cell>
          <cell r="Q228">
            <v>1</v>
          </cell>
        </row>
        <row r="229">
          <cell r="F229">
            <v>14100</v>
          </cell>
          <cell r="Q229">
            <v>1</v>
          </cell>
        </row>
        <row r="230">
          <cell r="F230">
            <v>44010</v>
          </cell>
          <cell r="Q230">
            <v>1</v>
          </cell>
        </row>
        <row r="231">
          <cell r="F231">
            <v>13510</v>
          </cell>
          <cell r="Q231">
            <v>1</v>
          </cell>
        </row>
        <row r="232">
          <cell r="F232">
            <v>13400</v>
          </cell>
          <cell r="Q232">
            <v>0.8</v>
          </cell>
        </row>
        <row r="233">
          <cell r="F233">
            <v>13510</v>
          </cell>
          <cell r="Q233">
            <v>1</v>
          </cell>
        </row>
        <row r="234">
          <cell r="F234">
            <v>79000</v>
          </cell>
          <cell r="Q234">
            <v>1</v>
          </cell>
        </row>
        <row r="235">
          <cell r="F235">
            <v>11200</v>
          </cell>
          <cell r="Q235">
            <v>1</v>
          </cell>
        </row>
        <row r="236">
          <cell r="F236">
            <v>11100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44010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16300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14100</v>
          </cell>
          <cell r="Q242">
            <v>1</v>
          </cell>
        </row>
        <row r="243">
          <cell r="F243">
            <v>41020</v>
          </cell>
          <cell r="Q243">
            <v>1</v>
          </cell>
        </row>
        <row r="244">
          <cell r="F244">
            <v>14100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13510</v>
          </cell>
          <cell r="Q246">
            <v>1</v>
          </cell>
        </row>
        <row r="247">
          <cell r="F247">
            <v>13100</v>
          </cell>
          <cell r="Q247">
            <v>1</v>
          </cell>
        </row>
        <row r="248">
          <cell r="F248">
            <v>42012</v>
          </cell>
          <cell r="Q248">
            <v>1</v>
          </cell>
        </row>
        <row r="249">
          <cell r="F249">
            <v>13520</v>
          </cell>
          <cell r="Q249">
            <v>1</v>
          </cell>
        </row>
        <row r="250">
          <cell r="F250">
            <v>15510</v>
          </cell>
          <cell r="Q250">
            <v>1</v>
          </cell>
        </row>
        <row r="251">
          <cell r="F251">
            <v>41060</v>
          </cell>
          <cell r="Q251">
            <v>1</v>
          </cell>
        </row>
        <row r="252">
          <cell r="F252">
            <v>13400</v>
          </cell>
          <cell r="Q252">
            <v>1</v>
          </cell>
        </row>
        <row r="253">
          <cell r="F253">
            <v>11200</v>
          </cell>
          <cell r="Q253">
            <v>1</v>
          </cell>
        </row>
        <row r="254">
          <cell r="F254">
            <v>11490</v>
          </cell>
          <cell r="Q254">
            <v>1</v>
          </cell>
        </row>
        <row r="255">
          <cell r="F255">
            <v>33000</v>
          </cell>
          <cell r="Q255">
            <v>1</v>
          </cell>
        </row>
        <row r="256">
          <cell r="F256">
            <v>16100</v>
          </cell>
          <cell r="Q256">
            <v>1</v>
          </cell>
        </row>
        <row r="257">
          <cell r="F257">
            <v>13510</v>
          </cell>
          <cell r="Q257">
            <v>1</v>
          </cell>
        </row>
        <row r="258">
          <cell r="F258">
            <v>14100</v>
          </cell>
          <cell r="Q258">
            <v>1</v>
          </cell>
        </row>
        <row r="259">
          <cell r="F259">
            <v>13510</v>
          </cell>
          <cell r="Q259">
            <v>1</v>
          </cell>
        </row>
        <row r="260">
          <cell r="F260">
            <v>11330</v>
          </cell>
          <cell r="Q260">
            <v>1</v>
          </cell>
        </row>
        <row r="261">
          <cell r="F261">
            <v>15100</v>
          </cell>
          <cell r="Q261">
            <v>1</v>
          </cell>
        </row>
        <row r="262">
          <cell r="F262">
            <v>16100</v>
          </cell>
          <cell r="Q262">
            <v>1</v>
          </cell>
        </row>
        <row r="263">
          <cell r="F263">
            <v>15520</v>
          </cell>
          <cell r="Q263">
            <v>1</v>
          </cell>
        </row>
        <row r="264">
          <cell r="F264">
            <v>13525</v>
          </cell>
          <cell r="Q264">
            <v>1</v>
          </cell>
        </row>
        <row r="265">
          <cell r="F265">
            <v>11540</v>
          </cell>
          <cell r="Q265">
            <v>1</v>
          </cell>
        </row>
        <row r="266">
          <cell r="F266">
            <v>41060</v>
          </cell>
          <cell r="Q266">
            <v>1</v>
          </cell>
        </row>
        <row r="267">
          <cell r="F267">
            <v>79002</v>
          </cell>
          <cell r="Q267">
            <v>1</v>
          </cell>
        </row>
        <row r="268">
          <cell r="F268">
            <v>11430</v>
          </cell>
          <cell r="Q268">
            <v>1</v>
          </cell>
        </row>
        <row r="269">
          <cell r="F269">
            <v>15506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13520</v>
          </cell>
          <cell r="Q271">
            <v>1</v>
          </cell>
        </row>
        <row r="272">
          <cell r="F272">
            <v>11410</v>
          </cell>
          <cell r="Q272">
            <v>1</v>
          </cell>
        </row>
        <row r="273">
          <cell r="F273">
            <v>13400</v>
          </cell>
          <cell r="Q273">
            <v>1</v>
          </cell>
        </row>
        <row r="274">
          <cell r="F274">
            <v>32000</v>
          </cell>
          <cell r="Q274">
            <v>1</v>
          </cell>
        </row>
        <row r="275">
          <cell r="F275">
            <v>11100</v>
          </cell>
          <cell r="Q275">
            <v>1</v>
          </cell>
        </row>
        <row r="276">
          <cell r="F276">
            <v>15506</v>
          </cell>
          <cell r="Q276">
            <v>1</v>
          </cell>
        </row>
        <row r="277">
          <cell r="F277">
            <v>13510</v>
          </cell>
          <cell r="Q277">
            <v>1</v>
          </cell>
        </row>
        <row r="278">
          <cell r="F278">
            <v>15400</v>
          </cell>
          <cell r="Q278">
            <v>1</v>
          </cell>
        </row>
        <row r="279">
          <cell r="F279">
            <v>72500</v>
          </cell>
          <cell r="Q279">
            <v>1</v>
          </cell>
        </row>
        <row r="280">
          <cell r="F280">
            <v>15510</v>
          </cell>
          <cell r="Q280">
            <v>1</v>
          </cell>
        </row>
        <row r="281">
          <cell r="F281">
            <v>51020</v>
          </cell>
          <cell r="Q281">
            <v>1</v>
          </cell>
        </row>
        <row r="282">
          <cell r="F282">
            <v>11200</v>
          </cell>
          <cell r="Q282">
            <v>1</v>
          </cell>
        </row>
        <row r="283">
          <cell r="F283">
            <v>11420</v>
          </cell>
          <cell r="Q283">
            <v>1</v>
          </cell>
        </row>
        <row r="284">
          <cell r="F284">
            <v>13400</v>
          </cell>
          <cell r="Q284">
            <v>1</v>
          </cell>
        </row>
        <row r="285">
          <cell r="F285">
            <v>13510</v>
          </cell>
          <cell r="Q285">
            <v>1</v>
          </cell>
        </row>
        <row r="286">
          <cell r="F286">
            <v>12011</v>
          </cell>
          <cell r="Q286">
            <v>1</v>
          </cell>
        </row>
        <row r="287">
          <cell r="F287">
            <v>13520</v>
          </cell>
          <cell r="Q287">
            <v>1</v>
          </cell>
        </row>
        <row r="288">
          <cell r="F288">
            <v>31300</v>
          </cell>
          <cell r="Q288">
            <v>1</v>
          </cell>
        </row>
        <row r="289">
          <cell r="F289">
            <v>11490</v>
          </cell>
          <cell r="Q289">
            <v>0.5</v>
          </cell>
        </row>
        <row r="290">
          <cell r="F290">
            <v>55010</v>
          </cell>
          <cell r="Q290">
            <v>1</v>
          </cell>
        </row>
        <row r="291">
          <cell r="F291">
            <v>11100</v>
          </cell>
          <cell r="Q291">
            <v>1</v>
          </cell>
        </row>
        <row r="292">
          <cell r="F292">
            <v>32000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11430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15100</v>
          </cell>
          <cell r="Q296">
            <v>1</v>
          </cell>
        </row>
        <row r="297">
          <cell r="F297">
            <v>14100</v>
          </cell>
          <cell r="Q297">
            <v>1</v>
          </cell>
        </row>
        <row r="298">
          <cell r="F298">
            <v>13400</v>
          </cell>
          <cell r="Q298">
            <v>1</v>
          </cell>
        </row>
        <row r="299">
          <cell r="F299">
            <v>72500</v>
          </cell>
          <cell r="Q299">
            <v>0.8</v>
          </cell>
        </row>
        <row r="300">
          <cell r="F300">
            <v>15520</v>
          </cell>
          <cell r="Q300">
            <v>1</v>
          </cell>
        </row>
        <row r="301">
          <cell r="F301">
            <v>41070</v>
          </cell>
          <cell r="Q301">
            <v>1</v>
          </cell>
        </row>
        <row r="302">
          <cell r="F302">
            <v>51010</v>
          </cell>
          <cell r="Q302">
            <v>1</v>
          </cell>
        </row>
        <row r="303">
          <cell r="F303">
            <v>15100</v>
          </cell>
          <cell r="Q303">
            <v>1</v>
          </cell>
        </row>
        <row r="304">
          <cell r="F304">
            <v>13600</v>
          </cell>
          <cell r="Q304">
            <v>1</v>
          </cell>
        </row>
        <row r="305">
          <cell r="F305">
            <v>42030</v>
          </cell>
          <cell r="Q305">
            <v>1</v>
          </cell>
        </row>
        <row r="306">
          <cell r="F306">
            <v>11100</v>
          </cell>
          <cell r="Q306">
            <v>1</v>
          </cell>
        </row>
        <row r="307">
          <cell r="F307">
            <v>13400</v>
          </cell>
          <cell r="Q307">
            <v>1</v>
          </cell>
        </row>
        <row r="308">
          <cell r="F308">
            <v>15510</v>
          </cell>
          <cell r="Q308">
            <v>1</v>
          </cell>
        </row>
        <row r="309">
          <cell r="F309">
            <v>15100</v>
          </cell>
          <cell r="Q309">
            <v>1</v>
          </cell>
        </row>
        <row r="310">
          <cell r="F310">
            <v>12012</v>
          </cell>
          <cell r="Q310">
            <v>1</v>
          </cell>
        </row>
        <row r="311">
          <cell r="F311">
            <v>14100</v>
          </cell>
          <cell r="Q311">
            <v>1</v>
          </cell>
        </row>
        <row r="312">
          <cell r="F312">
            <v>12011</v>
          </cell>
          <cell r="Q312">
            <v>1</v>
          </cell>
        </row>
        <row r="313">
          <cell r="F313">
            <v>13600</v>
          </cell>
          <cell r="Q313">
            <v>1</v>
          </cell>
        </row>
        <row r="314">
          <cell r="F314">
            <v>12013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13400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13510</v>
          </cell>
          <cell r="Q318">
            <v>1</v>
          </cell>
        </row>
        <row r="319">
          <cell r="F319">
            <v>13510</v>
          </cell>
          <cell r="Q319">
            <v>1</v>
          </cell>
        </row>
        <row r="320">
          <cell r="F320">
            <v>15509</v>
          </cell>
          <cell r="Q320">
            <v>1</v>
          </cell>
        </row>
        <row r="321">
          <cell r="F321">
            <v>15510</v>
          </cell>
          <cell r="Q321">
            <v>1</v>
          </cell>
        </row>
        <row r="322">
          <cell r="F322">
            <v>41040</v>
          </cell>
          <cell r="Q322">
            <v>1</v>
          </cell>
        </row>
        <row r="323">
          <cell r="F323">
            <v>14100</v>
          </cell>
          <cell r="Q323">
            <v>1</v>
          </cell>
        </row>
        <row r="324">
          <cell r="F324">
            <v>11515</v>
          </cell>
          <cell r="Q324">
            <v>1</v>
          </cell>
        </row>
        <row r="325">
          <cell r="F325">
            <v>13100</v>
          </cell>
          <cell r="Q325">
            <v>1</v>
          </cell>
        </row>
        <row r="326">
          <cell r="F326">
            <v>42012</v>
          </cell>
          <cell r="Q326">
            <v>0.8</v>
          </cell>
        </row>
        <row r="327">
          <cell r="F327">
            <v>79002</v>
          </cell>
          <cell r="Q327">
            <v>1</v>
          </cell>
        </row>
        <row r="328">
          <cell r="F328">
            <v>79000</v>
          </cell>
          <cell r="Q328">
            <v>1</v>
          </cell>
        </row>
        <row r="329">
          <cell r="F329">
            <v>46010</v>
          </cell>
          <cell r="Q329">
            <v>1</v>
          </cell>
        </row>
        <row r="330">
          <cell r="F330">
            <v>41020</v>
          </cell>
          <cell r="Q330">
            <v>1</v>
          </cell>
        </row>
        <row r="331">
          <cell r="F331">
            <v>41020</v>
          </cell>
          <cell r="Q331">
            <v>1</v>
          </cell>
        </row>
        <row r="332">
          <cell r="F332">
            <v>15100</v>
          </cell>
          <cell r="Q332">
            <v>1</v>
          </cell>
        </row>
        <row r="333">
          <cell r="F333">
            <v>14100</v>
          </cell>
          <cell r="Q333">
            <v>1</v>
          </cell>
        </row>
        <row r="334">
          <cell r="F334">
            <v>15510</v>
          </cell>
          <cell r="Q334">
            <v>1</v>
          </cell>
        </row>
        <row r="335">
          <cell r="F335">
            <v>13510</v>
          </cell>
          <cell r="Q335">
            <v>1</v>
          </cell>
        </row>
        <row r="336">
          <cell r="F336">
            <v>49010</v>
          </cell>
          <cell r="Q336">
            <v>1</v>
          </cell>
        </row>
        <row r="337">
          <cell r="F337">
            <v>15506</v>
          </cell>
          <cell r="Q337">
            <v>1</v>
          </cell>
        </row>
        <row r="338">
          <cell r="F338">
            <v>11320</v>
          </cell>
          <cell r="Q338">
            <v>1</v>
          </cell>
        </row>
        <row r="339">
          <cell r="F339">
            <v>15100</v>
          </cell>
          <cell r="Q339">
            <v>1</v>
          </cell>
        </row>
        <row r="340">
          <cell r="F340">
            <v>14100</v>
          </cell>
          <cell r="Q340">
            <v>1</v>
          </cell>
        </row>
        <row r="341">
          <cell r="F341">
            <v>15100</v>
          </cell>
          <cell r="Q341">
            <v>1</v>
          </cell>
        </row>
        <row r="342">
          <cell r="F342">
            <v>33000</v>
          </cell>
          <cell r="Q342">
            <v>1</v>
          </cell>
        </row>
        <row r="343">
          <cell r="F343">
            <v>15100</v>
          </cell>
          <cell r="Q343">
            <v>1</v>
          </cell>
        </row>
        <row r="344">
          <cell r="F344">
            <v>13400</v>
          </cell>
          <cell r="Q344">
            <v>1</v>
          </cell>
        </row>
        <row r="345">
          <cell r="F345">
            <v>11515</v>
          </cell>
          <cell r="Q345">
            <v>1</v>
          </cell>
        </row>
        <row r="346">
          <cell r="F346">
            <v>32000</v>
          </cell>
          <cell r="Q346">
            <v>0.9</v>
          </cell>
        </row>
        <row r="347">
          <cell r="F347">
            <v>11150</v>
          </cell>
          <cell r="Q347">
            <v>1</v>
          </cell>
        </row>
        <row r="348">
          <cell r="F348">
            <v>14100</v>
          </cell>
          <cell r="Q348">
            <v>1</v>
          </cell>
        </row>
        <row r="349">
          <cell r="F349">
            <v>11100</v>
          </cell>
          <cell r="Q349">
            <v>1</v>
          </cell>
        </row>
        <row r="350">
          <cell r="F350">
            <v>13600</v>
          </cell>
          <cell r="Q350">
            <v>1</v>
          </cell>
        </row>
        <row r="351">
          <cell r="F351">
            <v>11100</v>
          </cell>
          <cell r="Q351">
            <v>1</v>
          </cell>
        </row>
        <row r="352">
          <cell r="F352">
            <v>15100</v>
          </cell>
          <cell r="Q352">
            <v>1</v>
          </cell>
        </row>
        <row r="353">
          <cell r="F353">
            <v>42040</v>
          </cell>
          <cell r="Q353">
            <v>1</v>
          </cell>
        </row>
        <row r="354">
          <cell r="F354">
            <v>13400</v>
          </cell>
          <cell r="Q354">
            <v>1</v>
          </cell>
        </row>
        <row r="355">
          <cell r="F355">
            <v>41020</v>
          </cell>
          <cell r="Q355">
            <v>1</v>
          </cell>
        </row>
        <row r="356">
          <cell r="F356">
            <v>16300</v>
          </cell>
          <cell r="Q356">
            <v>1</v>
          </cell>
        </row>
        <row r="357">
          <cell r="F357">
            <v>16300</v>
          </cell>
          <cell r="Q357">
            <v>1</v>
          </cell>
        </row>
        <row r="358">
          <cell r="F358">
            <v>43010</v>
          </cell>
          <cell r="Q358">
            <v>1</v>
          </cell>
        </row>
        <row r="359">
          <cell r="F359">
            <v>15505</v>
          </cell>
          <cell r="Q359">
            <v>1</v>
          </cell>
        </row>
        <row r="360">
          <cell r="F360">
            <v>13510</v>
          </cell>
          <cell r="Q360">
            <v>1</v>
          </cell>
        </row>
        <row r="361">
          <cell r="F361">
            <v>11513</v>
          </cell>
          <cell r="Q361">
            <v>1</v>
          </cell>
        </row>
        <row r="362">
          <cell r="F362">
            <v>15520</v>
          </cell>
          <cell r="Q362">
            <v>1</v>
          </cell>
        </row>
        <row r="363">
          <cell r="F363">
            <v>15520</v>
          </cell>
          <cell r="Q363">
            <v>1</v>
          </cell>
        </row>
        <row r="364">
          <cell r="F364">
            <v>11150</v>
          </cell>
          <cell r="Q364">
            <v>1</v>
          </cell>
        </row>
        <row r="365">
          <cell r="F365">
            <v>13510</v>
          </cell>
          <cell r="Q365">
            <v>1</v>
          </cell>
        </row>
        <row r="366">
          <cell r="F366">
            <v>14100</v>
          </cell>
          <cell r="Q366">
            <v>1</v>
          </cell>
        </row>
        <row r="367">
          <cell r="F367">
            <v>11100</v>
          </cell>
          <cell r="Q367">
            <v>1</v>
          </cell>
        </row>
        <row r="368">
          <cell r="F368">
            <v>14100</v>
          </cell>
          <cell r="Q368">
            <v>1</v>
          </cell>
        </row>
        <row r="369">
          <cell r="F369">
            <v>14100</v>
          </cell>
          <cell r="Q369">
            <v>1</v>
          </cell>
        </row>
        <row r="370">
          <cell r="F370">
            <v>54010</v>
          </cell>
          <cell r="Q370">
            <v>1</v>
          </cell>
        </row>
        <row r="371">
          <cell r="F371">
            <v>11370</v>
          </cell>
          <cell r="Q371">
            <v>0.6</v>
          </cell>
        </row>
        <row r="372">
          <cell r="F372">
            <v>14100</v>
          </cell>
          <cell r="Q372">
            <v>1</v>
          </cell>
        </row>
        <row r="373">
          <cell r="F373">
            <v>15506</v>
          </cell>
          <cell r="Q373">
            <v>1</v>
          </cell>
        </row>
        <row r="374">
          <cell r="F374">
            <v>42016</v>
          </cell>
          <cell r="Q374">
            <v>1</v>
          </cell>
        </row>
        <row r="375">
          <cell r="F375">
            <v>15505</v>
          </cell>
          <cell r="Q375">
            <v>1</v>
          </cell>
        </row>
        <row r="376">
          <cell r="F376">
            <v>15520</v>
          </cell>
          <cell r="Q376">
            <v>1</v>
          </cell>
        </row>
        <row r="377">
          <cell r="F377">
            <v>41030</v>
          </cell>
          <cell r="Q377">
            <v>1</v>
          </cell>
        </row>
        <row r="378">
          <cell r="F378">
            <v>16200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13510</v>
          </cell>
          <cell r="Q381">
            <v>1</v>
          </cell>
        </row>
        <row r="382">
          <cell r="F382">
            <v>15520</v>
          </cell>
          <cell r="Q382">
            <v>1</v>
          </cell>
        </row>
        <row r="383">
          <cell r="F383">
            <v>15506</v>
          </cell>
          <cell r="Q383">
            <v>1</v>
          </cell>
        </row>
        <row r="384">
          <cell r="F384">
            <v>41040</v>
          </cell>
          <cell r="Q384">
            <v>1</v>
          </cell>
        </row>
        <row r="385">
          <cell r="F385">
            <v>15508</v>
          </cell>
          <cell r="Q385">
            <v>1</v>
          </cell>
        </row>
        <row r="386">
          <cell r="F386">
            <v>13400</v>
          </cell>
          <cell r="Q386">
            <v>1</v>
          </cell>
        </row>
        <row r="387">
          <cell r="F387">
            <v>31100</v>
          </cell>
          <cell r="Q387">
            <v>1</v>
          </cell>
        </row>
        <row r="388">
          <cell r="F388">
            <v>15100</v>
          </cell>
          <cell r="Q388">
            <v>1</v>
          </cell>
        </row>
        <row r="389">
          <cell r="F389">
            <v>41020</v>
          </cell>
          <cell r="Q389">
            <v>1</v>
          </cell>
        </row>
        <row r="390">
          <cell r="F390">
            <v>14109</v>
          </cell>
          <cell r="Q390">
            <v>1</v>
          </cell>
        </row>
        <row r="391">
          <cell r="F391">
            <v>11330</v>
          </cell>
          <cell r="Q391">
            <v>1</v>
          </cell>
        </row>
        <row r="392">
          <cell r="F392">
            <v>11540</v>
          </cell>
          <cell r="Q392">
            <v>1</v>
          </cell>
        </row>
        <row r="393">
          <cell r="F393">
            <v>14100</v>
          </cell>
          <cell r="Q393">
            <v>1</v>
          </cell>
        </row>
        <row r="394">
          <cell r="F394">
            <v>13400</v>
          </cell>
          <cell r="Q394">
            <v>1</v>
          </cell>
        </row>
        <row r="395">
          <cell r="F395">
            <v>11540</v>
          </cell>
          <cell r="Q395">
            <v>1</v>
          </cell>
        </row>
        <row r="396">
          <cell r="F396">
            <v>12013</v>
          </cell>
          <cell r="Q396">
            <v>1</v>
          </cell>
        </row>
        <row r="397">
          <cell r="F397">
            <v>11348</v>
          </cell>
          <cell r="Q397">
            <v>1</v>
          </cell>
        </row>
        <row r="398">
          <cell r="F398">
            <v>15510</v>
          </cell>
          <cell r="Q398">
            <v>1</v>
          </cell>
        </row>
        <row r="399">
          <cell r="F399">
            <v>11430</v>
          </cell>
          <cell r="Q399">
            <v>1</v>
          </cell>
        </row>
        <row r="400">
          <cell r="F400">
            <v>11430</v>
          </cell>
          <cell r="Q400">
            <v>1</v>
          </cell>
        </row>
        <row r="401">
          <cell r="F401">
            <v>34000</v>
          </cell>
          <cell r="Q401">
            <v>1</v>
          </cell>
        </row>
        <row r="402">
          <cell r="F402">
            <v>15520</v>
          </cell>
          <cell r="Q402">
            <v>1</v>
          </cell>
        </row>
        <row r="403">
          <cell r="F403">
            <v>11325</v>
          </cell>
          <cell r="Q403">
            <v>1</v>
          </cell>
        </row>
        <row r="404">
          <cell r="F404">
            <v>14100</v>
          </cell>
          <cell r="Q404">
            <v>1</v>
          </cell>
        </row>
        <row r="405">
          <cell r="F405">
            <v>16200</v>
          </cell>
          <cell r="Q405">
            <v>1</v>
          </cell>
        </row>
        <row r="406">
          <cell r="F406">
            <v>15506</v>
          </cell>
          <cell r="Q406">
            <v>1</v>
          </cell>
        </row>
        <row r="407">
          <cell r="F407">
            <v>53010</v>
          </cell>
          <cell r="Q407">
            <v>1</v>
          </cell>
        </row>
        <row r="408">
          <cell r="F408">
            <v>51020</v>
          </cell>
          <cell r="Q408">
            <v>1</v>
          </cell>
        </row>
        <row r="409">
          <cell r="F409">
            <v>15506</v>
          </cell>
          <cell r="Q409">
            <v>1</v>
          </cell>
        </row>
        <row r="410">
          <cell r="F410">
            <v>15506</v>
          </cell>
          <cell r="Q410">
            <v>1</v>
          </cell>
        </row>
        <row r="411">
          <cell r="F411">
            <v>42018</v>
          </cell>
          <cell r="Q411">
            <v>1</v>
          </cell>
        </row>
        <row r="412">
          <cell r="F412">
            <v>13400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11348</v>
          </cell>
          <cell r="Q414">
            <v>1</v>
          </cell>
        </row>
        <row r="415">
          <cell r="F415">
            <v>16400</v>
          </cell>
          <cell r="Q415">
            <v>1</v>
          </cell>
        </row>
        <row r="416">
          <cell r="F416">
            <v>13400</v>
          </cell>
          <cell r="Q416">
            <v>1</v>
          </cell>
        </row>
        <row r="417">
          <cell r="F417">
            <v>15100</v>
          </cell>
          <cell r="Q417">
            <v>1</v>
          </cell>
        </row>
        <row r="418">
          <cell r="F418">
            <v>13520</v>
          </cell>
          <cell r="Q418">
            <v>1</v>
          </cell>
        </row>
        <row r="419">
          <cell r="F419">
            <v>11200</v>
          </cell>
          <cell r="Q419">
            <v>1</v>
          </cell>
        </row>
        <row r="420">
          <cell r="F420">
            <v>13400</v>
          </cell>
          <cell r="Q420">
            <v>0.5</v>
          </cell>
        </row>
        <row r="421">
          <cell r="F421">
            <v>41040</v>
          </cell>
          <cell r="Q421">
            <v>1</v>
          </cell>
        </row>
        <row r="422">
          <cell r="F422">
            <v>35000</v>
          </cell>
          <cell r="Q422">
            <v>1</v>
          </cell>
        </row>
        <row r="423">
          <cell r="F423">
            <v>13510</v>
          </cell>
          <cell r="Q423">
            <v>1</v>
          </cell>
        </row>
        <row r="424">
          <cell r="F424">
            <v>42010</v>
          </cell>
          <cell r="Q424">
            <v>1</v>
          </cell>
        </row>
        <row r="425">
          <cell r="F425">
            <v>13510</v>
          </cell>
          <cell r="Q425">
            <v>1</v>
          </cell>
        </row>
        <row r="426">
          <cell r="F426">
            <v>41060</v>
          </cell>
          <cell r="Q426">
            <v>1</v>
          </cell>
        </row>
        <row r="427">
          <cell r="F427">
            <v>41040</v>
          </cell>
          <cell r="Q427">
            <v>1</v>
          </cell>
        </row>
        <row r="428">
          <cell r="F428">
            <v>11100</v>
          </cell>
          <cell r="Q428">
            <v>1</v>
          </cell>
        </row>
        <row r="429">
          <cell r="F429">
            <v>14100</v>
          </cell>
          <cell r="Q429">
            <v>1</v>
          </cell>
        </row>
        <row r="430">
          <cell r="F430">
            <v>16200</v>
          </cell>
          <cell r="Q430">
            <v>1</v>
          </cell>
        </row>
        <row r="431">
          <cell r="F431">
            <v>13400</v>
          </cell>
          <cell r="Q431">
            <v>1</v>
          </cell>
        </row>
        <row r="432">
          <cell r="F432">
            <v>15100</v>
          </cell>
          <cell r="Q432">
            <v>1</v>
          </cell>
        </row>
        <row r="433">
          <cell r="F433">
            <v>11595</v>
          </cell>
          <cell r="Q433">
            <v>1</v>
          </cell>
        </row>
        <row r="434">
          <cell r="F434">
            <v>15506</v>
          </cell>
          <cell r="Q434">
            <v>1</v>
          </cell>
        </row>
        <row r="435">
          <cell r="F435">
            <v>15506</v>
          </cell>
          <cell r="Q435">
            <v>1</v>
          </cell>
        </row>
        <row r="436">
          <cell r="F436">
            <v>14100</v>
          </cell>
          <cell r="Q436">
            <v>1</v>
          </cell>
        </row>
        <row r="437">
          <cell r="F437">
            <v>44010</v>
          </cell>
          <cell r="Q437">
            <v>1</v>
          </cell>
        </row>
        <row r="438">
          <cell r="F438">
            <v>11515</v>
          </cell>
          <cell r="Q438">
            <v>1</v>
          </cell>
        </row>
        <row r="439">
          <cell r="F439">
            <v>11430</v>
          </cell>
          <cell r="Q439">
            <v>1</v>
          </cell>
        </row>
        <row r="440">
          <cell r="F440">
            <v>13510</v>
          </cell>
          <cell r="Q440">
            <v>1</v>
          </cell>
        </row>
        <row r="441">
          <cell r="F441">
            <v>15100</v>
          </cell>
          <cell r="Q441">
            <v>1</v>
          </cell>
        </row>
        <row r="442">
          <cell r="F442">
            <v>14100</v>
          </cell>
          <cell r="Q442">
            <v>1</v>
          </cell>
        </row>
        <row r="443">
          <cell r="F443">
            <v>15506</v>
          </cell>
          <cell r="Q443">
            <v>1</v>
          </cell>
        </row>
        <row r="444">
          <cell r="F444">
            <v>15506</v>
          </cell>
          <cell r="Q444">
            <v>1</v>
          </cell>
        </row>
        <row r="445">
          <cell r="F445">
            <v>51040</v>
          </cell>
          <cell r="Q445">
            <v>1</v>
          </cell>
        </row>
        <row r="446">
          <cell r="F446">
            <v>42020</v>
          </cell>
          <cell r="Q446">
            <v>1</v>
          </cell>
        </row>
        <row r="447">
          <cell r="F447">
            <v>15100</v>
          </cell>
          <cell r="Q447">
            <v>1</v>
          </cell>
        </row>
        <row r="448">
          <cell r="F448">
            <v>13510</v>
          </cell>
          <cell r="Q448">
            <v>1</v>
          </cell>
        </row>
        <row r="449">
          <cell r="F449">
            <v>11200</v>
          </cell>
          <cell r="Q449">
            <v>1</v>
          </cell>
        </row>
        <row r="450">
          <cell r="F450">
            <v>11515</v>
          </cell>
          <cell r="Q450">
            <v>1</v>
          </cell>
        </row>
        <row r="451">
          <cell r="F451">
            <v>13510</v>
          </cell>
          <cell r="Q451">
            <v>1</v>
          </cell>
        </row>
        <row r="452">
          <cell r="F452">
            <v>79003</v>
          </cell>
          <cell r="Q452">
            <v>1</v>
          </cell>
        </row>
        <row r="453">
          <cell r="F453">
            <v>16400</v>
          </cell>
          <cell r="Q453">
            <v>1</v>
          </cell>
        </row>
        <row r="454">
          <cell r="F454">
            <v>15506</v>
          </cell>
          <cell r="Q454">
            <v>1</v>
          </cell>
        </row>
        <row r="455">
          <cell r="F455">
            <v>15506</v>
          </cell>
          <cell r="Q455">
            <v>1</v>
          </cell>
        </row>
        <row r="456">
          <cell r="F456">
            <v>13510</v>
          </cell>
          <cell r="Q456">
            <v>1</v>
          </cell>
        </row>
        <row r="457">
          <cell r="F457">
            <v>15491</v>
          </cell>
          <cell r="Q457">
            <v>1</v>
          </cell>
        </row>
        <row r="458">
          <cell r="F458">
            <v>11420</v>
          </cell>
          <cell r="Q458">
            <v>1</v>
          </cell>
        </row>
        <row r="459">
          <cell r="F459">
            <v>13400</v>
          </cell>
          <cell r="Q459">
            <v>1</v>
          </cell>
        </row>
        <row r="460">
          <cell r="F460">
            <v>15506</v>
          </cell>
          <cell r="Q460">
            <v>1</v>
          </cell>
        </row>
        <row r="461">
          <cell r="F461">
            <v>14100</v>
          </cell>
          <cell r="Q461">
            <v>1</v>
          </cell>
        </row>
        <row r="462">
          <cell r="F462">
            <v>41060</v>
          </cell>
          <cell r="Q462">
            <v>1</v>
          </cell>
        </row>
        <row r="463">
          <cell r="F463">
            <v>48010</v>
          </cell>
          <cell r="Q463">
            <v>1</v>
          </cell>
        </row>
        <row r="464">
          <cell r="F464">
            <v>13400</v>
          </cell>
          <cell r="Q464">
            <v>1</v>
          </cell>
        </row>
        <row r="465">
          <cell r="F465">
            <v>41040</v>
          </cell>
          <cell r="Q465">
            <v>1</v>
          </cell>
        </row>
        <row r="466">
          <cell r="F466">
            <v>15508</v>
          </cell>
          <cell r="Q466">
            <v>1</v>
          </cell>
        </row>
        <row r="467">
          <cell r="F467">
            <v>15506</v>
          </cell>
          <cell r="Q467">
            <v>1</v>
          </cell>
        </row>
        <row r="468">
          <cell r="F468">
            <v>13510</v>
          </cell>
          <cell r="Q468">
            <v>1</v>
          </cell>
        </row>
        <row r="469">
          <cell r="F469">
            <v>15506</v>
          </cell>
          <cell r="Q469">
            <v>1</v>
          </cell>
        </row>
        <row r="470">
          <cell r="F470">
            <v>41020</v>
          </cell>
          <cell r="Q470">
            <v>1</v>
          </cell>
        </row>
        <row r="471">
          <cell r="F471">
            <v>41020</v>
          </cell>
          <cell r="Q471">
            <v>1</v>
          </cell>
        </row>
        <row r="472">
          <cell r="F472">
            <v>14100</v>
          </cell>
          <cell r="Q472">
            <v>1</v>
          </cell>
        </row>
        <row r="473">
          <cell r="F473">
            <v>42018</v>
          </cell>
          <cell r="Q473">
            <v>1</v>
          </cell>
        </row>
        <row r="474">
          <cell r="F474">
            <v>13510</v>
          </cell>
          <cell r="Q474">
            <v>1</v>
          </cell>
        </row>
        <row r="475">
          <cell r="F475">
            <v>11200</v>
          </cell>
          <cell r="Q475">
            <v>1</v>
          </cell>
        </row>
        <row r="476">
          <cell r="F476">
            <v>14100</v>
          </cell>
          <cell r="Q476">
            <v>1</v>
          </cell>
        </row>
        <row r="477">
          <cell r="F477">
            <v>13400</v>
          </cell>
          <cell r="Q477">
            <v>1</v>
          </cell>
        </row>
        <row r="478">
          <cell r="F478">
            <v>13520</v>
          </cell>
          <cell r="Q478">
            <v>1</v>
          </cell>
        </row>
        <row r="479">
          <cell r="F479">
            <v>41060</v>
          </cell>
          <cell r="Q479">
            <v>1</v>
          </cell>
        </row>
        <row r="480">
          <cell r="F480">
            <v>13510</v>
          </cell>
          <cell r="Q480">
            <v>1</v>
          </cell>
        </row>
        <row r="481">
          <cell r="F481">
            <v>15501</v>
          </cell>
          <cell r="Q481">
            <v>1</v>
          </cell>
        </row>
        <row r="482">
          <cell r="F482">
            <v>41040</v>
          </cell>
          <cell r="Q482">
            <v>1</v>
          </cell>
        </row>
        <row r="483">
          <cell r="F483">
            <v>15506</v>
          </cell>
          <cell r="Q483">
            <v>1</v>
          </cell>
        </row>
        <row r="484">
          <cell r="F484">
            <v>13520</v>
          </cell>
          <cell r="Q484">
            <v>1</v>
          </cell>
        </row>
        <row r="485">
          <cell r="F485">
            <v>15100</v>
          </cell>
          <cell r="Q485">
            <v>1</v>
          </cell>
        </row>
        <row r="486">
          <cell r="F486">
            <v>13510</v>
          </cell>
          <cell r="Q486">
            <v>1</v>
          </cell>
        </row>
        <row r="487">
          <cell r="F487">
            <v>11490</v>
          </cell>
          <cell r="Q487">
            <v>0.47499999999999998</v>
          </cell>
        </row>
        <row r="488">
          <cell r="F488">
            <v>13600</v>
          </cell>
          <cell r="Q488">
            <v>1</v>
          </cell>
        </row>
        <row r="489">
          <cell r="F489">
            <v>13400</v>
          </cell>
          <cell r="Q489">
            <v>1</v>
          </cell>
        </row>
        <row r="490">
          <cell r="F490">
            <v>79002</v>
          </cell>
          <cell r="Q490">
            <v>1</v>
          </cell>
        </row>
        <row r="491">
          <cell r="F491">
            <v>15100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14109</v>
          </cell>
          <cell r="Q493">
            <v>1</v>
          </cell>
        </row>
        <row r="494">
          <cell r="F494">
            <v>13600</v>
          </cell>
          <cell r="Q494">
            <v>1</v>
          </cell>
        </row>
        <row r="495">
          <cell r="F495">
            <v>41020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11100</v>
          </cell>
          <cell r="Q497">
            <v>1</v>
          </cell>
        </row>
        <row r="498">
          <cell r="F498">
            <v>15520</v>
          </cell>
          <cell r="Q498">
            <v>1</v>
          </cell>
        </row>
        <row r="499">
          <cell r="F499">
            <v>42018</v>
          </cell>
          <cell r="Q499">
            <v>1</v>
          </cell>
        </row>
        <row r="500">
          <cell r="F500">
            <v>15100</v>
          </cell>
          <cell r="Q500">
            <v>1</v>
          </cell>
        </row>
        <row r="501">
          <cell r="F501">
            <v>41020</v>
          </cell>
          <cell r="Q501">
            <v>0.47499999999999998</v>
          </cell>
        </row>
        <row r="502">
          <cell r="F502">
            <v>13400</v>
          </cell>
          <cell r="Q502">
            <v>1</v>
          </cell>
        </row>
        <row r="503">
          <cell r="F503">
            <v>13600</v>
          </cell>
          <cell r="Q503">
            <v>1</v>
          </cell>
        </row>
        <row r="504">
          <cell r="F504">
            <v>11100</v>
          </cell>
          <cell r="Q504">
            <v>1</v>
          </cell>
        </row>
        <row r="505">
          <cell r="F505">
            <v>11550</v>
          </cell>
          <cell r="Q505">
            <v>1</v>
          </cell>
        </row>
        <row r="506">
          <cell r="F506">
            <v>15506</v>
          </cell>
          <cell r="Q506">
            <v>1</v>
          </cell>
        </row>
        <row r="507">
          <cell r="F507">
            <v>42016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32000</v>
          </cell>
          <cell r="Q509">
            <v>1</v>
          </cell>
        </row>
        <row r="510">
          <cell r="F510">
            <v>13510</v>
          </cell>
          <cell r="Q510">
            <v>1</v>
          </cell>
        </row>
        <row r="511">
          <cell r="F511">
            <v>13520</v>
          </cell>
          <cell r="Q511">
            <v>1</v>
          </cell>
        </row>
        <row r="512">
          <cell r="F512">
            <v>15100</v>
          </cell>
          <cell r="Q512">
            <v>1</v>
          </cell>
        </row>
        <row r="513">
          <cell r="F513">
            <v>13100</v>
          </cell>
          <cell r="Q513">
            <v>1</v>
          </cell>
        </row>
        <row r="514">
          <cell r="F514">
            <v>32000</v>
          </cell>
          <cell r="Q514">
            <v>1</v>
          </cell>
        </row>
        <row r="515">
          <cell r="F515">
            <v>79000</v>
          </cell>
          <cell r="Q515">
            <v>1</v>
          </cell>
        </row>
        <row r="516">
          <cell r="F516">
            <v>14100</v>
          </cell>
          <cell r="Q516">
            <v>1</v>
          </cell>
        </row>
        <row r="517">
          <cell r="F517">
            <v>11200</v>
          </cell>
          <cell r="Q517">
            <v>1</v>
          </cell>
        </row>
        <row r="518">
          <cell r="F518">
            <v>16400</v>
          </cell>
          <cell r="Q518">
            <v>1</v>
          </cell>
        </row>
        <row r="519">
          <cell r="F519">
            <v>14100</v>
          </cell>
          <cell r="Q519">
            <v>1</v>
          </cell>
        </row>
        <row r="520">
          <cell r="F520">
            <v>13400</v>
          </cell>
          <cell r="Q520">
            <v>1</v>
          </cell>
        </row>
        <row r="521">
          <cell r="F521">
            <v>79002</v>
          </cell>
          <cell r="Q521">
            <v>1</v>
          </cell>
        </row>
        <row r="522">
          <cell r="F522">
            <v>51010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15520</v>
          </cell>
          <cell r="Q524">
            <v>1</v>
          </cell>
        </row>
        <row r="525">
          <cell r="F525">
            <v>15506</v>
          </cell>
          <cell r="Q525">
            <v>1</v>
          </cell>
        </row>
        <row r="526">
          <cell r="F526">
            <v>14100</v>
          </cell>
          <cell r="Q526">
            <v>1</v>
          </cell>
        </row>
        <row r="527">
          <cell r="F527">
            <v>41050</v>
          </cell>
          <cell r="Q527">
            <v>1</v>
          </cell>
        </row>
        <row r="528">
          <cell r="F528">
            <v>11100</v>
          </cell>
          <cell r="Q528">
            <v>1</v>
          </cell>
        </row>
        <row r="529">
          <cell r="F529">
            <v>15100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53010</v>
          </cell>
          <cell r="Q531">
            <v>1</v>
          </cell>
        </row>
        <row r="532">
          <cell r="F532">
            <v>41060</v>
          </cell>
          <cell r="Q532">
            <v>1</v>
          </cell>
        </row>
        <row r="533">
          <cell r="F533">
            <v>11515</v>
          </cell>
          <cell r="Q533">
            <v>1</v>
          </cell>
        </row>
        <row r="534">
          <cell r="F534">
            <v>32000</v>
          </cell>
          <cell r="Q534">
            <v>1</v>
          </cell>
        </row>
        <row r="535">
          <cell r="F535">
            <v>16300</v>
          </cell>
          <cell r="Q535">
            <v>1</v>
          </cell>
        </row>
        <row r="536">
          <cell r="F536">
            <v>13520</v>
          </cell>
          <cell r="Q536">
            <v>1</v>
          </cell>
        </row>
        <row r="537">
          <cell r="F537">
            <v>79000</v>
          </cell>
          <cell r="Q537">
            <v>1</v>
          </cell>
        </row>
        <row r="538">
          <cell r="F538">
            <v>13400</v>
          </cell>
          <cell r="Q538">
            <v>1</v>
          </cell>
        </row>
        <row r="539">
          <cell r="F539">
            <v>13510</v>
          </cell>
          <cell r="Q539">
            <v>1</v>
          </cell>
        </row>
        <row r="540">
          <cell r="F540">
            <v>53010</v>
          </cell>
          <cell r="Q540">
            <v>1</v>
          </cell>
        </row>
        <row r="541">
          <cell r="F541">
            <v>13400</v>
          </cell>
          <cell r="Q541">
            <v>1</v>
          </cell>
        </row>
        <row r="542">
          <cell r="F542">
            <v>41020</v>
          </cell>
          <cell r="Q542">
            <v>1</v>
          </cell>
        </row>
        <row r="543">
          <cell r="F543">
            <v>11200</v>
          </cell>
          <cell r="Q543">
            <v>1</v>
          </cell>
        </row>
        <row r="544">
          <cell r="F544">
            <v>15506</v>
          </cell>
          <cell r="Q544">
            <v>1</v>
          </cell>
        </row>
        <row r="545">
          <cell r="F545">
            <v>79002</v>
          </cell>
          <cell r="Q545">
            <v>1</v>
          </cell>
        </row>
        <row r="546">
          <cell r="F546">
            <v>15100</v>
          </cell>
          <cell r="Q546">
            <v>1</v>
          </cell>
        </row>
        <row r="547">
          <cell r="F547">
            <v>15100</v>
          </cell>
          <cell r="Q547">
            <v>1</v>
          </cell>
        </row>
        <row r="548">
          <cell r="F548">
            <v>41020</v>
          </cell>
          <cell r="Q548">
            <v>1</v>
          </cell>
        </row>
        <row r="549">
          <cell r="F549">
            <v>51020</v>
          </cell>
          <cell r="Q549">
            <v>1</v>
          </cell>
        </row>
        <row r="550">
          <cell r="F550">
            <v>14100</v>
          </cell>
          <cell r="Q550">
            <v>1</v>
          </cell>
        </row>
        <row r="551">
          <cell r="F551">
            <v>13510</v>
          </cell>
          <cell r="Q551">
            <v>1</v>
          </cell>
        </row>
        <row r="552">
          <cell r="F552">
            <v>15506</v>
          </cell>
          <cell r="Q552">
            <v>1</v>
          </cell>
        </row>
        <row r="553">
          <cell r="F553">
            <v>15506</v>
          </cell>
          <cell r="Q553">
            <v>1</v>
          </cell>
        </row>
        <row r="554">
          <cell r="F554">
            <v>13510</v>
          </cell>
          <cell r="Q554">
            <v>1</v>
          </cell>
        </row>
        <row r="555">
          <cell r="F555">
            <v>15100</v>
          </cell>
          <cell r="Q555">
            <v>1</v>
          </cell>
        </row>
        <row r="556">
          <cell r="F556">
            <v>13400</v>
          </cell>
          <cell r="Q556">
            <v>1</v>
          </cell>
        </row>
        <row r="557">
          <cell r="F557">
            <v>14100</v>
          </cell>
          <cell r="Q557">
            <v>1</v>
          </cell>
        </row>
        <row r="558">
          <cell r="F558">
            <v>15505</v>
          </cell>
          <cell r="Q558">
            <v>1</v>
          </cell>
        </row>
        <row r="559">
          <cell r="F559">
            <v>41040</v>
          </cell>
          <cell r="Q559">
            <v>1</v>
          </cell>
        </row>
        <row r="560">
          <cell r="F560">
            <v>51050</v>
          </cell>
          <cell r="Q560">
            <v>1</v>
          </cell>
        </row>
        <row r="561">
          <cell r="F561">
            <v>13510</v>
          </cell>
          <cell r="Q561">
            <v>1</v>
          </cell>
        </row>
        <row r="562">
          <cell r="F562">
            <v>13510</v>
          </cell>
          <cell r="Q562">
            <v>1</v>
          </cell>
        </row>
        <row r="563">
          <cell r="F563">
            <v>41040</v>
          </cell>
          <cell r="Q563">
            <v>1</v>
          </cell>
        </row>
        <row r="564">
          <cell r="F564">
            <v>13400</v>
          </cell>
          <cell r="Q564">
            <v>1</v>
          </cell>
        </row>
        <row r="565">
          <cell r="F565">
            <v>41020</v>
          </cell>
          <cell r="Q565">
            <v>1</v>
          </cell>
        </row>
        <row r="566">
          <cell r="F566">
            <v>15509</v>
          </cell>
          <cell r="Q566">
            <v>1</v>
          </cell>
        </row>
        <row r="567">
          <cell r="F567">
            <v>13400</v>
          </cell>
          <cell r="Q567">
            <v>1</v>
          </cell>
        </row>
        <row r="568">
          <cell r="F568">
            <v>51010</v>
          </cell>
          <cell r="Q568">
            <v>1</v>
          </cell>
        </row>
        <row r="569">
          <cell r="F569">
            <v>41050</v>
          </cell>
          <cell r="Q569">
            <v>1</v>
          </cell>
        </row>
        <row r="570">
          <cell r="F570">
            <v>11325</v>
          </cell>
          <cell r="Q570">
            <v>1</v>
          </cell>
        </row>
        <row r="571">
          <cell r="F571">
            <v>11490</v>
          </cell>
          <cell r="Q571">
            <v>0.8</v>
          </cell>
        </row>
        <row r="572">
          <cell r="F572">
            <v>42010</v>
          </cell>
          <cell r="Q572">
            <v>1</v>
          </cell>
        </row>
        <row r="573">
          <cell r="F573">
            <v>16200</v>
          </cell>
          <cell r="Q573">
            <v>1</v>
          </cell>
        </row>
        <row r="574">
          <cell r="F574">
            <v>51020</v>
          </cell>
          <cell r="Q574">
            <v>1</v>
          </cell>
        </row>
        <row r="575">
          <cell r="F575">
            <v>41060</v>
          </cell>
          <cell r="Q575">
            <v>1</v>
          </cell>
        </row>
        <row r="576">
          <cell r="F576">
            <v>13600</v>
          </cell>
          <cell r="Q576">
            <v>1</v>
          </cell>
        </row>
        <row r="577">
          <cell r="F577">
            <v>15100</v>
          </cell>
          <cell r="Q577">
            <v>1</v>
          </cell>
        </row>
        <row r="578">
          <cell r="F578">
            <v>11100</v>
          </cell>
          <cell r="Q578">
            <v>1</v>
          </cell>
        </row>
        <row r="579">
          <cell r="F579">
            <v>15506</v>
          </cell>
          <cell r="Q579">
            <v>1</v>
          </cell>
        </row>
        <row r="580">
          <cell r="F580">
            <v>83024</v>
          </cell>
          <cell r="Q580">
            <v>1</v>
          </cell>
        </row>
        <row r="581">
          <cell r="F581">
            <v>46010</v>
          </cell>
          <cell r="Q581">
            <v>1</v>
          </cell>
        </row>
        <row r="582">
          <cell r="F582">
            <v>11200</v>
          </cell>
          <cell r="Q582">
            <v>1</v>
          </cell>
        </row>
        <row r="583">
          <cell r="F583">
            <v>13510</v>
          </cell>
          <cell r="Q583">
            <v>1</v>
          </cell>
        </row>
        <row r="584">
          <cell r="F584">
            <v>13520</v>
          </cell>
          <cell r="Q584">
            <v>1</v>
          </cell>
        </row>
        <row r="585">
          <cell r="F585">
            <v>11370</v>
          </cell>
          <cell r="Q585">
            <v>1</v>
          </cell>
        </row>
        <row r="586">
          <cell r="F586">
            <v>11550</v>
          </cell>
          <cell r="Q586">
            <v>1</v>
          </cell>
        </row>
        <row r="587">
          <cell r="F587">
            <v>13510</v>
          </cell>
          <cell r="Q587">
            <v>1</v>
          </cell>
        </row>
        <row r="588">
          <cell r="F588">
            <v>49010</v>
          </cell>
          <cell r="Q588">
            <v>1</v>
          </cell>
        </row>
        <row r="589">
          <cell r="F589">
            <v>15100</v>
          </cell>
          <cell r="Q589">
            <v>1</v>
          </cell>
        </row>
        <row r="590">
          <cell r="F590">
            <v>52040</v>
          </cell>
          <cell r="Q590">
            <v>1</v>
          </cell>
        </row>
        <row r="591">
          <cell r="F591">
            <v>12013</v>
          </cell>
          <cell r="Q591">
            <v>1</v>
          </cell>
        </row>
        <row r="592">
          <cell r="F592">
            <v>15506</v>
          </cell>
          <cell r="Q592">
            <v>1</v>
          </cell>
        </row>
        <row r="593">
          <cell r="F593">
            <v>11320</v>
          </cell>
          <cell r="Q593">
            <v>1</v>
          </cell>
        </row>
        <row r="594">
          <cell r="F594">
            <v>13510</v>
          </cell>
          <cell r="Q594">
            <v>1</v>
          </cell>
        </row>
        <row r="595">
          <cell r="F595">
            <v>16200</v>
          </cell>
          <cell r="Q595">
            <v>1</v>
          </cell>
        </row>
        <row r="596">
          <cell r="F596">
            <v>13520</v>
          </cell>
          <cell r="Q596">
            <v>1</v>
          </cell>
        </row>
        <row r="597">
          <cell r="F597">
            <v>13510</v>
          </cell>
          <cell r="Q597">
            <v>1</v>
          </cell>
        </row>
        <row r="598">
          <cell r="F598">
            <v>15506</v>
          </cell>
          <cell r="Q598">
            <v>1</v>
          </cell>
        </row>
        <row r="599">
          <cell r="F599">
            <v>15100</v>
          </cell>
          <cell r="Q599">
            <v>1</v>
          </cell>
        </row>
        <row r="600">
          <cell r="F600">
            <v>13510</v>
          </cell>
          <cell r="Q600">
            <v>1</v>
          </cell>
        </row>
        <row r="601">
          <cell r="F601">
            <v>45010</v>
          </cell>
          <cell r="Q601">
            <v>1</v>
          </cell>
        </row>
        <row r="602">
          <cell r="F602">
            <v>14109</v>
          </cell>
          <cell r="Q602">
            <v>1</v>
          </cell>
        </row>
        <row r="603">
          <cell r="F603">
            <v>41020</v>
          </cell>
          <cell r="Q603">
            <v>1</v>
          </cell>
        </row>
        <row r="604">
          <cell r="F604">
            <v>42018</v>
          </cell>
          <cell r="Q604">
            <v>1</v>
          </cell>
        </row>
        <row r="605">
          <cell r="F605">
            <v>33000</v>
          </cell>
          <cell r="Q605">
            <v>1</v>
          </cell>
        </row>
        <row r="606">
          <cell r="F606">
            <v>15400</v>
          </cell>
          <cell r="Q606">
            <v>1</v>
          </cell>
        </row>
        <row r="607">
          <cell r="F607">
            <v>13510</v>
          </cell>
          <cell r="Q607">
            <v>1</v>
          </cell>
        </row>
        <row r="608">
          <cell r="F608">
            <v>51060</v>
          </cell>
          <cell r="Q608">
            <v>1</v>
          </cell>
        </row>
        <row r="609">
          <cell r="F609">
            <v>13520</v>
          </cell>
          <cell r="Q609">
            <v>1</v>
          </cell>
        </row>
        <row r="610">
          <cell r="F610">
            <v>13510</v>
          </cell>
          <cell r="Q610">
            <v>1</v>
          </cell>
        </row>
        <row r="611">
          <cell r="F611">
            <v>41040</v>
          </cell>
          <cell r="Q611">
            <v>1</v>
          </cell>
        </row>
        <row r="612">
          <cell r="F612">
            <v>13100</v>
          </cell>
          <cell r="Q612">
            <v>1</v>
          </cell>
        </row>
        <row r="613">
          <cell r="F613">
            <v>13510</v>
          </cell>
          <cell r="Q613">
            <v>1</v>
          </cell>
        </row>
        <row r="614">
          <cell r="F614">
            <v>15100</v>
          </cell>
          <cell r="Q614">
            <v>1</v>
          </cell>
        </row>
        <row r="615">
          <cell r="F615">
            <v>13400</v>
          </cell>
          <cell r="Q615">
            <v>1</v>
          </cell>
        </row>
        <row r="616">
          <cell r="F616">
            <v>15506</v>
          </cell>
          <cell r="Q616">
            <v>1</v>
          </cell>
        </row>
        <row r="617">
          <cell r="F617">
            <v>15510</v>
          </cell>
          <cell r="Q617">
            <v>1</v>
          </cell>
        </row>
        <row r="618">
          <cell r="F618">
            <v>14100</v>
          </cell>
          <cell r="Q618">
            <v>1</v>
          </cell>
        </row>
        <row r="619">
          <cell r="F619">
            <v>13510</v>
          </cell>
          <cell r="Q619">
            <v>1</v>
          </cell>
        </row>
        <row r="620">
          <cell r="F620">
            <v>42010</v>
          </cell>
          <cell r="Q620">
            <v>1</v>
          </cell>
        </row>
        <row r="621">
          <cell r="F621">
            <v>13400</v>
          </cell>
          <cell r="Q621">
            <v>1</v>
          </cell>
        </row>
        <row r="622">
          <cell r="F622">
            <v>41020</v>
          </cell>
          <cell r="Q622">
            <v>1</v>
          </cell>
        </row>
        <row r="623">
          <cell r="F623">
            <v>14100</v>
          </cell>
          <cell r="Q623">
            <v>1</v>
          </cell>
        </row>
        <row r="624">
          <cell r="F624">
            <v>13600</v>
          </cell>
          <cell r="Q624">
            <v>1</v>
          </cell>
        </row>
        <row r="625">
          <cell r="F625">
            <v>12013</v>
          </cell>
          <cell r="Q625">
            <v>1</v>
          </cell>
        </row>
        <row r="626">
          <cell r="F626">
            <v>15510</v>
          </cell>
          <cell r="Q626">
            <v>1</v>
          </cell>
        </row>
        <row r="627">
          <cell r="F627">
            <v>13525</v>
          </cell>
          <cell r="Q627">
            <v>1</v>
          </cell>
        </row>
        <row r="628">
          <cell r="F628">
            <v>31100</v>
          </cell>
          <cell r="Q628">
            <v>1</v>
          </cell>
        </row>
        <row r="629">
          <cell r="F629">
            <v>13520</v>
          </cell>
          <cell r="Q629">
            <v>1</v>
          </cell>
        </row>
        <row r="630">
          <cell r="F630">
            <v>41030</v>
          </cell>
          <cell r="Q630">
            <v>1</v>
          </cell>
        </row>
        <row r="631">
          <cell r="F631">
            <v>15520</v>
          </cell>
          <cell r="Q631">
            <v>1</v>
          </cell>
        </row>
        <row r="632">
          <cell r="F632">
            <v>41070</v>
          </cell>
          <cell r="Q632">
            <v>1</v>
          </cell>
        </row>
        <row r="633">
          <cell r="F633">
            <v>13520</v>
          </cell>
          <cell r="Q633">
            <v>1</v>
          </cell>
        </row>
        <row r="634">
          <cell r="F634">
            <v>15100</v>
          </cell>
          <cell r="Q634">
            <v>1</v>
          </cell>
        </row>
        <row r="635">
          <cell r="F635">
            <v>13510</v>
          </cell>
          <cell r="Q635">
            <v>1</v>
          </cell>
        </row>
        <row r="636">
          <cell r="F636">
            <v>13510</v>
          </cell>
          <cell r="Q636">
            <v>1</v>
          </cell>
        </row>
        <row r="637">
          <cell r="F637">
            <v>16400</v>
          </cell>
          <cell r="Q637">
            <v>1</v>
          </cell>
        </row>
        <row r="638">
          <cell r="F638">
            <v>13400</v>
          </cell>
          <cell r="Q638">
            <v>1</v>
          </cell>
        </row>
        <row r="639">
          <cell r="F639">
            <v>53010</v>
          </cell>
          <cell r="Q639">
            <v>0</v>
          </cell>
        </row>
        <row r="640">
          <cell r="F640">
            <v>11100</v>
          </cell>
          <cell r="Q640">
            <v>1</v>
          </cell>
        </row>
        <row r="641">
          <cell r="F641">
            <v>14100</v>
          </cell>
          <cell r="Q641">
            <v>1</v>
          </cell>
        </row>
        <row r="642">
          <cell r="F642">
            <v>12011</v>
          </cell>
          <cell r="Q642">
            <v>1</v>
          </cell>
        </row>
        <row r="643">
          <cell r="F643">
            <v>15100</v>
          </cell>
          <cell r="Q643">
            <v>1</v>
          </cell>
        </row>
        <row r="644">
          <cell r="F644">
            <v>13510</v>
          </cell>
          <cell r="Q644">
            <v>1</v>
          </cell>
        </row>
        <row r="645">
          <cell r="F645">
            <v>11150</v>
          </cell>
          <cell r="Q645">
            <v>1</v>
          </cell>
        </row>
        <row r="646">
          <cell r="F646">
            <v>11100</v>
          </cell>
          <cell r="Q646">
            <v>1</v>
          </cell>
        </row>
        <row r="647">
          <cell r="F647">
            <v>13525</v>
          </cell>
          <cell r="Q647">
            <v>1</v>
          </cell>
        </row>
        <row r="648">
          <cell r="F648">
            <v>11100</v>
          </cell>
          <cell r="Q648">
            <v>1</v>
          </cell>
        </row>
        <row r="649">
          <cell r="F649">
            <v>13400</v>
          </cell>
          <cell r="Q649">
            <v>1</v>
          </cell>
        </row>
        <row r="650">
          <cell r="F650">
            <v>15506</v>
          </cell>
          <cell r="Q650">
            <v>1</v>
          </cell>
        </row>
        <row r="651">
          <cell r="F651">
            <v>14109</v>
          </cell>
          <cell r="Q651">
            <v>1</v>
          </cell>
        </row>
        <row r="652">
          <cell r="F652">
            <v>14100</v>
          </cell>
          <cell r="Q652">
            <v>1</v>
          </cell>
        </row>
        <row r="653">
          <cell r="F653">
            <v>79000</v>
          </cell>
          <cell r="Q653">
            <v>1</v>
          </cell>
        </row>
        <row r="654">
          <cell r="F654">
            <v>14100</v>
          </cell>
          <cell r="Q654">
            <v>1</v>
          </cell>
        </row>
        <row r="655">
          <cell r="F655">
            <v>13510</v>
          </cell>
          <cell r="Q655">
            <v>1</v>
          </cell>
        </row>
        <row r="656">
          <cell r="F656">
            <v>51040</v>
          </cell>
          <cell r="Q656">
            <v>1</v>
          </cell>
        </row>
        <row r="657">
          <cell r="F657">
            <v>15510</v>
          </cell>
          <cell r="Q657">
            <v>1</v>
          </cell>
        </row>
        <row r="658">
          <cell r="F658">
            <v>13510</v>
          </cell>
          <cell r="Q658">
            <v>1</v>
          </cell>
        </row>
        <row r="659">
          <cell r="F659">
            <v>13520</v>
          </cell>
          <cell r="Q659">
            <v>1</v>
          </cell>
        </row>
        <row r="660">
          <cell r="F660">
            <v>13510</v>
          </cell>
          <cell r="Q660">
            <v>1</v>
          </cell>
        </row>
        <row r="661">
          <cell r="F661">
            <v>15510</v>
          </cell>
          <cell r="Q661">
            <v>1</v>
          </cell>
        </row>
        <row r="662">
          <cell r="F662">
            <v>13600</v>
          </cell>
          <cell r="Q662">
            <v>1</v>
          </cell>
        </row>
        <row r="663">
          <cell r="F663">
            <v>13400</v>
          </cell>
          <cell r="Q663">
            <v>1</v>
          </cell>
        </row>
        <row r="664">
          <cell r="F664">
            <v>51020</v>
          </cell>
          <cell r="Q664">
            <v>1</v>
          </cell>
        </row>
        <row r="665">
          <cell r="F665">
            <v>15100</v>
          </cell>
          <cell r="Q665">
            <v>1</v>
          </cell>
        </row>
        <row r="666">
          <cell r="F666">
            <v>13510</v>
          </cell>
          <cell r="Q666">
            <v>1</v>
          </cell>
        </row>
        <row r="667">
          <cell r="F667">
            <v>53010</v>
          </cell>
          <cell r="Q667">
            <v>1</v>
          </cell>
        </row>
        <row r="668">
          <cell r="F668">
            <v>13520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15506</v>
          </cell>
          <cell r="Q670">
            <v>1</v>
          </cell>
        </row>
        <row r="671">
          <cell r="F671">
            <v>14109</v>
          </cell>
          <cell r="Q671">
            <v>1</v>
          </cell>
        </row>
        <row r="672">
          <cell r="F672">
            <v>11590</v>
          </cell>
          <cell r="Q672">
            <v>1</v>
          </cell>
        </row>
        <row r="673">
          <cell r="F673">
            <v>14100</v>
          </cell>
          <cell r="Q673">
            <v>1</v>
          </cell>
        </row>
        <row r="674">
          <cell r="F674">
            <v>79002</v>
          </cell>
          <cell r="Q674">
            <v>1</v>
          </cell>
        </row>
        <row r="675">
          <cell r="F675">
            <v>13510</v>
          </cell>
          <cell r="Q675">
            <v>1</v>
          </cell>
        </row>
        <row r="676">
          <cell r="F676">
            <v>53010</v>
          </cell>
          <cell r="Q676">
            <v>1</v>
          </cell>
        </row>
        <row r="677">
          <cell r="F677">
            <v>14100</v>
          </cell>
          <cell r="Q677">
            <v>1</v>
          </cell>
        </row>
        <row r="678">
          <cell r="F678">
            <v>11410</v>
          </cell>
          <cell r="Q678">
            <v>1</v>
          </cell>
        </row>
        <row r="679">
          <cell r="F679">
            <v>31100</v>
          </cell>
          <cell r="Q679">
            <v>1</v>
          </cell>
        </row>
        <row r="680">
          <cell r="F680">
            <v>41040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14100</v>
          </cell>
          <cell r="Q682">
            <v>1</v>
          </cell>
        </row>
        <row r="683">
          <cell r="F683">
            <v>13400</v>
          </cell>
          <cell r="Q683">
            <v>1</v>
          </cell>
        </row>
        <row r="684">
          <cell r="F684">
            <v>55010</v>
          </cell>
          <cell r="Q684">
            <v>0.75</v>
          </cell>
        </row>
        <row r="685">
          <cell r="F685">
            <v>15506</v>
          </cell>
          <cell r="Q685">
            <v>1</v>
          </cell>
        </row>
        <row r="686">
          <cell r="F686">
            <v>13510</v>
          </cell>
          <cell r="Q686">
            <v>1</v>
          </cell>
        </row>
        <row r="687">
          <cell r="F687">
            <v>32000</v>
          </cell>
          <cell r="Q687">
            <v>1</v>
          </cell>
        </row>
        <row r="688">
          <cell r="F688">
            <v>13400</v>
          </cell>
          <cell r="Q688">
            <v>1</v>
          </cell>
        </row>
        <row r="689">
          <cell r="F689">
            <v>44010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13510</v>
          </cell>
          <cell r="Q691">
            <v>1</v>
          </cell>
        </row>
        <row r="692">
          <cell r="F692">
            <v>52040</v>
          </cell>
          <cell r="Q692">
            <v>1</v>
          </cell>
        </row>
        <row r="693">
          <cell r="F693">
            <v>13400</v>
          </cell>
          <cell r="Q693">
            <v>1</v>
          </cell>
        </row>
        <row r="694">
          <cell r="F694">
            <v>13400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14100</v>
          </cell>
          <cell r="Q696">
            <v>1</v>
          </cell>
        </row>
        <row r="697">
          <cell r="F697">
            <v>15506</v>
          </cell>
          <cell r="Q697">
            <v>1</v>
          </cell>
        </row>
        <row r="698">
          <cell r="F698">
            <v>14109</v>
          </cell>
          <cell r="Q698">
            <v>1</v>
          </cell>
        </row>
        <row r="699">
          <cell r="F699">
            <v>34000</v>
          </cell>
          <cell r="Q699">
            <v>1</v>
          </cell>
        </row>
        <row r="700">
          <cell r="F700">
            <v>16100</v>
          </cell>
          <cell r="Q700">
            <v>1</v>
          </cell>
        </row>
        <row r="701">
          <cell r="F701">
            <v>34000</v>
          </cell>
          <cell r="Q701">
            <v>1</v>
          </cell>
        </row>
        <row r="702">
          <cell r="F702">
            <v>41060</v>
          </cell>
          <cell r="Q702">
            <v>1</v>
          </cell>
        </row>
        <row r="703">
          <cell r="F703">
            <v>13510</v>
          </cell>
          <cell r="Q703">
            <v>1</v>
          </cell>
        </row>
        <row r="704">
          <cell r="F704">
            <v>11150</v>
          </cell>
          <cell r="Q704">
            <v>1</v>
          </cell>
        </row>
        <row r="705">
          <cell r="F705">
            <v>14100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52010</v>
          </cell>
          <cell r="Q707">
            <v>1</v>
          </cell>
        </row>
        <row r="708">
          <cell r="F708">
            <v>13600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13510</v>
          </cell>
          <cell r="Q710">
            <v>1</v>
          </cell>
        </row>
        <row r="711">
          <cell r="F711">
            <v>79003</v>
          </cell>
          <cell r="Q711">
            <v>1</v>
          </cell>
        </row>
        <row r="712">
          <cell r="F712">
            <v>42030</v>
          </cell>
          <cell r="Q712">
            <v>1</v>
          </cell>
        </row>
        <row r="713">
          <cell r="F713">
            <v>13400</v>
          </cell>
          <cell r="Q713">
            <v>1</v>
          </cell>
        </row>
        <row r="714">
          <cell r="F714">
            <v>14100</v>
          </cell>
          <cell r="Q714">
            <v>1</v>
          </cell>
        </row>
        <row r="715">
          <cell r="F715">
            <v>11490</v>
          </cell>
          <cell r="Q715">
            <v>0.8</v>
          </cell>
        </row>
        <row r="716">
          <cell r="F716">
            <v>15506</v>
          </cell>
          <cell r="Q716">
            <v>1</v>
          </cell>
        </row>
        <row r="717">
          <cell r="F717">
            <v>12359</v>
          </cell>
          <cell r="Q717">
            <v>1</v>
          </cell>
        </row>
        <row r="718">
          <cell r="F718">
            <v>14109</v>
          </cell>
          <cell r="Q718">
            <v>1</v>
          </cell>
        </row>
        <row r="719">
          <cell r="F719">
            <v>11540</v>
          </cell>
          <cell r="Q719">
            <v>1</v>
          </cell>
        </row>
        <row r="720">
          <cell r="F720">
            <v>11330</v>
          </cell>
          <cell r="Q720">
            <v>1</v>
          </cell>
        </row>
        <row r="721">
          <cell r="F721">
            <v>15100</v>
          </cell>
          <cell r="Q721">
            <v>1</v>
          </cell>
        </row>
        <row r="722">
          <cell r="F722">
            <v>13510</v>
          </cell>
          <cell r="Q722">
            <v>1</v>
          </cell>
        </row>
        <row r="723">
          <cell r="F723">
            <v>11490</v>
          </cell>
          <cell r="Q723">
            <v>1</v>
          </cell>
        </row>
        <row r="724">
          <cell r="F724">
            <v>15100</v>
          </cell>
          <cell r="Q724">
            <v>1</v>
          </cell>
        </row>
        <row r="725">
          <cell r="F725">
            <v>41060</v>
          </cell>
          <cell r="Q725">
            <v>1</v>
          </cell>
        </row>
        <row r="726">
          <cell r="F726">
            <v>13510</v>
          </cell>
          <cell r="Q726">
            <v>1</v>
          </cell>
        </row>
        <row r="727">
          <cell r="F727">
            <v>14100</v>
          </cell>
          <cell r="Q727">
            <v>1</v>
          </cell>
        </row>
        <row r="728">
          <cell r="F728">
            <v>15520</v>
          </cell>
          <cell r="Q728">
            <v>1</v>
          </cell>
        </row>
        <row r="729">
          <cell r="F729">
            <v>13400</v>
          </cell>
          <cell r="Q729">
            <v>1</v>
          </cell>
        </row>
        <row r="730">
          <cell r="F730">
            <v>13400</v>
          </cell>
          <cell r="Q730">
            <v>1</v>
          </cell>
        </row>
        <row r="731">
          <cell r="F731">
            <v>15506</v>
          </cell>
          <cell r="Q731">
            <v>1</v>
          </cell>
        </row>
        <row r="732">
          <cell r="F732">
            <v>15100</v>
          </cell>
          <cell r="Q732">
            <v>1</v>
          </cell>
        </row>
        <row r="733">
          <cell r="F733">
            <v>15510</v>
          </cell>
          <cell r="Q733">
            <v>1</v>
          </cell>
        </row>
        <row r="734">
          <cell r="F734">
            <v>15510</v>
          </cell>
          <cell r="Q734">
            <v>1</v>
          </cell>
        </row>
        <row r="735">
          <cell r="F735">
            <v>41020</v>
          </cell>
          <cell r="Q735">
            <v>1</v>
          </cell>
        </row>
        <row r="736">
          <cell r="F736">
            <v>12012</v>
          </cell>
          <cell r="Q736">
            <v>1</v>
          </cell>
        </row>
        <row r="737">
          <cell r="F737">
            <v>13400</v>
          </cell>
          <cell r="Q737">
            <v>1</v>
          </cell>
        </row>
        <row r="738">
          <cell r="F738">
            <v>12011</v>
          </cell>
          <cell r="Q738">
            <v>1</v>
          </cell>
        </row>
        <row r="739">
          <cell r="F739">
            <v>13510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14109</v>
          </cell>
          <cell r="Q741">
            <v>1</v>
          </cell>
        </row>
        <row r="742">
          <cell r="F742">
            <v>13520</v>
          </cell>
          <cell r="Q742">
            <v>1</v>
          </cell>
        </row>
        <row r="743">
          <cell r="F743">
            <v>14100</v>
          </cell>
          <cell r="Q743">
            <v>1</v>
          </cell>
        </row>
        <row r="744">
          <cell r="F744">
            <v>41020</v>
          </cell>
          <cell r="Q744">
            <v>1</v>
          </cell>
        </row>
        <row r="745">
          <cell r="F745">
            <v>14100</v>
          </cell>
          <cell r="Q745">
            <v>1</v>
          </cell>
        </row>
        <row r="746">
          <cell r="F746">
            <v>13400</v>
          </cell>
          <cell r="Q746">
            <v>1</v>
          </cell>
        </row>
        <row r="747">
          <cell r="F747">
            <v>13400</v>
          </cell>
          <cell r="Q747">
            <v>0.5</v>
          </cell>
        </row>
        <row r="748">
          <cell r="F748">
            <v>41060</v>
          </cell>
          <cell r="Q748">
            <v>1</v>
          </cell>
        </row>
        <row r="749">
          <cell r="F749">
            <v>32000</v>
          </cell>
          <cell r="Q749">
            <v>1</v>
          </cell>
        </row>
        <row r="750">
          <cell r="F750">
            <v>45010</v>
          </cell>
          <cell r="Q750">
            <v>1</v>
          </cell>
        </row>
        <row r="751">
          <cell r="F751">
            <v>15520</v>
          </cell>
          <cell r="Q751">
            <v>1</v>
          </cell>
        </row>
        <row r="752">
          <cell r="F752">
            <v>15520</v>
          </cell>
          <cell r="Q752">
            <v>1</v>
          </cell>
        </row>
        <row r="753">
          <cell r="F753">
            <v>15400</v>
          </cell>
          <cell r="Q753">
            <v>1</v>
          </cell>
        </row>
        <row r="754">
          <cell r="F754">
            <v>13520</v>
          </cell>
          <cell r="Q754">
            <v>1</v>
          </cell>
        </row>
        <row r="755">
          <cell r="F755">
            <v>15505</v>
          </cell>
          <cell r="Q755">
            <v>1</v>
          </cell>
        </row>
        <row r="756">
          <cell r="F756">
            <v>15100</v>
          </cell>
          <cell r="Q756">
            <v>1</v>
          </cell>
        </row>
        <row r="757">
          <cell r="F757">
            <v>13400</v>
          </cell>
          <cell r="Q757">
            <v>1</v>
          </cell>
        </row>
        <row r="758">
          <cell r="F758">
            <v>13510</v>
          </cell>
          <cell r="Q758">
            <v>1</v>
          </cell>
        </row>
        <row r="759">
          <cell r="F759">
            <v>11200</v>
          </cell>
          <cell r="Q759">
            <v>1</v>
          </cell>
        </row>
        <row r="760">
          <cell r="F760">
            <v>11320</v>
          </cell>
          <cell r="Q760">
            <v>1</v>
          </cell>
        </row>
        <row r="761">
          <cell r="F761">
            <v>15100</v>
          </cell>
          <cell r="Q761">
            <v>1</v>
          </cell>
        </row>
        <row r="762">
          <cell r="F762">
            <v>14100</v>
          </cell>
          <cell r="Q762">
            <v>1</v>
          </cell>
        </row>
        <row r="763">
          <cell r="F763">
            <v>14100</v>
          </cell>
          <cell r="Q763">
            <v>1</v>
          </cell>
        </row>
        <row r="764">
          <cell r="F764">
            <v>14100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11100</v>
          </cell>
          <cell r="Q766">
            <v>1</v>
          </cell>
        </row>
        <row r="767">
          <cell r="F767">
            <v>15506</v>
          </cell>
          <cell r="Q767">
            <v>1</v>
          </cell>
        </row>
        <row r="768">
          <cell r="F768">
            <v>11200</v>
          </cell>
          <cell r="Q768">
            <v>1</v>
          </cell>
        </row>
        <row r="769">
          <cell r="F769">
            <v>11420</v>
          </cell>
          <cell r="Q769">
            <v>1</v>
          </cell>
        </row>
        <row r="770">
          <cell r="F770">
            <v>15510</v>
          </cell>
          <cell r="Q770">
            <v>1</v>
          </cell>
        </row>
        <row r="771">
          <cell r="F771">
            <v>13510</v>
          </cell>
          <cell r="Q771">
            <v>1</v>
          </cell>
        </row>
        <row r="772">
          <cell r="F772">
            <v>15506</v>
          </cell>
          <cell r="Q772">
            <v>1</v>
          </cell>
        </row>
        <row r="773">
          <cell r="F773">
            <v>15505</v>
          </cell>
          <cell r="Q773">
            <v>1</v>
          </cell>
        </row>
        <row r="774">
          <cell r="F774">
            <v>13400</v>
          </cell>
          <cell r="Q774">
            <v>1</v>
          </cell>
        </row>
        <row r="775">
          <cell r="F775">
            <v>13400</v>
          </cell>
          <cell r="Q775">
            <v>1</v>
          </cell>
        </row>
        <row r="776">
          <cell r="F776">
            <v>13510</v>
          </cell>
          <cell r="Q776">
            <v>1</v>
          </cell>
        </row>
        <row r="777">
          <cell r="F777">
            <v>11100</v>
          </cell>
          <cell r="Q777">
            <v>1</v>
          </cell>
        </row>
        <row r="778">
          <cell r="F778">
            <v>41020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15100</v>
          </cell>
          <cell r="Q781">
            <v>1</v>
          </cell>
        </row>
        <row r="782">
          <cell r="F782">
            <v>13400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15506</v>
          </cell>
          <cell r="Q784">
            <v>1</v>
          </cell>
        </row>
        <row r="785">
          <cell r="F785">
            <v>11200</v>
          </cell>
          <cell r="Q785">
            <v>1</v>
          </cell>
        </row>
        <row r="786">
          <cell r="F786">
            <v>14100</v>
          </cell>
          <cell r="Q786">
            <v>1</v>
          </cell>
        </row>
        <row r="787">
          <cell r="F787">
            <v>13510</v>
          </cell>
          <cell r="Q787">
            <v>1</v>
          </cell>
        </row>
        <row r="788">
          <cell r="F788">
            <v>13525</v>
          </cell>
          <cell r="Q788">
            <v>1</v>
          </cell>
        </row>
        <row r="789">
          <cell r="F789">
            <v>15100</v>
          </cell>
          <cell r="Q789">
            <v>1</v>
          </cell>
        </row>
        <row r="790">
          <cell r="F790">
            <v>15506</v>
          </cell>
          <cell r="Q790">
            <v>1</v>
          </cell>
        </row>
        <row r="791">
          <cell r="F791">
            <v>15100</v>
          </cell>
          <cell r="Q791">
            <v>1</v>
          </cell>
        </row>
        <row r="792">
          <cell r="F792">
            <v>15100</v>
          </cell>
          <cell r="Q792">
            <v>1</v>
          </cell>
        </row>
        <row r="793">
          <cell r="F793">
            <v>14100</v>
          </cell>
          <cell r="Q793">
            <v>1</v>
          </cell>
        </row>
        <row r="794">
          <cell r="F794">
            <v>13510</v>
          </cell>
          <cell r="Q794">
            <v>1</v>
          </cell>
        </row>
        <row r="795">
          <cell r="F795">
            <v>51040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13400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13510</v>
          </cell>
          <cell r="Q799">
            <v>1</v>
          </cell>
        </row>
        <row r="800">
          <cell r="F800">
            <v>51020</v>
          </cell>
          <cell r="Q800">
            <v>1</v>
          </cell>
        </row>
        <row r="801">
          <cell r="F801">
            <v>16300</v>
          </cell>
          <cell r="Q801">
            <v>1</v>
          </cell>
        </row>
        <row r="802">
          <cell r="F802">
            <v>16100</v>
          </cell>
          <cell r="Q802">
            <v>1</v>
          </cell>
        </row>
        <row r="803">
          <cell r="F803">
            <v>11100</v>
          </cell>
          <cell r="Q803">
            <v>1</v>
          </cell>
        </row>
        <row r="804">
          <cell r="F804">
            <v>15510</v>
          </cell>
          <cell r="Q804">
            <v>1</v>
          </cell>
        </row>
        <row r="805">
          <cell r="F805">
            <v>13510</v>
          </cell>
          <cell r="Q805">
            <v>1</v>
          </cell>
        </row>
        <row r="806">
          <cell r="F806">
            <v>51020</v>
          </cell>
          <cell r="Q806">
            <v>1</v>
          </cell>
        </row>
        <row r="807">
          <cell r="F807">
            <v>13520</v>
          </cell>
          <cell r="Q807">
            <v>1</v>
          </cell>
        </row>
        <row r="808">
          <cell r="F808">
            <v>44010</v>
          </cell>
          <cell r="Q808">
            <v>1</v>
          </cell>
        </row>
        <row r="809">
          <cell r="F809">
            <v>14109</v>
          </cell>
          <cell r="Q809">
            <v>1</v>
          </cell>
        </row>
        <row r="810">
          <cell r="F810">
            <v>15510</v>
          </cell>
          <cell r="Q810">
            <v>1</v>
          </cell>
        </row>
        <row r="811">
          <cell r="F811">
            <v>41050</v>
          </cell>
          <cell r="Q811">
            <v>1</v>
          </cell>
        </row>
        <row r="812">
          <cell r="F812">
            <v>15520</v>
          </cell>
          <cell r="Q812">
            <v>1</v>
          </cell>
        </row>
        <row r="813">
          <cell r="F813">
            <v>12012</v>
          </cell>
          <cell r="Q813">
            <v>1</v>
          </cell>
        </row>
        <row r="814">
          <cell r="F814">
            <v>15506</v>
          </cell>
          <cell r="Q814">
            <v>1</v>
          </cell>
        </row>
        <row r="815">
          <cell r="F815">
            <v>11348</v>
          </cell>
          <cell r="Q815">
            <v>1</v>
          </cell>
        </row>
        <row r="816">
          <cell r="F816">
            <v>11490</v>
          </cell>
          <cell r="Q816">
            <v>0.8</v>
          </cell>
        </row>
        <row r="817">
          <cell r="F817">
            <v>11100</v>
          </cell>
          <cell r="Q817">
            <v>1</v>
          </cell>
        </row>
        <row r="818">
          <cell r="F818">
            <v>13400</v>
          </cell>
          <cell r="Q818">
            <v>1</v>
          </cell>
        </row>
        <row r="819">
          <cell r="F819">
            <v>14100</v>
          </cell>
          <cell r="Q819">
            <v>1</v>
          </cell>
        </row>
        <row r="820">
          <cell r="F820">
            <v>13510</v>
          </cell>
          <cell r="Q820">
            <v>1</v>
          </cell>
        </row>
        <row r="821">
          <cell r="F821">
            <v>15100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11430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15506</v>
          </cell>
          <cell r="Q825">
            <v>1</v>
          </cell>
        </row>
        <row r="826">
          <cell r="F826">
            <v>15506</v>
          </cell>
          <cell r="Q826">
            <v>1</v>
          </cell>
        </row>
        <row r="827">
          <cell r="F827">
            <v>14100</v>
          </cell>
          <cell r="Q827">
            <v>1</v>
          </cell>
        </row>
        <row r="828">
          <cell r="F828">
            <v>13400</v>
          </cell>
          <cell r="Q828">
            <v>1</v>
          </cell>
        </row>
        <row r="829">
          <cell r="F829">
            <v>54010</v>
          </cell>
          <cell r="Q829">
            <v>1</v>
          </cell>
        </row>
        <row r="830">
          <cell r="F830">
            <v>15100</v>
          </cell>
          <cell r="Q830">
            <v>1</v>
          </cell>
        </row>
        <row r="831">
          <cell r="F831">
            <v>13510</v>
          </cell>
          <cell r="Q831">
            <v>1</v>
          </cell>
        </row>
        <row r="832">
          <cell r="F832">
            <v>41070</v>
          </cell>
          <cell r="Q832">
            <v>1</v>
          </cell>
        </row>
        <row r="833">
          <cell r="F833">
            <v>13510</v>
          </cell>
          <cell r="Q833">
            <v>1</v>
          </cell>
        </row>
        <row r="834">
          <cell r="F834">
            <v>14100</v>
          </cell>
          <cell r="Q834">
            <v>1</v>
          </cell>
        </row>
        <row r="835">
          <cell r="F835">
            <v>13600</v>
          </cell>
          <cell r="Q835">
            <v>1</v>
          </cell>
        </row>
        <row r="836">
          <cell r="F836">
            <v>15492</v>
          </cell>
          <cell r="Q836">
            <v>1</v>
          </cell>
        </row>
        <row r="837">
          <cell r="F837">
            <v>79002</v>
          </cell>
          <cell r="Q837">
            <v>1</v>
          </cell>
        </row>
        <row r="838">
          <cell r="F838">
            <v>11430</v>
          </cell>
          <cell r="Q838">
            <v>1</v>
          </cell>
        </row>
        <row r="839">
          <cell r="F839">
            <v>72500</v>
          </cell>
          <cell r="Q839">
            <v>1</v>
          </cell>
        </row>
        <row r="840">
          <cell r="F840">
            <v>15100</v>
          </cell>
          <cell r="Q840">
            <v>1</v>
          </cell>
        </row>
        <row r="841">
          <cell r="F841">
            <v>14100</v>
          </cell>
          <cell r="Q841">
            <v>1</v>
          </cell>
        </row>
        <row r="842">
          <cell r="F842">
            <v>11410</v>
          </cell>
          <cell r="Q842">
            <v>1</v>
          </cell>
        </row>
        <row r="843">
          <cell r="F843">
            <v>13510</v>
          </cell>
          <cell r="Q843">
            <v>1</v>
          </cell>
        </row>
        <row r="844">
          <cell r="F844">
            <v>34000</v>
          </cell>
          <cell r="Q844">
            <v>1</v>
          </cell>
        </row>
        <row r="845">
          <cell r="F845">
            <v>13510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13400</v>
          </cell>
          <cell r="Q847">
            <v>1</v>
          </cell>
        </row>
        <row r="848">
          <cell r="F848">
            <v>14100</v>
          </cell>
          <cell r="Q848">
            <v>1</v>
          </cell>
        </row>
        <row r="849">
          <cell r="F849">
            <v>15506</v>
          </cell>
          <cell r="Q849">
            <v>1</v>
          </cell>
        </row>
        <row r="850">
          <cell r="F850">
            <v>13510</v>
          </cell>
          <cell r="Q850">
            <v>1</v>
          </cell>
        </row>
        <row r="851">
          <cell r="F851">
            <v>13510</v>
          </cell>
          <cell r="Q851">
            <v>1</v>
          </cell>
        </row>
        <row r="852">
          <cell r="F852">
            <v>15510</v>
          </cell>
          <cell r="Q852">
            <v>1</v>
          </cell>
        </row>
        <row r="853">
          <cell r="F853">
            <v>11200</v>
          </cell>
          <cell r="Q853">
            <v>1</v>
          </cell>
        </row>
        <row r="854">
          <cell r="F854">
            <v>13400</v>
          </cell>
          <cell r="Q854">
            <v>1</v>
          </cell>
        </row>
        <row r="855">
          <cell r="F855">
            <v>13510</v>
          </cell>
          <cell r="Q855">
            <v>1</v>
          </cell>
        </row>
        <row r="856">
          <cell r="F856">
            <v>42012</v>
          </cell>
          <cell r="Q856">
            <v>1</v>
          </cell>
        </row>
        <row r="857">
          <cell r="F857">
            <v>15510</v>
          </cell>
          <cell r="Q857">
            <v>1</v>
          </cell>
        </row>
        <row r="858">
          <cell r="F858">
            <v>13510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52040</v>
          </cell>
          <cell r="Q860">
            <v>1</v>
          </cell>
        </row>
        <row r="861">
          <cell r="F861">
            <v>13100</v>
          </cell>
          <cell r="Q861">
            <v>1</v>
          </cell>
        </row>
        <row r="862">
          <cell r="F862">
            <v>41040</v>
          </cell>
          <cell r="Q862">
            <v>1</v>
          </cell>
        </row>
        <row r="863">
          <cell r="F863">
            <v>15506</v>
          </cell>
          <cell r="Q863">
            <v>1</v>
          </cell>
        </row>
        <row r="864">
          <cell r="F864">
            <v>15400</v>
          </cell>
          <cell r="Q864">
            <v>1</v>
          </cell>
        </row>
        <row r="865">
          <cell r="F865">
            <v>41070</v>
          </cell>
          <cell r="Q865">
            <v>1</v>
          </cell>
        </row>
        <row r="866">
          <cell r="F866">
            <v>13400</v>
          </cell>
          <cell r="Q866">
            <v>1</v>
          </cell>
        </row>
        <row r="867">
          <cell r="F867">
            <v>13510</v>
          </cell>
          <cell r="Q867">
            <v>1</v>
          </cell>
        </row>
        <row r="868">
          <cell r="F868">
            <v>51010</v>
          </cell>
          <cell r="Q868">
            <v>1</v>
          </cell>
        </row>
        <row r="869">
          <cell r="F869">
            <v>12013</v>
          </cell>
          <cell r="Q869">
            <v>1</v>
          </cell>
        </row>
        <row r="870">
          <cell r="F870">
            <v>11410</v>
          </cell>
          <cell r="Q870">
            <v>1</v>
          </cell>
        </row>
        <row r="871">
          <cell r="F871">
            <v>13520</v>
          </cell>
          <cell r="Q871">
            <v>1</v>
          </cell>
        </row>
        <row r="872">
          <cell r="F872">
            <v>15400</v>
          </cell>
          <cell r="Q872">
            <v>1</v>
          </cell>
        </row>
        <row r="873">
          <cell r="F873">
            <v>12013</v>
          </cell>
          <cell r="Q873">
            <v>1</v>
          </cell>
        </row>
        <row r="874">
          <cell r="F874">
            <v>13520</v>
          </cell>
          <cell r="Q874">
            <v>1</v>
          </cell>
        </row>
        <row r="875">
          <cell r="F875">
            <v>32000</v>
          </cell>
          <cell r="Q875">
            <v>1</v>
          </cell>
        </row>
        <row r="876">
          <cell r="F876">
            <v>15520</v>
          </cell>
          <cell r="Q876">
            <v>1</v>
          </cell>
        </row>
        <row r="877">
          <cell r="F877">
            <v>13400</v>
          </cell>
          <cell r="Q877">
            <v>1</v>
          </cell>
        </row>
        <row r="878">
          <cell r="F878">
            <v>41020</v>
          </cell>
          <cell r="Q878">
            <v>1</v>
          </cell>
        </row>
        <row r="879">
          <cell r="F879">
            <v>13525</v>
          </cell>
          <cell r="Q879">
            <v>1</v>
          </cell>
        </row>
        <row r="880">
          <cell r="F880">
            <v>13400</v>
          </cell>
          <cell r="Q880">
            <v>1</v>
          </cell>
        </row>
        <row r="881">
          <cell r="F881">
            <v>13400</v>
          </cell>
          <cell r="Q881">
            <v>0.5</v>
          </cell>
        </row>
        <row r="882">
          <cell r="F882">
            <v>15506</v>
          </cell>
          <cell r="Q882">
            <v>1</v>
          </cell>
        </row>
        <row r="883">
          <cell r="F883">
            <v>13510</v>
          </cell>
          <cell r="Q883">
            <v>1</v>
          </cell>
        </row>
        <row r="884">
          <cell r="F884">
            <v>15100</v>
          </cell>
          <cell r="Q884">
            <v>1</v>
          </cell>
        </row>
        <row r="885">
          <cell r="F885">
            <v>13520</v>
          </cell>
          <cell r="Q885">
            <v>1</v>
          </cell>
        </row>
        <row r="886">
          <cell r="F886">
            <v>13510</v>
          </cell>
          <cell r="Q886">
            <v>1</v>
          </cell>
        </row>
        <row r="887">
          <cell r="F887">
            <v>13400</v>
          </cell>
          <cell r="Q887">
            <v>1</v>
          </cell>
        </row>
        <row r="888">
          <cell r="F888">
            <v>15509</v>
          </cell>
          <cell r="Q888">
            <v>1</v>
          </cell>
        </row>
        <row r="889">
          <cell r="F889">
            <v>13600</v>
          </cell>
          <cell r="Q889">
            <v>1</v>
          </cell>
        </row>
        <row r="890">
          <cell r="F890">
            <v>11325</v>
          </cell>
          <cell r="Q890">
            <v>1</v>
          </cell>
        </row>
        <row r="891">
          <cell r="F891">
            <v>41020</v>
          </cell>
          <cell r="Q891">
            <v>1</v>
          </cell>
        </row>
        <row r="892">
          <cell r="F892">
            <v>41040</v>
          </cell>
          <cell r="Q892">
            <v>1</v>
          </cell>
        </row>
        <row r="893">
          <cell r="F893">
            <v>13400</v>
          </cell>
          <cell r="Q893">
            <v>1</v>
          </cell>
        </row>
        <row r="894">
          <cell r="F894">
            <v>14100</v>
          </cell>
          <cell r="Q894">
            <v>1</v>
          </cell>
        </row>
        <row r="895">
          <cell r="F895">
            <v>16300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12013</v>
          </cell>
          <cell r="Q897">
            <v>1</v>
          </cell>
        </row>
        <row r="898">
          <cell r="F898">
            <v>13400</v>
          </cell>
          <cell r="Q898">
            <v>1</v>
          </cell>
        </row>
        <row r="899">
          <cell r="F899">
            <v>15100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13510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15509</v>
          </cell>
          <cell r="Q903">
            <v>1</v>
          </cell>
        </row>
        <row r="904">
          <cell r="F904">
            <v>41020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15508</v>
          </cell>
          <cell r="Q906">
            <v>1</v>
          </cell>
        </row>
        <row r="907">
          <cell r="F907">
            <v>12013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42014</v>
          </cell>
          <cell r="Q909">
            <v>1</v>
          </cell>
        </row>
        <row r="910">
          <cell r="F910">
            <v>53010</v>
          </cell>
          <cell r="Q910">
            <v>1</v>
          </cell>
        </row>
        <row r="911">
          <cell r="F911">
            <v>11550</v>
          </cell>
          <cell r="Q911">
            <v>1</v>
          </cell>
        </row>
        <row r="912">
          <cell r="F912">
            <v>15520</v>
          </cell>
          <cell r="Q912">
            <v>1</v>
          </cell>
        </row>
        <row r="913">
          <cell r="F913">
            <v>11420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42040</v>
          </cell>
          <cell r="Q916">
            <v>1</v>
          </cell>
        </row>
        <row r="917">
          <cell r="F917">
            <v>15100</v>
          </cell>
          <cell r="Q917">
            <v>1</v>
          </cell>
        </row>
        <row r="918">
          <cell r="F918">
            <v>41070</v>
          </cell>
          <cell r="Q918">
            <v>1</v>
          </cell>
        </row>
        <row r="919">
          <cell r="F919">
            <v>42016</v>
          </cell>
          <cell r="Q919">
            <v>1</v>
          </cell>
        </row>
        <row r="920">
          <cell r="F920">
            <v>15520</v>
          </cell>
          <cell r="Q920">
            <v>1</v>
          </cell>
        </row>
        <row r="921">
          <cell r="F921">
            <v>15506</v>
          </cell>
          <cell r="Q921">
            <v>1</v>
          </cell>
        </row>
        <row r="922">
          <cell r="F922">
            <v>15100</v>
          </cell>
          <cell r="Q922">
            <v>1</v>
          </cell>
        </row>
        <row r="923">
          <cell r="F923">
            <v>13510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13400</v>
          </cell>
          <cell r="Q925">
            <v>1</v>
          </cell>
        </row>
        <row r="926">
          <cell r="F926">
            <v>11420</v>
          </cell>
          <cell r="Q926">
            <v>1</v>
          </cell>
        </row>
        <row r="927">
          <cell r="F927">
            <v>11200</v>
          </cell>
          <cell r="Q927">
            <v>1</v>
          </cell>
        </row>
        <row r="928">
          <cell r="F928">
            <v>14100</v>
          </cell>
          <cell r="Q928">
            <v>1</v>
          </cell>
        </row>
        <row r="929">
          <cell r="F929">
            <v>41050</v>
          </cell>
          <cell r="Q929">
            <v>1</v>
          </cell>
        </row>
        <row r="930">
          <cell r="F930">
            <v>13510</v>
          </cell>
          <cell r="Q930">
            <v>1</v>
          </cell>
        </row>
        <row r="931">
          <cell r="F931">
            <v>11370</v>
          </cell>
          <cell r="Q931">
            <v>1</v>
          </cell>
        </row>
        <row r="932">
          <cell r="F932">
            <v>12012</v>
          </cell>
          <cell r="Q932">
            <v>1</v>
          </cell>
        </row>
        <row r="933">
          <cell r="F933">
            <v>15506</v>
          </cell>
          <cell r="Q933">
            <v>1</v>
          </cell>
        </row>
        <row r="934">
          <cell r="F934">
            <v>31100</v>
          </cell>
          <cell r="Q934">
            <v>1</v>
          </cell>
        </row>
        <row r="935">
          <cell r="F935">
            <v>13400</v>
          </cell>
          <cell r="Q935">
            <v>1</v>
          </cell>
        </row>
        <row r="936">
          <cell r="F936">
            <v>13510</v>
          </cell>
          <cell r="Q936">
            <v>1</v>
          </cell>
        </row>
        <row r="937">
          <cell r="F937">
            <v>11100</v>
          </cell>
          <cell r="Q937">
            <v>1</v>
          </cell>
        </row>
        <row r="938">
          <cell r="F938">
            <v>41020</v>
          </cell>
          <cell r="Q938">
            <v>1</v>
          </cell>
        </row>
        <row r="939">
          <cell r="F939">
            <v>43010</v>
          </cell>
          <cell r="Q939">
            <v>1</v>
          </cell>
        </row>
        <row r="940">
          <cell r="F940">
            <v>14100</v>
          </cell>
          <cell r="Q940">
            <v>1</v>
          </cell>
        </row>
        <row r="941">
          <cell r="F941">
            <v>52020</v>
          </cell>
          <cell r="Q941">
            <v>1</v>
          </cell>
        </row>
        <row r="942">
          <cell r="F942">
            <v>13510</v>
          </cell>
          <cell r="Q942">
            <v>1</v>
          </cell>
        </row>
        <row r="943">
          <cell r="F943">
            <v>15520</v>
          </cell>
          <cell r="Q943">
            <v>1</v>
          </cell>
        </row>
        <row r="944">
          <cell r="F944">
            <v>11490</v>
          </cell>
          <cell r="Q944">
            <v>1</v>
          </cell>
        </row>
        <row r="945">
          <cell r="F945">
            <v>14100</v>
          </cell>
          <cell r="Q945">
            <v>1</v>
          </cell>
        </row>
        <row r="946">
          <cell r="F946">
            <v>11100</v>
          </cell>
          <cell r="Q946">
            <v>1</v>
          </cell>
        </row>
        <row r="947">
          <cell r="F947">
            <v>12013</v>
          </cell>
          <cell r="Q947">
            <v>1</v>
          </cell>
        </row>
        <row r="948">
          <cell r="F948">
            <v>13510</v>
          </cell>
          <cell r="Q948">
            <v>1</v>
          </cell>
        </row>
        <row r="949">
          <cell r="F949">
            <v>42014</v>
          </cell>
          <cell r="Q949">
            <v>0</v>
          </cell>
        </row>
        <row r="950">
          <cell r="F950">
            <v>15506</v>
          </cell>
          <cell r="Q950">
            <v>1</v>
          </cell>
        </row>
        <row r="951">
          <cell r="F951">
            <v>15100</v>
          </cell>
          <cell r="Q951">
            <v>1</v>
          </cell>
        </row>
        <row r="952">
          <cell r="F952">
            <v>41040</v>
          </cell>
          <cell r="Q952">
            <v>1</v>
          </cell>
        </row>
        <row r="953">
          <cell r="F953">
            <v>12013</v>
          </cell>
          <cell r="Q953">
            <v>1</v>
          </cell>
        </row>
        <row r="954">
          <cell r="F954">
            <v>72500</v>
          </cell>
          <cell r="Q954">
            <v>1</v>
          </cell>
        </row>
        <row r="955">
          <cell r="F955">
            <v>15506</v>
          </cell>
          <cell r="Q955">
            <v>1</v>
          </cell>
        </row>
        <row r="956">
          <cell r="F956">
            <v>13510</v>
          </cell>
          <cell r="Q956">
            <v>1</v>
          </cell>
        </row>
        <row r="957">
          <cell r="F957">
            <v>42010</v>
          </cell>
          <cell r="Q957">
            <v>1</v>
          </cell>
        </row>
        <row r="958">
          <cell r="F958">
            <v>15506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41050</v>
          </cell>
          <cell r="Q960">
            <v>1</v>
          </cell>
        </row>
        <row r="961">
          <cell r="F961">
            <v>12013</v>
          </cell>
          <cell r="Q961">
            <v>1</v>
          </cell>
        </row>
        <row r="962">
          <cell r="F962">
            <v>53010</v>
          </cell>
          <cell r="Q962">
            <v>1</v>
          </cell>
        </row>
        <row r="963">
          <cell r="F963">
            <v>15506</v>
          </cell>
          <cell r="Q963">
            <v>1</v>
          </cell>
        </row>
        <row r="964">
          <cell r="F964">
            <v>13400</v>
          </cell>
          <cell r="Q964">
            <v>1</v>
          </cell>
        </row>
        <row r="965">
          <cell r="F965">
            <v>33000</v>
          </cell>
          <cell r="Q965">
            <v>1</v>
          </cell>
        </row>
        <row r="966">
          <cell r="F966">
            <v>11200</v>
          </cell>
          <cell r="Q966">
            <v>1</v>
          </cell>
        </row>
        <row r="967">
          <cell r="F967">
            <v>11320</v>
          </cell>
          <cell r="Q967">
            <v>1</v>
          </cell>
        </row>
        <row r="968">
          <cell r="F968">
            <v>11200</v>
          </cell>
          <cell r="Q968">
            <v>1</v>
          </cell>
        </row>
        <row r="969">
          <cell r="F969">
            <v>11200</v>
          </cell>
          <cell r="Q969">
            <v>1</v>
          </cell>
        </row>
        <row r="970">
          <cell r="F970">
            <v>13510</v>
          </cell>
          <cell r="Q970">
            <v>1</v>
          </cell>
        </row>
        <row r="971">
          <cell r="F971">
            <v>13510</v>
          </cell>
          <cell r="Q971">
            <v>1</v>
          </cell>
        </row>
        <row r="972">
          <cell r="F972">
            <v>51010</v>
          </cell>
          <cell r="Q972">
            <v>1</v>
          </cell>
        </row>
        <row r="973">
          <cell r="F973">
            <v>13400</v>
          </cell>
          <cell r="Q973">
            <v>1</v>
          </cell>
        </row>
        <row r="974">
          <cell r="F974">
            <v>13400</v>
          </cell>
          <cell r="Q974">
            <v>1</v>
          </cell>
        </row>
        <row r="975">
          <cell r="F975">
            <v>41040</v>
          </cell>
          <cell r="Q975">
            <v>1</v>
          </cell>
        </row>
        <row r="976">
          <cell r="F976">
            <v>15100</v>
          </cell>
          <cell r="Q976">
            <v>1</v>
          </cell>
        </row>
        <row r="977">
          <cell r="F977">
            <v>13520</v>
          </cell>
          <cell r="Q977">
            <v>1</v>
          </cell>
        </row>
        <row r="978">
          <cell r="F978">
            <v>15509</v>
          </cell>
          <cell r="Q978">
            <v>1</v>
          </cell>
        </row>
        <row r="979">
          <cell r="F979">
            <v>15505</v>
          </cell>
          <cell r="Q979">
            <v>1</v>
          </cell>
        </row>
        <row r="980">
          <cell r="F980">
            <v>13400</v>
          </cell>
          <cell r="Q980">
            <v>1</v>
          </cell>
        </row>
        <row r="981">
          <cell r="F981">
            <v>15100</v>
          </cell>
          <cell r="Q981">
            <v>1</v>
          </cell>
        </row>
        <row r="982">
          <cell r="F982">
            <v>15520</v>
          </cell>
          <cell r="Q982">
            <v>1</v>
          </cell>
        </row>
        <row r="983">
          <cell r="F983">
            <v>41030</v>
          </cell>
          <cell r="Q983">
            <v>1</v>
          </cell>
        </row>
        <row r="984">
          <cell r="F984">
            <v>42018</v>
          </cell>
          <cell r="Q984">
            <v>1</v>
          </cell>
        </row>
        <row r="985">
          <cell r="F985">
            <v>13400</v>
          </cell>
          <cell r="Q985">
            <v>1</v>
          </cell>
        </row>
        <row r="986">
          <cell r="F986">
            <v>13400</v>
          </cell>
          <cell r="Q986">
            <v>1</v>
          </cell>
        </row>
        <row r="987">
          <cell r="F987">
            <v>16100</v>
          </cell>
          <cell r="Q987">
            <v>1</v>
          </cell>
        </row>
        <row r="988">
          <cell r="F988">
            <v>41070</v>
          </cell>
          <cell r="Q988">
            <v>1</v>
          </cell>
        </row>
        <row r="989">
          <cell r="F989">
            <v>14100</v>
          </cell>
          <cell r="Q989">
            <v>1</v>
          </cell>
        </row>
        <row r="990">
          <cell r="F990">
            <v>13100</v>
          </cell>
          <cell r="Q990">
            <v>1</v>
          </cell>
        </row>
        <row r="991">
          <cell r="F991">
            <v>15100</v>
          </cell>
          <cell r="Q991">
            <v>1</v>
          </cell>
        </row>
        <row r="992">
          <cell r="F992">
            <v>11200</v>
          </cell>
          <cell r="Q992">
            <v>1</v>
          </cell>
        </row>
        <row r="993">
          <cell r="F993">
            <v>11490</v>
          </cell>
          <cell r="Q993">
            <v>0.8</v>
          </cell>
        </row>
        <row r="994">
          <cell r="F994">
            <v>13400</v>
          </cell>
          <cell r="Q994">
            <v>1</v>
          </cell>
        </row>
        <row r="995">
          <cell r="F995">
            <v>13510</v>
          </cell>
          <cell r="Q995">
            <v>1</v>
          </cell>
        </row>
        <row r="996">
          <cell r="F996">
            <v>11200</v>
          </cell>
          <cell r="Q996">
            <v>1</v>
          </cell>
        </row>
        <row r="997">
          <cell r="F997">
            <v>14100</v>
          </cell>
          <cell r="Q997">
            <v>1</v>
          </cell>
        </row>
        <row r="998">
          <cell r="F998">
            <v>12013</v>
          </cell>
          <cell r="Q998">
            <v>1</v>
          </cell>
        </row>
        <row r="999">
          <cell r="F999">
            <v>15100</v>
          </cell>
          <cell r="Q999">
            <v>1</v>
          </cell>
        </row>
        <row r="1000">
          <cell r="F1000">
            <v>15505</v>
          </cell>
          <cell r="Q1000">
            <v>1</v>
          </cell>
        </row>
        <row r="1001">
          <cell r="F1001">
            <v>41040</v>
          </cell>
          <cell r="Q1001">
            <v>1</v>
          </cell>
        </row>
        <row r="1002">
          <cell r="F1002">
            <v>13400</v>
          </cell>
          <cell r="Q1002">
            <v>1</v>
          </cell>
        </row>
        <row r="1003">
          <cell r="F1003">
            <v>15508</v>
          </cell>
          <cell r="Q1003">
            <v>1</v>
          </cell>
        </row>
        <row r="1004">
          <cell r="F1004">
            <v>15520</v>
          </cell>
          <cell r="Q1004">
            <v>1</v>
          </cell>
        </row>
        <row r="1005">
          <cell r="F1005">
            <v>15506</v>
          </cell>
          <cell r="Q1005">
            <v>1</v>
          </cell>
        </row>
        <row r="1006">
          <cell r="F1006">
            <v>13510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79000</v>
          </cell>
          <cell r="Q1008">
            <v>1</v>
          </cell>
        </row>
        <row r="1009">
          <cell r="F1009">
            <v>15506</v>
          </cell>
          <cell r="Q1009">
            <v>1</v>
          </cell>
        </row>
        <row r="1010">
          <cell r="F1010">
            <v>15100</v>
          </cell>
          <cell r="Q1010">
            <v>1</v>
          </cell>
        </row>
        <row r="1011">
          <cell r="F1011">
            <v>15508</v>
          </cell>
          <cell r="Q1011">
            <v>1</v>
          </cell>
        </row>
        <row r="1012">
          <cell r="F1012">
            <v>13510</v>
          </cell>
          <cell r="Q1012">
            <v>1</v>
          </cell>
        </row>
        <row r="1013">
          <cell r="F1013">
            <v>14100</v>
          </cell>
          <cell r="Q1013">
            <v>1</v>
          </cell>
        </row>
        <row r="1014">
          <cell r="F1014">
            <v>13400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14100</v>
          </cell>
          <cell r="Q1016">
            <v>1</v>
          </cell>
        </row>
        <row r="1017">
          <cell r="F1017">
            <v>16200</v>
          </cell>
          <cell r="Q1017">
            <v>1</v>
          </cell>
        </row>
        <row r="1018">
          <cell r="F1018">
            <v>51010</v>
          </cell>
          <cell r="Q1018">
            <v>1</v>
          </cell>
        </row>
        <row r="1019">
          <cell r="F1019">
            <v>14100</v>
          </cell>
          <cell r="Q1019">
            <v>1</v>
          </cell>
        </row>
        <row r="1020">
          <cell r="F1020">
            <v>11200</v>
          </cell>
          <cell r="Q1020">
            <v>1</v>
          </cell>
        </row>
        <row r="1021">
          <cell r="F1021">
            <v>51020</v>
          </cell>
          <cell r="Q1021">
            <v>1</v>
          </cell>
        </row>
        <row r="1022">
          <cell r="F1022">
            <v>13510</v>
          </cell>
          <cell r="Q1022">
            <v>1</v>
          </cell>
        </row>
        <row r="1023">
          <cell r="F1023">
            <v>51020</v>
          </cell>
          <cell r="Q1023">
            <v>1</v>
          </cell>
        </row>
        <row r="1024">
          <cell r="F1024">
            <v>14100</v>
          </cell>
          <cell r="Q1024">
            <v>1</v>
          </cell>
        </row>
        <row r="1025">
          <cell r="F1025">
            <v>13600</v>
          </cell>
          <cell r="Q1025">
            <v>1</v>
          </cell>
        </row>
        <row r="1026">
          <cell r="F1026">
            <v>15506</v>
          </cell>
          <cell r="Q1026">
            <v>1</v>
          </cell>
        </row>
        <row r="1027">
          <cell r="F1027">
            <v>13400</v>
          </cell>
          <cell r="Q1027">
            <v>1</v>
          </cell>
        </row>
        <row r="1028">
          <cell r="F1028">
            <v>13400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14100</v>
          </cell>
          <cell r="Q1030">
            <v>1</v>
          </cell>
        </row>
        <row r="1031">
          <cell r="F1031">
            <v>13510</v>
          </cell>
          <cell r="Q1031">
            <v>1</v>
          </cell>
        </row>
        <row r="1032">
          <cell r="F1032">
            <v>13520</v>
          </cell>
          <cell r="Q1032">
            <v>1</v>
          </cell>
        </row>
        <row r="1033">
          <cell r="F1033">
            <v>16400</v>
          </cell>
          <cell r="Q1033">
            <v>1</v>
          </cell>
        </row>
        <row r="1034">
          <cell r="F1034">
            <v>79003</v>
          </cell>
          <cell r="Q1034">
            <v>1</v>
          </cell>
        </row>
        <row r="1035">
          <cell r="F1035">
            <v>13400</v>
          </cell>
          <cell r="Q1035">
            <v>1</v>
          </cell>
        </row>
        <row r="1036">
          <cell r="F1036">
            <v>14100</v>
          </cell>
          <cell r="Q1036">
            <v>1</v>
          </cell>
        </row>
        <row r="1037">
          <cell r="F1037">
            <v>14100</v>
          </cell>
          <cell r="Q1037">
            <v>1</v>
          </cell>
        </row>
        <row r="1038">
          <cell r="F1038">
            <v>15520</v>
          </cell>
          <cell r="Q1038">
            <v>1</v>
          </cell>
        </row>
        <row r="1039">
          <cell r="F1039">
            <v>15505</v>
          </cell>
          <cell r="Q1039">
            <v>1</v>
          </cell>
        </row>
        <row r="1040">
          <cell r="F1040">
            <v>15506</v>
          </cell>
          <cell r="Q1040">
            <v>1</v>
          </cell>
        </row>
        <row r="1041">
          <cell r="F1041">
            <v>41020</v>
          </cell>
          <cell r="Q1041">
            <v>1</v>
          </cell>
        </row>
        <row r="1042">
          <cell r="F1042">
            <v>13520</v>
          </cell>
          <cell r="Q1042">
            <v>1</v>
          </cell>
        </row>
        <row r="1043">
          <cell r="F1043">
            <v>14109</v>
          </cell>
          <cell r="Q1043">
            <v>1</v>
          </cell>
        </row>
        <row r="1044">
          <cell r="F1044">
            <v>79002</v>
          </cell>
          <cell r="Q1044">
            <v>1</v>
          </cell>
        </row>
        <row r="1045">
          <cell r="F1045">
            <v>52040</v>
          </cell>
          <cell r="Q1045">
            <v>1</v>
          </cell>
        </row>
        <row r="1046">
          <cell r="F1046">
            <v>15506</v>
          </cell>
          <cell r="Q1046">
            <v>1</v>
          </cell>
        </row>
        <row r="1047">
          <cell r="F1047">
            <v>31100</v>
          </cell>
          <cell r="Q1047">
            <v>1</v>
          </cell>
        </row>
        <row r="1048">
          <cell r="F1048">
            <v>13510</v>
          </cell>
          <cell r="Q1048">
            <v>1</v>
          </cell>
        </row>
        <row r="1049">
          <cell r="F1049">
            <v>15506</v>
          </cell>
          <cell r="Q1049">
            <v>1</v>
          </cell>
        </row>
        <row r="1050">
          <cell r="F1050">
            <v>15100</v>
          </cell>
          <cell r="Q1050">
            <v>1</v>
          </cell>
        </row>
        <row r="1051">
          <cell r="F1051">
            <v>15505</v>
          </cell>
          <cell r="Q1051">
            <v>1</v>
          </cell>
        </row>
        <row r="1052">
          <cell r="F1052">
            <v>11200</v>
          </cell>
          <cell r="Q1052">
            <v>1</v>
          </cell>
        </row>
        <row r="1053">
          <cell r="F1053">
            <v>79002</v>
          </cell>
          <cell r="Q1053">
            <v>1</v>
          </cell>
        </row>
        <row r="1054">
          <cell r="F1054">
            <v>15506</v>
          </cell>
          <cell r="Q1054">
            <v>1</v>
          </cell>
        </row>
        <row r="1055">
          <cell r="F1055">
            <v>15506</v>
          </cell>
          <cell r="Q1055">
            <v>1</v>
          </cell>
        </row>
        <row r="1056">
          <cell r="F1056">
            <v>11200</v>
          </cell>
          <cell r="Q1056">
            <v>1</v>
          </cell>
        </row>
        <row r="1057">
          <cell r="F1057">
            <v>11490</v>
          </cell>
          <cell r="Q1057">
            <v>0.5</v>
          </cell>
        </row>
        <row r="1058">
          <cell r="F1058">
            <v>13510</v>
          </cell>
          <cell r="Q1058">
            <v>1</v>
          </cell>
        </row>
        <row r="1059">
          <cell r="F1059">
            <v>16400</v>
          </cell>
          <cell r="Q1059">
            <v>1</v>
          </cell>
        </row>
        <row r="1060">
          <cell r="F1060">
            <v>12013</v>
          </cell>
          <cell r="Q1060">
            <v>1</v>
          </cell>
        </row>
        <row r="1061">
          <cell r="F1061">
            <v>13520</v>
          </cell>
          <cell r="Q1061">
            <v>1</v>
          </cell>
        </row>
        <row r="1062">
          <cell r="F1062">
            <v>16400</v>
          </cell>
          <cell r="Q1062">
            <v>1</v>
          </cell>
        </row>
        <row r="1063">
          <cell r="F1063">
            <v>79002</v>
          </cell>
          <cell r="Q1063">
            <v>1</v>
          </cell>
        </row>
        <row r="1064">
          <cell r="F1064">
            <v>51060</v>
          </cell>
          <cell r="Q1064">
            <v>1</v>
          </cell>
        </row>
        <row r="1065">
          <cell r="F1065">
            <v>51045</v>
          </cell>
          <cell r="Q1065">
            <v>1</v>
          </cell>
        </row>
        <row r="1066">
          <cell r="F1066">
            <v>41020</v>
          </cell>
          <cell r="Q1066">
            <v>1</v>
          </cell>
        </row>
        <row r="1067">
          <cell r="F1067">
            <v>13510</v>
          </cell>
          <cell r="Q1067">
            <v>1</v>
          </cell>
        </row>
        <row r="1068">
          <cell r="F1068">
            <v>12013</v>
          </cell>
          <cell r="Q1068">
            <v>1</v>
          </cell>
        </row>
        <row r="1069">
          <cell r="F1069">
            <v>41020</v>
          </cell>
          <cell r="Q1069">
            <v>1</v>
          </cell>
        </row>
        <row r="1070">
          <cell r="F1070">
            <v>15100</v>
          </cell>
          <cell r="Q1070">
            <v>1</v>
          </cell>
        </row>
        <row r="1071">
          <cell r="F1071">
            <v>15100</v>
          </cell>
          <cell r="Q1071">
            <v>1</v>
          </cell>
        </row>
        <row r="1072">
          <cell r="F1072">
            <v>72500</v>
          </cell>
          <cell r="Q1072">
            <v>1</v>
          </cell>
        </row>
        <row r="1073">
          <cell r="F1073">
            <v>15510</v>
          </cell>
          <cell r="Q1073">
            <v>1</v>
          </cell>
        </row>
        <row r="1074">
          <cell r="F1074">
            <v>42010</v>
          </cell>
          <cell r="Q1074">
            <v>1</v>
          </cell>
        </row>
        <row r="1075">
          <cell r="F1075">
            <v>14100</v>
          </cell>
          <cell r="Q1075">
            <v>1</v>
          </cell>
        </row>
        <row r="1076">
          <cell r="F1076">
            <v>15100</v>
          </cell>
          <cell r="Q1076">
            <v>1</v>
          </cell>
        </row>
        <row r="1077">
          <cell r="F1077">
            <v>11150</v>
          </cell>
          <cell r="Q1077">
            <v>1</v>
          </cell>
        </row>
        <row r="1078">
          <cell r="F1078">
            <v>15506</v>
          </cell>
          <cell r="Q1078">
            <v>1</v>
          </cell>
        </row>
        <row r="1079">
          <cell r="F1079">
            <v>51040</v>
          </cell>
          <cell r="Q1079">
            <v>1</v>
          </cell>
        </row>
        <row r="1080">
          <cell r="F1080">
            <v>15520</v>
          </cell>
          <cell r="Q1080">
            <v>1</v>
          </cell>
        </row>
        <row r="1081">
          <cell r="F1081">
            <v>15510</v>
          </cell>
          <cell r="Q1081">
            <v>1</v>
          </cell>
        </row>
        <row r="1082">
          <cell r="F1082">
            <v>41060</v>
          </cell>
          <cell r="Q1082">
            <v>1</v>
          </cell>
        </row>
        <row r="1083">
          <cell r="F1083">
            <v>79002</v>
          </cell>
          <cell r="Q1083">
            <v>1</v>
          </cell>
        </row>
        <row r="1084">
          <cell r="F1084">
            <v>13510</v>
          </cell>
          <cell r="Q1084">
            <v>1</v>
          </cell>
        </row>
        <row r="1085">
          <cell r="F1085">
            <v>14100</v>
          </cell>
          <cell r="Q1085">
            <v>1</v>
          </cell>
        </row>
        <row r="1086">
          <cell r="F1086">
            <v>13510</v>
          </cell>
          <cell r="Q1086">
            <v>1</v>
          </cell>
        </row>
        <row r="1087">
          <cell r="F1087">
            <v>15100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15506</v>
          </cell>
          <cell r="Q1089">
            <v>1</v>
          </cell>
        </row>
        <row r="1090">
          <cell r="F1090">
            <v>11490</v>
          </cell>
          <cell r="Q1090">
            <v>0.5</v>
          </cell>
        </row>
        <row r="1091">
          <cell r="F1091">
            <v>15100</v>
          </cell>
          <cell r="Q1091">
            <v>1</v>
          </cell>
        </row>
        <row r="1092">
          <cell r="F1092">
            <v>13510</v>
          </cell>
          <cell r="Q1092">
            <v>1</v>
          </cell>
        </row>
        <row r="1093">
          <cell r="F1093">
            <v>51060</v>
          </cell>
          <cell r="Q1093">
            <v>1</v>
          </cell>
        </row>
      </sheetData>
      <sheetData sheetId="11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2" refreshError="1">
        <row r="2">
          <cell r="F2">
            <v>13400</v>
          </cell>
          <cell r="Q2">
            <v>1</v>
          </cell>
        </row>
        <row r="3">
          <cell r="F3">
            <v>41030</v>
          </cell>
          <cell r="Q3">
            <v>1</v>
          </cell>
        </row>
        <row r="4">
          <cell r="F4">
            <v>13510</v>
          </cell>
          <cell r="Q4">
            <v>1</v>
          </cell>
        </row>
        <row r="5">
          <cell r="F5">
            <v>11330</v>
          </cell>
          <cell r="Q5">
            <v>1</v>
          </cell>
        </row>
        <row r="6">
          <cell r="F6">
            <v>13510</v>
          </cell>
          <cell r="Q6">
            <v>1</v>
          </cell>
        </row>
        <row r="7">
          <cell r="F7">
            <v>13400</v>
          </cell>
          <cell r="Q7">
            <v>1</v>
          </cell>
        </row>
        <row r="8">
          <cell r="F8">
            <v>41020</v>
          </cell>
          <cell r="Q8">
            <v>1</v>
          </cell>
        </row>
        <row r="9">
          <cell r="F9">
            <v>43010</v>
          </cell>
          <cell r="Q9">
            <v>1</v>
          </cell>
        </row>
        <row r="10">
          <cell r="F10">
            <v>13520</v>
          </cell>
          <cell r="Q10">
            <v>1</v>
          </cell>
        </row>
        <row r="11">
          <cell r="F11">
            <v>13510</v>
          </cell>
          <cell r="Q11">
            <v>1</v>
          </cell>
        </row>
        <row r="12">
          <cell r="F12">
            <v>13510</v>
          </cell>
          <cell r="Q12">
            <v>1</v>
          </cell>
        </row>
        <row r="13">
          <cell r="F13">
            <v>42030</v>
          </cell>
          <cell r="Q13">
            <v>1</v>
          </cell>
        </row>
        <row r="14">
          <cell r="F14">
            <v>41030</v>
          </cell>
          <cell r="Q14">
            <v>1</v>
          </cell>
        </row>
        <row r="15">
          <cell r="F15">
            <v>16400</v>
          </cell>
          <cell r="Q15">
            <v>1</v>
          </cell>
        </row>
        <row r="16">
          <cell r="F16">
            <v>15100</v>
          </cell>
          <cell r="Q16">
            <v>1</v>
          </cell>
        </row>
        <row r="17">
          <cell r="F17">
            <v>13400</v>
          </cell>
          <cell r="Q17">
            <v>1</v>
          </cell>
        </row>
        <row r="18">
          <cell r="F18">
            <v>42016</v>
          </cell>
          <cell r="Q18">
            <v>1</v>
          </cell>
        </row>
        <row r="19">
          <cell r="F19">
            <v>52010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15520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13510</v>
          </cell>
          <cell r="Q64">
            <v>1</v>
          </cell>
        </row>
        <row r="65">
          <cell r="F65">
            <v>13400</v>
          </cell>
          <cell r="Q65">
            <v>1</v>
          </cell>
        </row>
        <row r="66">
          <cell r="F66">
            <v>13510</v>
          </cell>
          <cell r="Q66">
            <v>1</v>
          </cell>
        </row>
        <row r="67">
          <cell r="F67">
            <v>15506</v>
          </cell>
          <cell r="Q67">
            <v>1</v>
          </cell>
        </row>
        <row r="68">
          <cell r="F68">
            <v>14100</v>
          </cell>
          <cell r="Q68">
            <v>1</v>
          </cell>
        </row>
        <row r="69">
          <cell r="F69">
            <v>15100</v>
          </cell>
          <cell r="Q69">
            <v>1</v>
          </cell>
        </row>
        <row r="70">
          <cell r="F70">
            <v>15506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11515</v>
          </cell>
          <cell r="Q72">
            <v>1</v>
          </cell>
        </row>
        <row r="73">
          <cell r="F73">
            <v>16200</v>
          </cell>
          <cell r="Q73">
            <v>1</v>
          </cell>
        </row>
        <row r="74">
          <cell r="F74">
            <v>13600</v>
          </cell>
          <cell r="Q74">
            <v>1</v>
          </cell>
        </row>
        <row r="75">
          <cell r="F75">
            <v>14100</v>
          </cell>
          <cell r="Q75">
            <v>1</v>
          </cell>
        </row>
        <row r="76">
          <cell r="F76">
            <v>31300</v>
          </cell>
          <cell r="Q76">
            <v>1</v>
          </cell>
        </row>
        <row r="77">
          <cell r="F77">
            <v>11410</v>
          </cell>
          <cell r="Q77">
            <v>1</v>
          </cell>
        </row>
        <row r="78">
          <cell r="F78">
            <v>13510</v>
          </cell>
          <cell r="Q78">
            <v>1</v>
          </cell>
        </row>
        <row r="79">
          <cell r="F79">
            <v>13400</v>
          </cell>
          <cell r="Q79">
            <v>0.5</v>
          </cell>
        </row>
        <row r="80">
          <cell r="F80">
            <v>41020</v>
          </cell>
          <cell r="Q80">
            <v>1</v>
          </cell>
        </row>
        <row r="81">
          <cell r="F81">
            <v>15506</v>
          </cell>
          <cell r="Q81">
            <v>1</v>
          </cell>
        </row>
        <row r="82">
          <cell r="F82">
            <v>15100</v>
          </cell>
          <cell r="Q82">
            <v>1</v>
          </cell>
        </row>
        <row r="83">
          <cell r="F83">
            <v>14100</v>
          </cell>
          <cell r="Q83">
            <v>1</v>
          </cell>
        </row>
        <row r="84">
          <cell r="F84">
            <v>13400</v>
          </cell>
          <cell r="Q84">
            <v>1</v>
          </cell>
        </row>
        <row r="85">
          <cell r="F85">
            <v>11348</v>
          </cell>
          <cell r="Q85">
            <v>1</v>
          </cell>
        </row>
        <row r="86">
          <cell r="F86">
            <v>13510</v>
          </cell>
          <cell r="Q86">
            <v>1</v>
          </cell>
        </row>
        <row r="87">
          <cell r="F87">
            <v>14109</v>
          </cell>
          <cell r="Q87">
            <v>1</v>
          </cell>
        </row>
        <row r="88">
          <cell r="F88">
            <v>16400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42020</v>
          </cell>
          <cell r="Q91">
            <v>1</v>
          </cell>
        </row>
        <row r="92">
          <cell r="F92">
            <v>41040</v>
          </cell>
          <cell r="Q92">
            <v>1</v>
          </cell>
        </row>
        <row r="93">
          <cell r="F93">
            <v>16300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16100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31300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12359</v>
          </cell>
          <cell r="Q107">
            <v>1</v>
          </cell>
        </row>
        <row r="108">
          <cell r="F108">
            <v>13510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51060</v>
          </cell>
          <cell r="Q110">
            <v>1</v>
          </cell>
        </row>
        <row r="111">
          <cell r="F111">
            <v>42018</v>
          </cell>
          <cell r="Q111">
            <v>1</v>
          </cell>
        </row>
        <row r="112">
          <cell r="F112">
            <v>14100</v>
          </cell>
          <cell r="Q112">
            <v>1</v>
          </cell>
        </row>
        <row r="113">
          <cell r="F113">
            <v>13520</v>
          </cell>
          <cell r="Q113">
            <v>1</v>
          </cell>
        </row>
        <row r="114">
          <cell r="F114">
            <v>15100</v>
          </cell>
          <cell r="Q114">
            <v>1</v>
          </cell>
        </row>
        <row r="115">
          <cell r="F115">
            <v>42016</v>
          </cell>
          <cell r="Q115">
            <v>1</v>
          </cell>
        </row>
        <row r="116">
          <cell r="F116">
            <v>13510</v>
          </cell>
          <cell r="Q116">
            <v>1</v>
          </cell>
        </row>
        <row r="117">
          <cell r="F117">
            <v>11410</v>
          </cell>
          <cell r="Q117">
            <v>1</v>
          </cell>
        </row>
        <row r="118">
          <cell r="F118">
            <v>13510</v>
          </cell>
          <cell r="Q118">
            <v>1</v>
          </cell>
        </row>
        <row r="119">
          <cell r="F119">
            <v>15506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15100</v>
          </cell>
          <cell r="Q121">
            <v>1</v>
          </cell>
        </row>
        <row r="122">
          <cell r="F122">
            <v>14100</v>
          </cell>
          <cell r="Q122">
            <v>1</v>
          </cell>
        </row>
        <row r="123">
          <cell r="F123">
            <v>13510</v>
          </cell>
          <cell r="Q123">
            <v>1</v>
          </cell>
        </row>
        <row r="124">
          <cell r="F124">
            <v>13400</v>
          </cell>
          <cell r="Q124">
            <v>1</v>
          </cell>
        </row>
        <row r="125">
          <cell r="F125">
            <v>52010</v>
          </cell>
          <cell r="Q125">
            <v>1</v>
          </cell>
        </row>
        <row r="126">
          <cell r="F126">
            <v>41020</v>
          </cell>
          <cell r="Q126">
            <v>1</v>
          </cell>
        </row>
        <row r="127">
          <cell r="F127">
            <v>11515</v>
          </cell>
          <cell r="Q127">
            <v>1</v>
          </cell>
        </row>
        <row r="128">
          <cell r="F128">
            <v>13510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15100</v>
          </cell>
          <cell r="Q130">
            <v>1</v>
          </cell>
        </row>
        <row r="131">
          <cell r="F131">
            <v>13400</v>
          </cell>
          <cell r="Q131">
            <v>1</v>
          </cell>
        </row>
        <row r="132">
          <cell r="F132">
            <v>13510</v>
          </cell>
          <cell r="Q132">
            <v>1</v>
          </cell>
        </row>
        <row r="133">
          <cell r="F133">
            <v>13100</v>
          </cell>
          <cell r="Q133">
            <v>1</v>
          </cell>
        </row>
        <row r="134">
          <cell r="F134">
            <v>11100</v>
          </cell>
          <cell r="Q134">
            <v>1</v>
          </cell>
        </row>
        <row r="135">
          <cell r="F135">
            <v>11200</v>
          </cell>
          <cell r="Q135">
            <v>1</v>
          </cell>
        </row>
        <row r="136">
          <cell r="F136">
            <v>13520</v>
          </cell>
          <cell r="Q136">
            <v>1</v>
          </cell>
        </row>
        <row r="137">
          <cell r="F137">
            <v>15506</v>
          </cell>
          <cell r="Q137">
            <v>1</v>
          </cell>
        </row>
        <row r="138">
          <cell r="F138">
            <v>43010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15400</v>
          </cell>
          <cell r="Q140">
            <v>1</v>
          </cell>
        </row>
        <row r="141">
          <cell r="F141">
            <v>14100</v>
          </cell>
          <cell r="Q141">
            <v>1</v>
          </cell>
        </row>
        <row r="142">
          <cell r="F142">
            <v>13400</v>
          </cell>
          <cell r="Q142">
            <v>1</v>
          </cell>
        </row>
        <row r="143">
          <cell r="F143">
            <v>12013</v>
          </cell>
          <cell r="Q143">
            <v>1</v>
          </cell>
        </row>
        <row r="144">
          <cell r="F144">
            <v>11100</v>
          </cell>
          <cell r="Q144">
            <v>1</v>
          </cell>
        </row>
        <row r="145">
          <cell r="F145">
            <v>15510</v>
          </cell>
          <cell r="Q145">
            <v>1</v>
          </cell>
        </row>
        <row r="146">
          <cell r="F146">
            <v>44010</v>
          </cell>
          <cell r="Q146">
            <v>1</v>
          </cell>
        </row>
        <row r="147">
          <cell r="F147">
            <v>11420</v>
          </cell>
          <cell r="Q147">
            <v>1</v>
          </cell>
        </row>
        <row r="148">
          <cell r="F148">
            <v>13510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15506</v>
          </cell>
          <cell r="Q150">
            <v>1</v>
          </cell>
        </row>
        <row r="151">
          <cell r="F151">
            <v>15509</v>
          </cell>
          <cell r="Q151">
            <v>1</v>
          </cell>
        </row>
        <row r="152">
          <cell r="F152">
            <v>13520</v>
          </cell>
          <cell r="Q152">
            <v>1</v>
          </cell>
        </row>
        <row r="153">
          <cell r="F153">
            <v>11430</v>
          </cell>
          <cell r="Q153">
            <v>1</v>
          </cell>
        </row>
        <row r="154">
          <cell r="F154">
            <v>15506</v>
          </cell>
          <cell r="Q154">
            <v>1</v>
          </cell>
        </row>
        <row r="155">
          <cell r="F155">
            <v>11320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42010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15100</v>
          </cell>
          <cell r="Q161">
            <v>1</v>
          </cell>
        </row>
        <row r="162">
          <cell r="F162">
            <v>13510</v>
          </cell>
          <cell r="Q162">
            <v>1</v>
          </cell>
        </row>
        <row r="163">
          <cell r="F163">
            <v>41040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13520</v>
          </cell>
          <cell r="Q165">
            <v>1</v>
          </cell>
        </row>
        <row r="166">
          <cell r="F166">
            <v>15506</v>
          </cell>
          <cell r="Q166">
            <v>1</v>
          </cell>
        </row>
        <row r="167">
          <cell r="F167">
            <v>13400</v>
          </cell>
          <cell r="Q167">
            <v>1</v>
          </cell>
        </row>
        <row r="168">
          <cell r="F168">
            <v>11200</v>
          </cell>
          <cell r="Q168">
            <v>1</v>
          </cell>
        </row>
        <row r="169">
          <cell r="F169">
            <v>14100</v>
          </cell>
          <cell r="Q169">
            <v>1</v>
          </cell>
        </row>
        <row r="170">
          <cell r="F170">
            <v>15505</v>
          </cell>
          <cell r="Q170">
            <v>1</v>
          </cell>
        </row>
        <row r="171">
          <cell r="F171">
            <v>12013</v>
          </cell>
          <cell r="Q171">
            <v>1</v>
          </cell>
        </row>
        <row r="172">
          <cell r="F172">
            <v>12011</v>
          </cell>
          <cell r="Q172">
            <v>1</v>
          </cell>
        </row>
        <row r="173">
          <cell r="F173">
            <v>12012</v>
          </cell>
          <cell r="Q173">
            <v>1</v>
          </cell>
        </row>
        <row r="174">
          <cell r="F174">
            <v>54010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11325</v>
          </cell>
          <cell r="Q177">
            <v>1</v>
          </cell>
        </row>
        <row r="178">
          <cell r="F178">
            <v>14100</v>
          </cell>
          <cell r="Q178">
            <v>1</v>
          </cell>
        </row>
        <row r="179">
          <cell r="F179">
            <v>13510</v>
          </cell>
          <cell r="Q179">
            <v>1</v>
          </cell>
        </row>
        <row r="180">
          <cell r="F180">
            <v>13510</v>
          </cell>
          <cell r="Q180">
            <v>1</v>
          </cell>
        </row>
        <row r="181">
          <cell r="F181">
            <v>15100</v>
          </cell>
          <cell r="Q181">
            <v>1</v>
          </cell>
        </row>
        <row r="182">
          <cell r="F182">
            <v>15100</v>
          </cell>
          <cell r="Q182">
            <v>1</v>
          </cell>
        </row>
        <row r="183">
          <cell r="F183">
            <v>13525</v>
          </cell>
          <cell r="Q183">
            <v>1</v>
          </cell>
        </row>
        <row r="184">
          <cell r="F184">
            <v>15506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16200</v>
          </cell>
          <cell r="Q186">
            <v>1</v>
          </cell>
        </row>
        <row r="187">
          <cell r="F187">
            <v>13400</v>
          </cell>
          <cell r="Q187">
            <v>1</v>
          </cell>
        </row>
        <row r="188">
          <cell r="F188">
            <v>11200</v>
          </cell>
          <cell r="Q188">
            <v>1</v>
          </cell>
        </row>
        <row r="189">
          <cell r="F189">
            <v>13525</v>
          </cell>
          <cell r="Q189">
            <v>1</v>
          </cell>
        </row>
        <row r="190">
          <cell r="F190">
            <v>13520</v>
          </cell>
          <cell r="Q190">
            <v>1</v>
          </cell>
        </row>
        <row r="191">
          <cell r="F191">
            <v>15520</v>
          </cell>
          <cell r="Q191">
            <v>1</v>
          </cell>
        </row>
        <row r="192">
          <cell r="F192">
            <v>12359</v>
          </cell>
          <cell r="Q192">
            <v>1</v>
          </cell>
        </row>
        <row r="193">
          <cell r="F193">
            <v>11490</v>
          </cell>
          <cell r="Q193">
            <v>0.8</v>
          </cell>
        </row>
        <row r="194">
          <cell r="F194">
            <v>14100</v>
          </cell>
          <cell r="Q194">
            <v>1</v>
          </cell>
        </row>
        <row r="195">
          <cell r="F195">
            <v>11100</v>
          </cell>
          <cell r="Q195">
            <v>1</v>
          </cell>
        </row>
        <row r="196">
          <cell r="F196">
            <v>16200</v>
          </cell>
          <cell r="Q196">
            <v>1</v>
          </cell>
        </row>
        <row r="197">
          <cell r="F197">
            <v>15100</v>
          </cell>
          <cell r="Q197">
            <v>1</v>
          </cell>
        </row>
        <row r="198">
          <cell r="F198">
            <v>13510</v>
          </cell>
          <cell r="Q198">
            <v>1</v>
          </cell>
        </row>
        <row r="199">
          <cell r="F199">
            <v>12013</v>
          </cell>
          <cell r="Q199">
            <v>1</v>
          </cell>
        </row>
        <row r="200">
          <cell r="F200">
            <v>13100</v>
          </cell>
          <cell r="Q200">
            <v>1</v>
          </cell>
        </row>
        <row r="201">
          <cell r="F201">
            <v>11200</v>
          </cell>
          <cell r="Q201">
            <v>0.5</v>
          </cell>
        </row>
        <row r="202">
          <cell r="F202">
            <v>13510</v>
          </cell>
          <cell r="Q202">
            <v>1</v>
          </cell>
        </row>
        <row r="203">
          <cell r="F203">
            <v>83024</v>
          </cell>
          <cell r="Q203">
            <v>1</v>
          </cell>
        </row>
        <row r="204">
          <cell r="F204">
            <v>12013</v>
          </cell>
          <cell r="Q204">
            <v>1</v>
          </cell>
        </row>
        <row r="205">
          <cell r="F205">
            <v>11200</v>
          </cell>
          <cell r="Q205">
            <v>1</v>
          </cell>
        </row>
        <row r="206">
          <cell r="F206">
            <v>13510</v>
          </cell>
          <cell r="Q206">
            <v>1</v>
          </cell>
        </row>
        <row r="207">
          <cell r="F207">
            <v>13600</v>
          </cell>
          <cell r="Q207">
            <v>1</v>
          </cell>
        </row>
        <row r="208">
          <cell r="F208">
            <v>15510</v>
          </cell>
          <cell r="Q208">
            <v>1</v>
          </cell>
        </row>
        <row r="209">
          <cell r="F209">
            <v>14109</v>
          </cell>
          <cell r="Q209">
            <v>1</v>
          </cell>
        </row>
        <row r="210">
          <cell r="F210">
            <v>11100</v>
          </cell>
          <cell r="Q210">
            <v>1</v>
          </cell>
        </row>
        <row r="211">
          <cell r="F211">
            <v>14100</v>
          </cell>
          <cell r="Q211">
            <v>1</v>
          </cell>
        </row>
        <row r="212">
          <cell r="F212">
            <v>42014</v>
          </cell>
          <cell r="Q212">
            <v>1</v>
          </cell>
        </row>
        <row r="213">
          <cell r="F213">
            <v>13525</v>
          </cell>
          <cell r="Q213">
            <v>1</v>
          </cell>
        </row>
        <row r="214">
          <cell r="F214">
            <v>13510</v>
          </cell>
          <cell r="Q214">
            <v>1</v>
          </cell>
        </row>
        <row r="215">
          <cell r="F215">
            <v>15506</v>
          </cell>
          <cell r="Q215">
            <v>1</v>
          </cell>
        </row>
        <row r="216">
          <cell r="F216">
            <v>13400</v>
          </cell>
          <cell r="Q216">
            <v>1</v>
          </cell>
        </row>
        <row r="217">
          <cell r="F217">
            <v>13510</v>
          </cell>
          <cell r="Q217">
            <v>1</v>
          </cell>
        </row>
        <row r="218">
          <cell r="F218">
            <v>11100</v>
          </cell>
          <cell r="Q218">
            <v>1</v>
          </cell>
        </row>
        <row r="219">
          <cell r="F219">
            <v>13400</v>
          </cell>
          <cell r="Q219">
            <v>1</v>
          </cell>
        </row>
        <row r="220">
          <cell r="F220">
            <v>14100</v>
          </cell>
          <cell r="Q220">
            <v>1</v>
          </cell>
        </row>
        <row r="221">
          <cell r="F221">
            <v>16400</v>
          </cell>
          <cell r="Q221">
            <v>1</v>
          </cell>
        </row>
        <row r="222">
          <cell r="F222">
            <v>15506</v>
          </cell>
          <cell r="Q222">
            <v>1</v>
          </cell>
        </row>
        <row r="223">
          <cell r="F223">
            <v>11200</v>
          </cell>
          <cell r="Q223">
            <v>1</v>
          </cell>
        </row>
        <row r="224">
          <cell r="F224">
            <v>15509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42010</v>
          </cell>
          <cell r="Q226">
            <v>1</v>
          </cell>
        </row>
        <row r="227">
          <cell r="F227">
            <v>15100</v>
          </cell>
          <cell r="Q227">
            <v>1</v>
          </cell>
        </row>
        <row r="228">
          <cell r="F228">
            <v>14100</v>
          </cell>
          <cell r="Q228">
            <v>1</v>
          </cell>
        </row>
        <row r="229">
          <cell r="F229">
            <v>14100</v>
          </cell>
          <cell r="Q229">
            <v>1</v>
          </cell>
        </row>
        <row r="230">
          <cell r="F230">
            <v>44010</v>
          </cell>
          <cell r="Q230">
            <v>1</v>
          </cell>
        </row>
        <row r="231">
          <cell r="F231">
            <v>13510</v>
          </cell>
          <cell r="Q231">
            <v>1</v>
          </cell>
        </row>
        <row r="232">
          <cell r="F232">
            <v>13400</v>
          </cell>
          <cell r="Q232">
            <v>0.8</v>
          </cell>
        </row>
        <row r="233">
          <cell r="F233">
            <v>13510</v>
          </cell>
          <cell r="Q233">
            <v>1</v>
          </cell>
        </row>
        <row r="234">
          <cell r="F234">
            <v>79000</v>
          </cell>
          <cell r="Q234">
            <v>1</v>
          </cell>
        </row>
        <row r="235">
          <cell r="F235">
            <v>11200</v>
          </cell>
          <cell r="Q235">
            <v>1</v>
          </cell>
        </row>
        <row r="236">
          <cell r="F236">
            <v>11100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44010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16300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14100</v>
          </cell>
          <cell r="Q242">
            <v>1</v>
          </cell>
        </row>
        <row r="243">
          <cell r="F243">
            <v>41020</v>
          </cell>
          <cell r="Q243">
            <v>1</v>
          </cell>
        </row>
        <row r="244">
          <cell r="F244">
            <v>14100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13510</v>
          </cell>
          <cell r="Q246">
            <v>1</v>
          </cell>
        </row>
        <row r="247">
          <cell r="F247">
            <v>13100</v>
          </cell>
          <cell r="Q247">
            <v>1</v>
          </cell>
        </row>
        <row r="248">
          <cell r="F248">
            <v>42012</v>
          </cell>
          <cell r="Q248">
            <v>1</v>
          </cell>
        </row>
        <row r="249">
          <cell r="F249">
            <v>13520</v>
          </cell>
          <cell r="Q249">
            <v>1</v>
          </cell>
        </row>
        <row r="250">
          <cell r="F250">
            <v>15510</v>
          </cell>
          <cell r="Q250">
            <v>1</v>
          </cell>
        </row>
        <row r="251">
          <cell r="F251">
            <v>41060</v>
          </cell>
          <cell r="Q251">
            <v>1</v>
          </cell>
        </row>
        <row r="252">
          <cell r="F252">
            <v>13400</v>
          </cell>
          <cell r="Q252">
            <v>1</v>
          </cell>
        </row>
        <row r="253">
          <cell r="F253">
            <v>11200</v>
          </cell>
          <cell r="Q253">
            <v>1</v>
          </cell>
        </row>
        <row r="254">
          <cell r="F254">
            <v>11490</v>
          </cell>
          <cell r="Q254">
            <v>1</v>
          </cell>
        </row>
        <row r="255">
          <cell r="F255">
            <v>33000</v>
          </cell>
          <cell r="Q255">
            <v>1</v>
          </cell>
        </row>
        <row r="256">
          <cell r="F256">
            <v>16100</v>
          </cell>
          <cell r="Q256">
            <v>1</v>
          </cell>
        </row>
        <row r="257">
          <cell r="F257">
            <v>13510</v>
          </cell>
          <cell r="Q257">
            <v>1</v>
          </cell>
        </row>
        <row r="258">
          <cell r="F258">
            <v>14100</v>
          </cell>
          <cell r="Q258">
            <v>1</v>
          </cell>
        </row>
        <row r="259">
          <cell r="F259">
            <v>13510</v>
          </cell>
          <cell r="Q259">
            <v>1</v>
          </cell>
        </row>
        <row r="260">
          <cell r="F260">
            <v>11330</v>
          </cell>
          <cell r="Q260">
            <v>1</v>
          </cell>
        </row>
        <row r="261">
          <cell r="F261">
            <v>15100</v>
          </cell>
          <cell r="Q261">
            <v>1</v>
          </cell>
        </row>
        <row r="262">
          <cell r="F262">
            <v>16100</v>
          </cell>
          <cell r="Q262">
            <v>1</v>
          </cell>
        </row>
        <row r="263">
          <cell r="F263">
            <v>15520</v>
          </cell>
          <cell r="Q263">
            <v>1</v>
          </cell>
        </row>
        <row r="264">
          <cell r="F264">
            <v>13525</v>
          </cell>
          <cell r="Q264">
            <v>1</v>
          </cell>
        </row>
        <row r="265">
          <cell r="F265">
            <v>11540</v>
          </cell>
          <cell r="Q265">
            <v>1</v>
          </cell>
        </row>
        <row r="266">
          <cell r="F266">
            <v>41060</v>
          </cell>
          <cell r="Q266">
            <v>1</v>
          </cell>
        </row>
        <row r="267">
          <cell r="F267">
            <v>79002</v>
          </cell>
          <cell r="Q267">
            <v>1</v>
          </cell>
        </row>
        <row r="268">
          <cell r="F268">
            <v>11430</v>
          </cell>
          <cell r="Q268">
            <v>1</v>
          </cell>
        </row>
        <row r="269">
          <cell r="F269">
            <v>15506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13520</v>
          </cell>
          <cell r="Q271">
            <v>1</v>
          </cell>
        </row>
        <row r="272">
          <cell r="F272">
            <v>11410</v>
          </cell>
          <cell r="Q272">
            <v>1</v>
          </cell>
        </row>
        <row r="273">
          <cell r="F273">
            <v>13400</v>
          </cell>
          <cell r="Q273">
            <v>1</v>
          </cell>
        </row>
        <row r="274">
          <cell r="F274">
            <v>32000</v>
          </cell>
          <cell r="Q274">
            <v>1</v>
          </cell>
        </row>
        <row r="275">
          <cell r="F275">
            <v>11100</v>
          </cell>
          <cell r="Q275">
            <v>1</v>
          </cell>
        </row>
        <row r="276">
          <cell r="F276">
            <v>15506</v>
          </cell>
          <cell r="Q276">
            <v>1</v>
          </cell>
        </row>
        <row r="277">
          <cell r="F277">
            <v>13510</v>
          </cell>
          <cell r="Q277">
            <v>1</v>
          </cell>
        </row>
        <row r="278">
          <cell r="F278">
            <v>15400</v>
          </cell>
          <cell r="Q278">
            <v>1</v>
          </cell>
        </row>
        <row r="279">
          <cell r="F279">
            <v>72500</v>
          </cell>
          <cell r="Q279">
            <v>1</v>
          </cell>
        </row>
        <row r="280">
          <cell r="F280">
            <v>15510</v>
          </cell>
          <cell r="Q280">
            <v>1</v>
          </cell>
        </row>
        <row r="281">
          <cell r="F281">
            <v>51020</v>
          </cell>
          <cell r="Q281">
            <v>1</v>
          </cell>
        </row>
        <row r="282">
          <cell r="F282">
            <v>11200</v>
          </cell>
          <cell r="Q282">
            <v>1</v>
          </cell>
        </row>
        <row r="283">
          <cell r="F283">
            <v>11420</v>
          </cell>
          <cell r="Q283">
            <v>1</v>
          </cell>
        </row>
        <row r="284">
          <cell r="F284">
            <v>13400</v>
          </cell>
          <cell r="Q284">
            <v>1</v>
          </cell>
        </row>
        <row r="285">
          <cell r="F285">
            <v>13510</v>
          </cell>
          <cell r="Q285">
            <v>1</v>
          </cell>
        </row>
        <row r="286">
          <cell r="F286">
            <v>12011</v>
          </cell>
          <cell r="Q286">
            <v>1</v>
          </cell>
        </row>
        <row r="287">
          <cell r="F287">
            <v>13520</v>
          </cell>
          <cell r="Q287">
            <v>1</v>
          </cell>
        </row>
        <row r="288">
          <cell r="F288">
            <v>31300</v>
          </cell>
          <cell r="Q288">
            <v>1</v>
          </cell>
        </row>
        <row r="289">
          <cell r="F289">
            <v>11490</v>
          </cell>
          <cell r="Q289">
            <v>0.5</v>
          </cell>
        </row>
        <row r="290">
          <cell r="F290">
            <v>55010</v>
          </cell>
          <cell r="Q290">
            <v>1</v>
          </cell>
        </row>
        <row r="291">
          <cell r="F291">
            <v>11100</v>
          </cell>
          <cell r="Q291">
            <v>1</v>
          </cell>
        </row>
        <row r="292">
          <cell r="F292">
            <v>32000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11430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15100</v>
          </cell>
          <cell r="Q296">
            <v>1</v>
          </cell>
        </row>
        <row r="297">
          <cell r="F297">
            <v>14100</v>
          </cell>
          <cell r="Q297">
            <v>1</v>
          </cell>
        </row>
        <row r="298">
          <cell r="F298">
            <v>13400</v>
          </cell>
          <cell r="Q298">
            <v>1</v>
          </cell>
        </row>
        <row r="299">
          <cell r="F299">
            <v>72500</v>
          </cell>
          <cell r="Q299">
            <v>0.8</v>
          </cell>
        </row>
        <row r="300">
          <cell r="F300">
            <v>15520</v>
          </cell>
          <cell r="Q300">
            <v>1</v>
          </cell>
        </row>
        <row r="301">
          <cell r="F301">
            <v>41070</v>
          </cell>
          <cell r="Q301">
            <v>1</v>
          </cell>
        </row>
        <row r="302">
          <cell r="F302">
            <v>51010</v>
          </cell>
          <cell r="Q302">
            <v>1</v>
          </cell>
        </row>
        <row r="303">
          <cell r="F303">
            <v>15100</v>
          </cell>
          <cell r="Q303">
            <v>1</v>
          </cell>
        </row>
        <row r="304">
          <cell r="F304">
            <v>13600</v>
          </cell>
          <cell r="Q304">
            <v>1</v>
          </cell>
        </row>
        <row r="305">
          <cell r="F305">
            <v>42030</v>
          </cell>
          <cell r="Q305">
            <v>1</v>
          </cell>
        </row>
        <row r="306">
          <cell r="F306">
            <v>11100</v>
          </cell>
          <cell r="Q306">
            <v>1</v>
          </cell>
        </row>
        <row r="307">
          <cell r="F307">
            <v>13400</v>
          </cell>
          <cell r="Q307">
            <v>1</v>
          </cell>
        </row>
        <row r="308">
          <cell r="F308">
            <v>15510</v>
          </cell>
          <cell r="Q308">
            <v>1</v>
          </cell>
        </row>
        <row r="309">
          <cell r="F309">
            <v>15100</v>
          </cell>
          <cell r="Q309">
            <v>1</v>
          </cell>
        </row>
        <row r="310">
          <cell r="F310">
            <v>12012</v>
          </cell>
          <cell r="Q310">
            <v>1</v>
          </cell>
        </row>
        <row r="311">
          <cell r="F311">
            <v>14100</v>
          </cell>
          <cell r="Q311">
            <v>1</v>
          </cell>
        </row>
        <row r="312">
          <cell r="F312">
            <v>12011</v>
          </cell>
          <cell r="Q312">
            <v>1</v>
          </cell>
        </row>
        <row r="313">
          <cell r="F313">
            <v>13600</v>
          </cell>
          <cell r="Q313">
            <v>1</v>
          </cell>
        </row>
        <row r="314">
          <cell r="F314">
            <v>12013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13400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13510</v>
          </cell>
          <cell r="Q318">
            <v>1</v>
          </cell>
        </row>
        <row r="319">
          <cell r="F319">
            <v>13510</v>
          </cell>
          <cell r="Q319">
            <v>1</v>
          </cell>
        </row>
        <row r="320">
          <cell r="F320">
            <v>15509</v>
          </cell>
          <cell r="Q320">
            <v>1</v>
          </cell>
        </row>
        <row r="321">
          <cell r="F321">
            <v>15510</v>
          </cell>
          <cell r="Q321">
            <v>1</v>
          </cell>
        </row>
        <row r="322">
          <cell r="F322">
            <v>41040</v>
          </cell>
          <cell r="Q322">
            <v>1</v>
          </cell>
        </row>
        <row r="323">
          <cell r="F323">
            <v>14100</v>
          </cell>
          <cell r="Q323">
            <v>1</v>
          </cell>
        </row>
        <row r="324">
          <cell r="F324">
            <v>11515</v>
          </cell>
          <cell r="Q324">
            <v>1</v>
          </cell>
        </row>
        <row r="325">
          <cell r="F325">
            <v>13100</v>
          </cell>
          <cell r="Q325">
            <v>1</v>
          </cell>
        </row>
        <row r="326">
          <cell r="F326">
            <v>42012</v>
          </cell>
          <cell r="Q326">
            <v>1</v>
          </cell>
        </row>
        <row r="327">
          <cell r="F327">
            <v>79002</v>
          </cell>
          <cell r="Q327">
            <v>1</v>
          </cell>
        </row>
        <row r="328">
          <cell r="F328">
            <v>42018</v>
          </cell>
          <cell r="Q328">
            <v>0.5</v>
          </cell>
        </row>
        <row r="329">
          <cell r="F329">
            <v>79000</v>
          </cell>
          <cell r="Q329">
            <v>1</v>
          </cell>
        </row>
        <row r="330">
          <cell r="F330">
            <v>46010</v>
          </cell>
          <cell r="Q330">
            <v>1</v>
          </cell>
        </row>
        <row r="331">
          <cell r="F331">
            <v>41020</v>
          </cell>
          <cell r="Q331">
            <v>1</v>
          </cell>
        </row>
        <row r="332">
          <cell r="F332">
            <v>41020</v>
          </cell>
          <cell r="Q332">
            <v>1</v>
          </cell>
        </row>
        <row r="333">
          <cell r="F333">
            <v>15100</v>
          </cell>
          <cell r="Q333">
            <v>1</v>
          </cell>
        </row>
        <row r="334">
          <cell r="F334">
            <v>14100</v>
          </cell>
          <cell r="Q334">
            <v>1</v>
          </cell>
        </row>
        <row r="335">
          <cell r="F335">
            <v>15510</v>
          </cell>
          <cell r="Q335">
            <v>1</v>
          </cell>
        </row>
        <row r="336">
          <cell r="F336">
            <v>13510</v>
          </cell>
          <cell r="Q336">
            <v>1</v>
          </cell>
        </row>
        <row r="337">
          <cell r="F337">
            <v>49010</v>
          </cell>
          <cell r="Q337">
            <v>1</v>
          </cell>
        </row>
        <row r="338">
          <cell r="F338">
            <v>15506</v>
          </cell>
          <cell r="Q338">
            <v>1</v>
          </cell>
        </row>
        <row r="339">
          <cell r="F339">
            <v>11320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14100</v>
          </cell>
          <cell r="Q341">
            <v>1</v>
          </cell>
        </row>
        <row r="342">
          <cell r="F342">
            <v>15100</v>
          </cell>
          <cell r="Q342">
            <v>1</v>
          </cell>
        </row>
        <row r="343">
          <cell r="F343">
            <v>33000</v>
          </cell>
          <cell r="Q343">
            <v>1</v>
          </cell>
        </row>
        <row r="344">
          <cell r="F344">
            <v>15100</v>
          </cell>
          <cell r="Q344">
            <v>1</v>
          </cell>
        </row>
        <row r="345">
          <cell r="F345">
            <v>13400</v>
          </cell>
          <cell r="Q345">
            <v>1</v>
          </cell>
        </row>
        <row r="346">
          <cell r="F346">
            <v>11515</v>
          </cell>
          <cell r="Q346">
            <v>1</v>
          </cell>
        </row>
        <row r="347">
          <cell r="F347">
            <v>32000</v>
          </cell>
          <cell r="Q347">
            <v>0.9</v>
          </cell>
        </row>
        <row r="348">
          <cell r="F348">
            <v>11150</v>
          </cell>
          <cell r="Q348">
            <v>1</v>
          </cell>
        </row>
        <row r="349">
          <cell r="F349">
            <v>14100</v>
          </cell>
          <cell r="Q349">
            <v>1</v>
          </cell>
        </row>
        <row r="350">
          <cell r="F350">
            <v>11100</v>
          </cell>
          <cell r="Q350">
            <v>1</v>
          </cell>
        </row>
        <row r="351">
          <cell r="F351">
            <v>13600</v>
          </cell>
          <cell r="Q351">
            <v>1</v>
          </cell>
        </row>
        <row r="352">
          <cell r="F352">
            <v>11100</v>
          </cell>
          <cell r="Q352">
            <v>1</v>
          </cell>
        </row>
        <row r="353">
          <cell r="F353">
            <v>15100</v>
          </cell>
          <cell r="Q353">
            <v>1</v>
          </cell>
        </row>
        <row r="354">
          <cell r="F354">
            <v>42040</v>
          </cell>
          <cell r="Q354">
            <v>1</v>
          </cell>
        </row>
        <row r="355">
          <cell r="F355">
            <v>13400</v>
          </cell>
          <cell r="Q355">
            <v>1</v>
          </cell>
        </row>
        <row r="356">
          <cell r="F356">
            <v>41020</v>
          </cell>
          <cell r="Q356">
            <v>1</v>
          </cell>
        </row>
        <row r="357">
          <cell r="F357">
            <v>16300</v>
          </cell>
          <cell r="Q357">
            <v>1</v>
          </cell>
        </row>
        <row r="358">
          <cell r="F358">
            <v>16300</v>
          </cell>
          <cell r="Q358">
            <v>1</v>
          </cell>
        </row>
        <row r="359">
          <cell r="F359">
            <v>43010</v>
          </cell>
          <cell r="Q359">
            <v>1</v>
          </cell>
        </row>
        <row r="360">
          <cell r="F360">
            <v>15505</v>
          </cell>
          <cell r="Q360">
            <v>1</v>
          </cell>
        </row>
        <row r="361">
          <cell r="F361">
            <v>13510</v>
          </cell>
          <cell r="Q361">
            <v>1</v>
          </cell>
        </row>
        <row r="362">
          <cell r="F362">
            <v>11513</v>
          </cell>
          <cell r="Q362">
            <v>1</v>
          </cell>
        </row>
        <row r="363">
          <cell r="F363">
            <v>15520</v>
          </cell>
          <cell r="Q363">
            <v>1</v>
          </cell>
        </row>
        <row r="364">
          <cell r="F364">
            <v>15520</v>
          </cell>
          <cell r="Q364">
            <v>1</v>
          </cell>
        </row>
        <row r="365">
          <cell r="F365">
            <v>11150</v>
          </cell>
          <cell r="Q365">
            <v>1</v>
          </cell>
        </row>
        <row r="366">
          <cell r="F366">
            <v>13510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11100</v>
          </cell>
          <cell r="Q368">
            <v>1</v>
          </cell>
        </row>
        <row r="369">
          <cell r="F369">
            <v>14100</v>
          </cell>
          <cell r="Q369">
            <v>1</v>
          </cell>
        </row>
        <row r="370">
          <cell r="F370">
            <v>14100</v>
          </cell>
          <cell r="Q370">
            <v>1</v>
          </cell>
        </row>
        <row r="371">
          <cell r="F371">
            <v>54010</v>
          </cell>
          <cell r="Q371">
            <v>1</v>
          </cell>
        </row>
        <row r="372">
          <cell r="F372">
            <v>11370</v>
          </cell>
          <cell r="Q372">
            <v>0.6</v>
          </cell>
        </row>
        <row r="373">
          <cell r="F373">
            <v>14100</v>
          </cell>
          <cell r="Q373">
            <v>1</v>
          </cell>
        </row>
        <row r="374">
          <cell r="F374">
            <v>15506</v>
          </cell>
          <cell r="Q374">
            <v>1</v>
          </cell>
        </row>
        <row r="375">
          <cell r="F375">
            <v>42016</v>
          </cell>
          <cell r="Q375">
            <v>1</v>
          </cell>
        </row>
        <row r="376">
          <cell r="F376">
            <v>15505</v>
          </cell>
          <cell r="Q376">
            <v>1</v>
          </cell>
        </row>
        <row r="377">
          <cell r="F377">
            <v>15520</v>
          </cell>
          <cell r="Q377">
            <v>1</v>
          </cell>
        </row>
        <row r="378">
          <cell r="F378">
            <v>41030</v>
          </cell>
          <cell r="Q378">
            <v>1</v>
          </cell>
        </row>
        <row r="379">
          <cell r="F379">
            <v>16200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13510</v>
          </cell>
          <cell r="Q381">
            <v>1</v>
          </cell>
        </row>
        <row r="382">
          <cell r="F382">
            <v>13510</v>
          </cell>
          <cell r="Q382">
            <v>1</v>
          </cell>
        </row>
        <row r="383">
          <cell r="F383">
            <v>15520</v>
          </cell>
          <cell r="Q383">
            <v>1</v>
          </cell>
        </row>
        <row r="384">
          <cell r="F384">
            <v>15506</v>
          </cell>
          <cell r="Q384">
            <v>1</v>
          </cell>
        </row>
        <row r="385">
          <cell r="F385">
            <v>41040</v>
          </cell>
          <cell r="Q385">
            <v>1</v>
          </cell>
        </row>
        <row r="386">
          <cell r="F386">
            <v>15508</v>
          </cell>
          <cell r="Q386">
            <v>1</v>
          </cell>
        </row>
        <row r="387">
          <cell r="F387">
            <v>13400</v>
          </cell>
          <cell r="Q387">
            <v>1</v>
          </cell>
        </row>
        <row r="388">
          <cell r="F388">
            <v>31100</v>
          </cell>
          <cell r="Q388">
            <v>1</v>
          </cell>
        </row>
        <row r="389">
          <cell r="F389">
            <v>15100</v>
          </cell>
          <cell r="Q389">
            <v>1</v>
          </cell>
        </row>
        <row r="390">
          <cell r="F390">
            <v>41020</v>
          </cell>
          <cell r="Q390">
            <v>1</v>
          </cell>
        </row>
        <row r="391">
          <cell r="F391">
            <v>14109</v>
          </cell>
          <cell r="Q391">
            <v>1</v>
          </cell>
        </row>
        <row r="392">
          <cell r="F392">
            <v>11330</v>
          </cell>
          <cell r="Q392">
            <v>1</v>
          </cell>
        </row>
        <row r="393">
          <cell r="F393">
            <v>11540</v>
          </cell>
          <cell r="Q393">
            <v>1</v>
          </cell>
        </row>
        <row r="394">
          <cell r="F394">
            <v>14100</v>
          </cell>
          <cell r="Q394">
            <v>1</v>
          </cell>
        </row>
        <row r="395">
          <cell r="F395">
            <v>13400</v>
          </cell>
          <cell r="Q395">
            <v>1</v>
          </cell>
        </row>
        <row r="396">
          <cell r="F396">
            <v>11540</v>
          </cell>
          <cell r="Q396">
            <v>1</v>
          </cell>
        </row>
        <row r="397">
          <cell r="F397">
            <v>12013</v>
          </cell>
          <cell r="Q397">
            <v>1</v>
          </cell>
        </row>
        <row r="398">
          <cell r="F398">
            <v>11348</v>
          </cell>
          <cell r="Q398">
            <v>1</v>
          </cell>
        </row>
        <row r="399">
          <cell r="F399">
            <v>15510</v>
          </cell>
          <cell r="Q399">
            <v>1</v>
          </cell>
        </row>
        <row r="400">
          <cell r="F400">
            <v>11430</v>
          </cell>
          <cell r="Q400">
            <v>1</v>
          </cell>
        </row>
        <row r="401">
          <cell r="F401">
            <v>11430</v>
          </cell>
          <cell r="Q401">
            <v>1</v>
          </cell>
        </row>
        <row r="402">
          <cell r="F402">
            <v>34000</v>
          </cell>
          <cell r="Q402">
            <v>1</v>
          </cell>
        </row>
        <row r="403">
          <cell r="F403">
            <v>15520</v>
          </cell>
          <cell r="Q403">
            <v>1</v>
          </cell>
        </row>
        <row r="404">
          <cell r="F404">
            <v>11325</v>
          </cell>
          <cell r="Q404">
            <v>1</v>
          </cell>
        </row>
        <row r="405">
          <cell r="F405">
            <v>14100</v>
          </cell>
          <cell r="Q405">
            <v>1</v>
          </cell>
        </row>
        <row r="406">
          <cell r="F406">
            <v>16200</v>
          </cell>
          <cell r="Q406">
            <v>1</v>
          </cell>
        </row>
        <row r="407">
          <cell r="F407">
            <v>15506</v>
          </cell>
          <cell r="Q407">
            <v>1</v>
          </cell>
        </row>
        <row r="408">
          <cell r="F408">
            <v>53010</v>
          </cell>
          <cell r="Q408">
            <v>1</v>
          </cell>
        </row>
        <row r="409">
          <cell r="F409">
            <v>51020</v>
          </cell>
          <cell r="Q409">
            <v>1</v>
          </cell>
        </row>
        <row r="410">
          <cell r="F410">
            <v>15506</v>
          </cell>
          <cell r="Q410">
            <v>1</v>
          </cell>
        </row>
        <row r="411">
          <cell r="F411">
            <v>15506</v>
          </cell>
          <cell r="Q411">
            <v>1</v>
          </cell>
        </row>
        <row r="412">
          <cell r="F412">
            <v>42018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13400</v>
          </cell>
          <cell r="Q414">
            <v>1</v>
          </cell>
        </row>
        <row r="415">
          <cell r="F415">
            <v>11348</v>
          </cell>
          <cell r="Q415">
            <v>1</v>
          </cell>
        </row>
        <row r="416">
          <cell r="F416">
            <v>16400</v>
          </cell>
          <cell r="Q416">
            <v>1</v>
          </cell>
        </row>
        <row r="417">
          <cell r="F417">
            <v>13400</v>
          </cell>
          <cell r="Q417">
            <v>1</v>
          </cell>
        </row>
        <row r="418">
          <cell r="F418">
            <v>15100</v>
          </cell>
          <cell r="Q418">
            <v>1</v>
          </cell>
        </row>
        <row r="419">
          <cell r="F419">
            <v>13520</v>
          </cell>
          <cell r="Q419">
            <v>1</v>
          </cell>
        </row>
        <row r="420">
          <cell r="F420">
            <v>11200</v>
          </cell>
          <cell r="Q420">
            <v>1</v>
          </cell>
        </row>
        <row r="421">
          <cell r="F421">
            <v>13400</v>
          </cell>
          <cell r="Q421">
            <v>0.5</v>
          </cell>
        </row>
        <row r="422">
          <cell r="F422">
            <v>41040</v>
          </cell>
          <cell r="Q422">
            <v>1</v>
          </cell>
        </row>
        <row r="423">
          <cell r="F423">
            <v>35000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42010</v>
          </cell>
          <cell r="Q425">
            <v>1</v>
          </cell>
        </row>
        <row r="426">
          <cell r="F426">
            <v>13510</v>
          </cell>
          <cell r="Q426">
            <v>1</v>
          </cell>
        </row>
        <row r="427">
          <cell r="F427">
            <v>41060</v>
          </cell>
          <cell r="Q427">
            <v>1</v>
          </cell>
        </row>
        <row r="428">
          <cell r="F428">
            <v>41040</v>
          </cell>
          <cell r="Q428">
            <v>1</v>
          </cell>
        </row>
        <row r="429">
          <cell r="F429">
            <v>11100</v>
          </cell>
          <cell r="Q429">
            <v>1</v>
          </cell>
        </row>
        <row r="430">
          <cell r="F430">
            <v>14100</v>
          </cell>
          <cell r="Q430">
            <v>1</v>
          </cell>
        </row>
        <row r="431">
          <cell r="F431">
            <v>16200</v>
          </cell>
          <cell r="Q431">
            <v>1</v>
          </cell>
        </row>
        <row r="432">
          <cell r="F432">
            <v>13400</v>
          </cell>
          <cell r="Q432">
            <v>1</v>
          </cell>
        </row>
        <row r="433">
          <cell r="F433">
            <v>15100</v>
          </cell>
          <cell r="Q433">
            <v>1</v>
          </cell>
        </row>
        <row r="434">
          <cell r="F434">
            <v>11595</v>
          </cell>
          <cell r="Q434">
            <v>1</v>
          </cell>
        </row>
        <row r="435">
          <cell r="F435">
            <v>15506</v>
          </cell>
          <cell r="Q435">
            <v>1</v>
          </cell>
        </row>
        <row r="436">
          <cell r="F436">
            <v>15506</v>
          </cell>
          <cell r="Q436">
            <v>1</v>
          </cell>
        </row>
        <row r="437">
          <cell r="F437">
            <v>14100</v>
          </cell>
          <cell r="Q437">
            <v>1</v>
          </cell>
        </row>
        <row r="438">
          <cell r="F438">
            <v>44010</v>
          </cell>
          <cell r="Q438">
            <v>1</v>
          </cell>
        </row>
        <row r="439">
          <cell r="F439">
            <v>11515</v>
          </cell>
          <cell r="Q439">
            <v>1</v>
          </cell>
        </row>
        <row r="440">
          <cell r="F440">
            <v>11430</v>
          </cell>
          <cell r="Q440">
            <v>1</v>
          </cell>
        </row>
        <row r="441">
          <cell r="F441">
            <v>13510</v>
          </cell>
          <cell r="Q441">
            <v>1</v>
          </cell>
        </row>
        <row r="442">
          <cell r="F442">
            <v>15100</v>
          </cell>
          <cell r="Q442">
            <v>1</v>
          </cell>
        </row>
        <row r="443">
          <cell r="F443">
            <v>14100</v>
          </cell>
          <cell r="Q443">
            <v>1</v>
          </cell>
        </row>
        <row r="444">
          <cell r="F444">
            <v>15506</v>
          </cell>
          <cell r="Q444">
            <v>1</v>
          </cell>
        </row>
        <row r="445">
          <cell r="F445">
            <v>15506</v>
          </cell>
          <cell r="Q445">
            <v>1</v>
          </cell>
        </row>
        <row r="446">
          <cell r="F446">
            <v>51040</v>
          </cell>
          <cell r="Q446">
            <v>1</v>
          </cell>
        </row>
        <row r="447">
          <cell r="F447">
            <v>42020</v>
          </cell>
          <cell r="Q447">
            <v>1</v>
          </cell>
        </row>
        <row r="448">
          <cell r="F448">
            <v>15100</v>
          </cell>
          <cell r="Q448">
            <v>1</v>
          </cell>
        </row>
        <row r="449">
          <cell r="F449">
            <v>13510</v>
          </cell>
          <cell r="Q449">
            <v>1</v>
          </cell>
        </row>
        <row r="450">
          <cell r="F450">
            <v>11200</v>
          </cell>
          <cell r="Q450">
            <v>1</v>
          </cell>
        </row>
        <row r="451">
          <cell r="F451">
            <v>11515</v>
          </cell>
          <cell r="Q451">
            <v>1</v>
          </cell>
        </row>
        <row r="452">
          <cell r="F452">
            <v>13510</v>
          </cell>
          <cell r="Q452">
            <v>1</v>
          </cell>
        </row>
        <row r="453">
          <cell r="F453">
            <v>79003</v>
          </cell>
          <cell r="Q453">
            <v>1</v>
          </cell>
        </row>
        <row r="454">
          <cell r="F454">
            <v>16400</v>
          </cell>
          <cell r="Q454">
            <v>1</v>
          </cell>
        </row>
        <row r="455">
          <cell r="F455">
            <v>15506</v>
          </cell>
          <cell r="Q455">
            <v>1</v>
          </cell>
        </row>
        <row r="456">
          <cell r="F456">
            <v>15506</v>
          </cell>
          <cell r="Q456">
            <v>1</v>
          </cell>
        </row>
        <row r="457">
          <cell r="F457">
            <v>13510</v>
          </cell>
          <cell r="Q457">
            <v>1</v>
          </cell>
        </row>
        <row r="458">
          <cell r="F458">
            <v>15491</v>
          </cell>
          <cell r="Q458">
            <v>1</v>
          </cell>
        </row>
        <row r="459">
          <cell r="F459">
            <v>11420</v>
          </cell>
          <cell r="Q459">
            <v>1</v>
          </cell>
        </row>
        <row r="460">
          <cell r="F460">
            <v>13400</v>
          </cell>
          <cell r="Q460">
            <v>1</v>
          </cell>
        </row>
        <row r="461">
          <cell r="F461">
            <v>15506</v>
          </cell>
          <cell r="Q461">
            <v>1</v>
          </cell>
        </row>
        <row r="462">
          <cell r="F462">
            <v>14100</v>
          </cell>
          <cell r="Q462">
            <v>1</v>
          </cell>
        </row>
        <row r="463">
          <cell r="F463">
            <v>41060</v>
          </cell>
          <cell r="Q463">
            <v>1</v>
          </cell>
        </row>
        <row r="464">
          <cell r="F464">
            <v>48010</v>
          </cell>
          <cell r="Q464">
            <v>1</v>
          </cell>
        </row>
        <row r="465">
          <cell r="F465">
            <v>13400</v>
          </cell>
          <cell r="Q465">
            <v>1</v>
          </cell>
        </row>
        <row r="466">
          <cell r="F466">
            <v>41040</v>
          </cell>
          <cell r="Q466">
            <v>1</v>
          </cell>
        </row>
        <row r="467">
          <cell r="F467">
            <v>15508</v>
          </cell>
          <cell r="Q467">
            <v>1</v>
          </cell>
        </row>
        <row r="468">
          <cell r="F468">
            <v>15506</v>
          </cell>
          <cell r="Q468">
            <v>1</v>
          </cell>
        </row>
        <row r="469">
          <cell r="F469">
            <v>13510</v>
          </cell>
          <cell r="Q469">
            <v>1</v>
          </cell>
        </row>
        <row r="470">
          <cell r="F470">
            <v>15506</v>
          </cell>
          <cell r="Q470">
            <v>1</v>
          </cell>
        </row>
        <row r="471">
          <cell r="F471">
            <v>41020</v>
          </cell>
          <cell r="Q471">
            <v>1</v>
          </cell>
        </row>
        <row r="472">
          <cell r="F472">
            <v>41020</v>
          </cell>
          <cell r="Q472">
            <v>1</v>
          </cell>
        </row>
        <row r="473">
          <cell r="F473">
            <v>14100</v>
          </cell>
          <cell r="Q473">
            <v>1</v>
          </cell>
        </row>
        <row r="474">
          <cell r="F474">
            <v>42018</v>
          </cell>
          <cell r="Q474">
            <v>1</v>
          </cell>
        </row>
        <row r="475">
          <cell r="F475">
            <v>13510</v>
          </cell>
          <cell r="Q475">
            <v>1</v>
          </cell>
        </row>
        <row r="476">
          <cell r="F476">
            <v>11200</v>
          </cell>
          <cell r="Q476">
            <v>1</v>
          </cell>
        </row>
        <row r="477">
          <cell r="F477">
            <v>14100</v>
          </cell>
          <cell r="Q477">
            <v>1</v>
          </cell>
        </row>
        <row r="478">
          <cell r="F478">
            <v>13400</v>
          </cell>
          <cell r="Q478">
            <v>1</v>
          </cell>
        </row>
        <row r="479">
          <cell r="F479">
            <v>13520</v>
          </cell>
          <cell r="Q479">
            <v>1</v>
          </cell>
        </row>
        <row r="480">
          <cell r="F480">
            <v>41060</v>
          </cell>
          <cell r="Q480">
            <v>1</v>
          </cell>
        </row>
        <row r="481">
          <cell r="F481">
            <v>13510</v>
          </cell>
          <cell r="Q481">
            <v>1</v>
          </cell>
        </row>
        <row r="482">
          <cell r="F482">
            <v>15501</v>
          </cell>
          <cell r="Q482">
            <v>1</v>
          </cell>
        </row>
        <row r="483">
          <cell r="F483">
            <v>41040</v>
          </cell>
          <cell r="Q483">
            <v>1</v>
          </cell>
        </row>
        <row r="484">
          <cell r="F484">
            <v>15506</v>
          </cell>
          <cell r="Q484">
            <v>1</v>
          </cell>
        </row>
        <row r="485">
          <cell r="F485">
            <v>13520</v>
          </cell>
          <cell r="Q485">
            <v>1</v>
          </cell>
        </row>
        <row r="486">
          <cell r="F486">
            <v>15100</v>
          </cell>
          <cell r="Q486">
            <v>1</v>
          </cell>
        </row>
        <row r="487">
          <cell r="F487">
            <v>13510</v>
          </cell>
          <cell r="Q487">
            <v>1</v>
          </cell>
        </row>
        <row r="488">
          <cell r="F488">
            <v>11490</v>
          </cell>
          <cell r="Q488">
            <v>0.47499999999999998</v>
          </cell>
        </row>
        <row r="489">
          <cell r="F489">
            <v>13600</v>
          </cell>
          <cell r="Q489">
            <v>1</v>
          </cell>
        </row>
        <row r="490">
          <cell r="F490">
            <v>13400</v>
          </cell>
          <cell r="Q490">
            <v>1</v>
          </cell>
        </row>
        <row r="491">
          <cell r="F491">
            <v>79002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15100</v>
          </cell>
          <cell r="Q493">
            <v>1</v>
          </cell>
        </row>
        <row r="494">
          <cell r="F494">
            <v>14109</v>
          </cell>
          <cell r="Q494">
            <v>1</v>
          </cell>
        </row>
        <row r="495">
          <cell r="F495">
            <v>13600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41020</v>
          </cell>
          <cell r="Q497">
            <v>1</v>
          </cell>
        </row>
        <row r="498">
          <cell r="F498">
            <v>11100</v>
          </cell>
          <cell r="Q498">
            <v>1</v>
          </cell>
        </row>
        <row r="499">
          <cell r="F499">
            <v>15520</v>
          </cell>
          <cell r="Q499">
            <v>1</v>
          </cell>
        </row>
        <row r="500">
          <cell r="F500">
            <v>42018</v>
          </cell>
          <cell r="Q500">
            <v>1</v>
          </cell>
        </row>
        <row r="501">
          <cell r="F501">
            <v>15100</v>
          </cell>
          <cell r="Q501">
            <v>1</v>
          </cell>
        </row>
        <row r="502">
          <cell r="F502">
            <v>41020</v>
          </cell>
          <cell r="Q502">
            <v>0.47499999999999998</v>
          </cell>
        </row>
        <row r="503">
          <cell r="F503">
            <v>13400</v>
          </cell>
          <cell r="Q503">
            <v>1</v>
          </cell>
        </row>
        <row r="504">
          <cell r="F504">
            <v>13600</v>
          </cell>
          <cell r="Q504">
            <v>1</v>
          </cell>
        </row>
        <row r="505">
          <cell r="F505">
            <v>11100</v>
          </cell>
          <cell r="Q505">
            <v>1</v>
          </cell>
        </row>
        <row r="506">
          <cell r="F506">
            <v>11550</v>
          </cell>
          <cell r="Q506">
            <v>1</v>
          </cell>
        </row>
        <row r="507">
          <cell r="F507">
            <v>15506</v>
          </cell>
          <cell r="Q507">
            <v>1</v>
          </cell>
        </row>
        <row r="508">
          <cell r="F508">
            <v>42016</v>
          </cell>
          <cell r="Q508">
            <v>1</v>
          </cell>
        </row>
        <row r="509">
          <cell r="F509">
            <v>13510</v>
          </cell>
          <cell r="Q509">
            <v>1</v>
          </cell>
        </row>
        <row r="510">
          <cell r="F510">
            <v>32000</v>
          </cell>
          <cell r="Q510">
            <v>1</v>
          </cell>
        </row>
        <row r="511">
          <cell r="F511">
            <v>13510</v>
          </cell>
          <cell r="Q511">
            <v>1</v>
          </cell>
        </row>
        <row r="512">
          <cell r="F512">
            <v>13520</v>
          </cell>
          <cell r="Q512">
            <v>1</v>
          </cell>
        </row>
        <row r="513">
          <cell r="F513">
            <v>15100</v>
          </cell>
          <cell r="Q513">
            <v>1</v>
          </cell>
        </row>
        <row r="514">
          <cell r="F514">
            <v>13100</v>
          </cell>
          <cell r="Q514">
            <v>1</v>
          </cell>
        </row>
        <row r="515">
          <cell r="F515">
            <v>32000</v>
          </cell>
          <cell r="Q515">
            <v>1</v>
          </cell>
        </row>
        <row r="516">
          <cell r="F516">
            <v>79000</v>
          </cell>
          <cell r="Q516">
            <v>1</v>
          </cell>
        </row>
        <row r="517">
          <cell r="F517">
            <v>14100</v>
          </cell>
          <cell r="Q517">
            <v>1</v>
          </cell>
        </row>
        <row r="518">
          <cell r="F518">
            <v>11200</v>
          </cell>
          <cell r="Q518">
            <v>1</v>
          </cell>
        </row>
        <row r="519">
          <cell r="F519">
            <v>16400</v>
          </cell>
          <cell r="Q519">
            <v>1</v>
          </cell>
        </row>
        <row r="520">
          <cell r="F520">
            <v>14100</v>
          </cell>
          <cell r="Q520">
            <v>1</v>
          </cell>
        </row>
        <row r="521">
          <cell r="F521">
            <v>13400</v>
          </cell>
          <cell r="Q521">
            <v>1</v>
          </cell>
        </row>
        <row r="522">
          <cell r="F522">
            <v>79002</v>
          </cell>
          <cell r="Q522">
            <v>1</v>
          </cell>
        </row>
        <row r="523">
          <cell r="F523">
            <v>51010</v>
          </cell>
          <cell r="Q523">
            <v>1</v>
          </cell>
        </row>
        <row r="524">
          <cell r="F524">
            <v>15506</v>
          </cell>
          <cell r="Q524">
            <v>1</v>
          </cell>
        </row>
        <row r="525">
          <cell r="F525">
            <v>15520</v>
          </cell>
          <cell r="Q525">
            <v>1</v>
          </cell>
        </row>
        <row r="526">
          <cell r="F526">
            <v>15506</v>
          </cell>
          <cell r="Q526">
            <v>1</v>
          </cell>
        </row>
        <row r="527">
          <cell r="F527">
            <v>14100</v>
          </cell>
          <cell r="Q527">
            <v>1</v>
          </cell>
        </row>
        <row r="528">
          <cell r="F528">
            <v>41050</v>
          </cell>
          <cell r="Q528">
            <v>1</v>
          </cell>
        </row>
        <row r="529">
          <cell r="F529">
            <v>11100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15100</v>
          </cell>
          <cell r="Q531">
            <v>1</v>
          </cell>
        </row>
        <row r="532">
          <cell r="F532">
            <v>53010</v>
          </cell>
          <cell r="Q532">
            <v>1</v>
          </cell>
        </row>
        <row r="533">
          <cell r="F533">
            <v>41060</v>
          </cell>
          <cell r="Q533">
            <v>1</v>
          </cell>
        </row>
        <row r="534">
          <cell r="F534">
            <v>13400</v>
          </cell>
          <cell r="Q534">
            <v>1</v>
          </cell>
        </row>
        <row r="535">
          <cell r="F535">
            <v>11515</v>
          </cell>
          <cell r="Q535">
            <v>1</v>
          </cell>
        </row>
        <row r="536">
          <cell r="F536">
            <v>32000</v>
          </cell>
          <cell r="Q536">
            <v>1</v>
          </cell>
        </row>
        <row r="537">
          <cell r="F537">
            <v>16300</v>
          </cell>
          <cell r="Q537">
            <v>1</v>
          </cell>
        </row>
        <row r="538">
          <cell r="F538">
            <v>13520</v>
          </cell>
          <cell r="Q538">
            <v>1</v>
          </cell>
        </row>
        <row r="539">
          <cell r="F539">
            <v>79000</v>
          </cell>
          <cell r="Q539">
            <v>1</v>
          </cell>
        </row>
        <row r="540">
          <cell r="F540">
            <v>13400</v>
          </cell>
          <cell r="Q540">
            <v>1</v>
          </cell>
        </row>
        <row r="541">
          <cell r="F541">
            <v>13510</v>
          </cell>
          <cell r="Q541">
            <v>1</v>
          </cell>
        </row>
        <row r="542">
          <cell r="F542">
            <v>53010</v>
          </cell>
          <cell r="Q542">
            <v>1</v>
          </cell>
        </row>
        <row r="543">
          <cell r="F543">
            <v>13400</v>
          </cell>
          <cell r="Q543">
            <v>1</v>
          </cell>
        </row>
        <row r="544">
          <cell r="F544">
            <v>41020</v>
          </cell>
          <cell r="Q544">
            <v>1</v>
          </cell>
        </row>
        <row r="545">
          <cell r="F545">
            <v>11200</v>
          </cell>
          <cell r="Q545">
            <v>1</v>
          </cell>
        </row>
        <row r="546">
          <cell r="F546">
            <v>15506</v>
          </cell>
          <cell r="Q546">
            <v>1</v>
          </cell>
        </row>
        <row r="547">
          <cell r="F547">
            <v>79002</v>
          </cell>
          <cell r="Q547">
            <v>1</v>
          </cell>
        </row>
        <row r="548">
          <cell r="F548">
            <v>15100</v>
          </cell>
          <cell r="Q548">
            <v>1</v>
          </cell>
        </row>
        <row r="549">
          <cell r="F549">
            <v>15100</v>
          </cell>
          <cell r="Q549">
            <v>1</v>
          </cell>
        </row>
        <row r="550">
          <cell r="F550">
            <v>41020</v>
          </cell>
          <cell r="Q550">
            <v>1</v>
          </cell>
        </row>
        <row r="551">
          <cell r="F551">
            <v>51020</v>
          </cell>
          <cell r="Q551">
            <v>1</v>
          </cell>
        </row>
        <row r="552">
          <cell r="F552">
            <v>14100</v>
          </cell>
          <cell r="Q552">
            <v>1</v>
          </cell>
        </row>
        <row r="553">
          <cell r="F553">
            <v>13510</v>
          </cell>
          <cell r="Q553">
            <v>1</v>
          </cell>
        </row>
        <row r="554">
          <cell r="F554">
            <v>15506</v>
          </cell>
          <cell r="Q554">
            <v>1</v>
          </cell>
        </row>
        <row r="555">
          <cell r="F555">
            <v>15506</v>
          </cell>
          <cell r="Q555">
            <v>1</v>
          </cell>
        </row>
        <row r="556">
          <cell r="F556">
            <v>13510</v>
          </cell>
          <cell r="Q556">
            <v>1</v>
          </cell>
        </row>
        <row r="557">
          <cell r="F557">
            <v>15100</v>
          </cell>
          <cell r="Q557">
            <v>1</v>
          </cell>
        </row>
        <row r="558">
          <cell r="F558">
            <v>13400</v>
          </cell>
          <cell r="Q558">
            <v>1</v>
          </cell>
        </row>
        <row r="559">
          <cell r="F559">
            <v>14100</v>
          </cell>
          <cell r="Q559">
            <v>1</v>
          </cell>
        </row>
        <row r="560">
          <cell r="F560">
            <v>15505</v>
          </cell>
          <cell r="Q560">
            <v>1</v>
          </cell>
        </row>
        <row r="561">
          <cell r="F561">
            <v>41040</v>
          </cell>
          <cell r="Q561">
            <v>1</v>
          </cell>
        </row>
        <row r="562">
          <cell r="F562">
            <v>51050</v>
          </cell>
          <cell r="Q562">
            <v>1</v>
          </cell>
        </row>
        <row r="563">
          <cell r="F563">
            <v>13510</v>
          </cell>
          <cell r="Q563">
            <v>1</v>
          </cell>
        </row>
        <row r="564">
          <cell r="F564">
            <v>13510</v>
          </cell>
          <cell r="Q564">
            <v>1</v>
          </cell>
        </row>
        <row r="565">
          <cell r="F565">
            <v>41040</v>
          </cell>
          <cell r="Q565">
            <v>1</v>
          </cell>
        </row>
        <row r="566">
          <cell r="F566">
            <v>13400</v>
          </cell>
          <cell r="Q566">
            <v>1</v>
          </cell>
        </row>
        <row r="567">
          <cell r="F567">
            <v>41020</v>
          </cell>
          <cell r="Q567">
            <v>1</v>
          </cell>
        </row>
        <row r="568">
          <cell r="F568">
            <v>15509</v>
          </cell>
          <cell r="Q568">
            <v>1</v>
          </cell>
        </row>
        <row r="569">
          <cell r="F569">
            <v>13400</v>
          </cell>
          <cell r="Q569">
            <v>1</v>
          </cell>
        </row>
        <row r="570">
          <cell r="F570">
            <v>51010</v>
          </cell>
          <cell r="Q570">
            <v>1</v>
          </cell>
        </row>
        <row r="571">
          <cell r="F571">
            <v>41050</v>
          </cell>
          <cell r="Q571">
            <v>1</v>
          </cell>
        </row>
        <row r="572">
          <cell r="F572">
            <v>11325</v>
          </cell>
          <cell r="Q572">
            <v>1</v>
          </cell>
        </row>
        <row r="573">
          <cell r="F573">
            <v>11490</v>
          </cell>
          <cell r="Q573">
            <v>0.8</v>
          </cell>
        </row>
        <row r="574">
          <cell r="F574">
            <v>42010</v>
          </cell>
          <cell r="Q574">
            <v>1</v>
          </cell>
        </row>
        <row r="575">
          <cell r="F575">
            <v>16200</v>
          </cell>
          <cell r="Q575">
            <v>1</v>
          </cell>
        </row>
        <row r="576">
          <cell r="F576">
            <v>51020</v>
          </cell>
          <cell r="Q576">
            <v>1</v>
          </cell>
        </row>
        <row r="577">
          <cell r="F577">
            <v>41060</v>
          </cell>
          <cell r="Q577">
            <v>1</v>
          </cell>
        </row>
        <row r="578">
          <cell r="F578">
            <v>13600</v>
          </cell>
          <cell r="Q578">
            <v>1</v>
          </cell>
        </row>
        <row r="579">
          <cell r="F579">
            <v>15100</v>
          </cell>
          <cell r="Q579">
            <v>1</v>
          </cell>
        </row>
        <row r="580">
          <cell r="F580">
            <v>11100</v>
          </cell>
          <cell r="Q580">
            <v>1</v>
          </cell>
        </row>
        <row r="581">
          <cell r="F581">
            <v>15506</v>
          </cell>
          <cell r="Q581">
            <v>1</v>
          </cell>
        </row>
        <row r="582">
          <cell r="F582">
            <v>83024</v>
          </cell>
          <cell r="Q582">
            <v>1</v>
          </cell>
        </row>
        <row r="583">
          <cell r="F583">
            <v>46010</v>
          </cell>
          <cell r="Q583">
            <v>1</v>
          </cell>
        </row>
        <row r="584">
          <cell r="F584">
            <v>11200</v>
          </cell>
          <cell r="Q584">
            <v>1</v>
          </cell>
        </row>
        <row r="585">
          <cell r="F585">
            <v>13510</v>
          </cell>
          <cell r="Q585">
            <v>1</v>
          </cell>
        </row>
        <row r="586">
          <cell r="F586">
            <v>13520</v>
          </cell>
          <cell r="Q586">
            <v>1</v>
          </cell>
        </row>
        <row r="587">
          <cell r="F587">
            <v>11370</v>
          </cell>
          <cell r="Q587">
            <v>1</v>
          </cell>
        </row>
        <row r="588">
          <cell r="F588">
            <v>11550</v>
          </cell>
          <cell r="Q588">
            <v>1</v>
          </cell>
        </row>
        <row r="589">
          <cell r="F589">
            <v>13510</v>
          </cell>
          <cell r="Q589">
            <v>1</v>
          </cell>
        </row>
        <row r="590">
          <cell r="F590">
            <v>49010</v>
          </cell>
          <cell r="Q590">
            <v>1</v>
          </cell>
        </row>
        <row r="591">
          <cell r="F591">
            <v>15100</v>
          </cell>
          <cell r="Q591">
            <v>1</v>
          </cell>
        </row>
        <row r="592">
          <cell r="F592">
            <v>52040</v>
          </cell>
          <cell r="Q592">
            <v>1</v>
          </cell>
        </row>
        <row r="593">
          <cell r="F593">
            <v>12013</v>
          </cell>
          <cell r="Q593">
            <v>1</v>
          </cell>
        </row>
        <row r="594">
          <cell r="F594">
            <v>15506</v>
          </cell>
          <cell r="Q594">
            <v>1</v>
          </cell>
        </row>
        <row r="595">
          <cell r="F595">
            <v>11320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16200</v>
          </cell>
          <cell r="Q597">
            <v>1</v>
          </cell>
        </row>
        <row r="598">
          <cell r="F598">
            <v>13520</v>
          </cell>
          <cell r="Q598">
            <v>1</v>
          </cell>
        </row>
        <row r="599">
          <cell r="F599">
            <v>13510</v>
          </cell>
          <cell r="Q599">
            <v>1</v>
          </cell>
        </row>
        <row r="600">
          <cell r="F600">
            <v>15506</v>
          </cell>
          <cell r="Q600">
            <v>1</v>
          </cell>
        </row>
        <row r="601">
          <cell r="F601">
            <v>15100</v>
          </cell>
          <cell r="Q601">
            <v>1</v>
          </cell>
        </row>
        <row r="602">
          <cell r="F602">
            <v>13510</v>
          </cell>
          <cell r="Q602">
            <v>1</v>
          </cell>
        </row>
        <row r="603">
          <cell r="F603">
            <v>45010</v>
          </cell>
          <cell r="Q603">
            <v>1</v>
          </cell>
        </row>
        <row r="604">
          <cell r="F604">
            <v>14109</v>
          </cell>
          <cell r="Q604">
            <v>1</v>
          </cell>
        </row>
        <row r="605">
          <cell r="F605">
            <v>41020</v>
          </cell>
          <cell r="Q605">
            <v>1</v>
          </cell>
        </row>
        <row r="606">
          <cell r="F606">
            <v>42018</v>
          </cell>
          <cell r="Q606">
            <v>1</v>
          </cell>
        </row>
        <row r="607">
          <cell r="F607">
            <v>33000</v>
          </cell>
          <cell r="Q607">
            <v>1</v>
          </cell>
        </row>
        <row r="608">
          <cell r="F608">
            <v>15400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51060</v>
          </cell>
          <cell r="Q610">
            <v>1</v>
          </cell>
        </row>
        <row r="611">
          <cell r="F611">
            <v>13520</v>
          </cell>
          <cell r="Q611">
            <v>1</v>
          </cell>
        </row>
        <row r="612">
          <cell r="F612">
            <v>13510</v>
          </cell>
          <cell r="Q612">
            <v>1</v>
          </cell>
        </row>
        <row r="613">
          <cell r="F613">
            <v>41040</v>
          </cell>
          <cell r="Q613">
            <v>1</v>
          </cell>
        </row>
        <row r="614">
          <cell r="F614">
            <v>13100</v>
          </cell>
          <cell r="Q614">
            <v>1</v>
          </cell>
        </row>
        <row r="615">
          <cell r="F615">
            <v>13510</v>
          </cell>
          <cell r="Q615">
            <v>1</v>
          </cell>
        </row>
        <row r="616">
          <cell r="F616">
            <v>15100</v>
          </cell>
          <cell r="Q616">
            <v>1</v>
          </cell>
        </row>
        <row r="617">
          <cell r="F617">
            <v>13400</v>
          </cell>
          <cell r="Q617">
            <v>1</v>
          </cell>
        </row>
        <row r="618">
          <cell r="F618">
            <v>15506</v>
          </cell>
          <cell r="Q618">
            <v>1</v>
          </cell>
        </row>
        <row r="619">
          <cell r="F619">
            <v>15510</v>
          </cell>
          <cell r="Q619">
            <v>1</v>
          </cell>
        </row>
        <row r="620">
          <cell r="F620">
            <v>14100</v>
          </cell>
          <cell r="Q620">
            <v>1</v>
          </cell>
        </row>
        <row r="621">
          <cell r="F621">
            <v>13510</v>
          </cell>
          <cell r="Q621">
            <v>1</v>
          </cell>
        </row>
        <row r="622">
          <cell r="F622">
            <v>42010</v>
          </cell>
          <cell r="Q622">
            <v>1</v>
          </cell>
        </row>
        <row r="623">
          <cell r="F623">
            <v>13400</v>
          </cell>
          <cell r="Q623">
            <v>1</v>
          </cell>
        </row>
        <row r="624">
          <cell r="F624">
            <v>41020</v>
          </cell>
          <cell r="Q624">
            <v>1</v>
          </cell>
        </row>
        <row r="625">
          <cell r="F625">
            <v>14100</v>
          </cell>
          <cell r="Q625">
            <v>1</v>
          </cell>
        </row>
        <row r="626">
          <cell r="F626">
            <v>13600</v>
          </cell>
          <cell r="Q626">
            <v>1</v>
          </cell>
        </row>
        <row r="627">
          <cell r="F627">
            <v>12013</v>
          </cell>
          <cell r="Q627">
            <v>1</v>
          </cell>
        </row>
        <row r="628">
          <cell r="F628">
            <v>15510</v>
          </cell>
          <cell r="Q628">
            <v>1</v>
          </cell>
        </row>
        <row r="629">
          <cell r="F629">
            <v>13525</v>
          </cell>
          <cell r="Q629">
            <v>1</v>
          </cell>
        </row>
        <row r="630">
          <cell r="F630">
            <v>31100</v>
          </cell>
          <cell r="Q630">
            <v>1</v>
          </cell>
        </row>
        <row r="631">
          <cell r="F631">
            <v>13520</v>
          </cell>
          <cell r="Q631">
            <v>1</v>
          </cell>
        </row>
        <row r="632">
          <cell r="F632">
            <v>41030</v>
          </cell>
          <cell r="Q632">
            <v>1</v>
          </cell>
        </row>
        <row r="633">
          <cell r="F633">
            <v>15520</v>
          </cell>
          <cell r="Q633">
            <v>1</v>
          </cell>
        </row>
        <row r="634">
          <cell r="F634">
            <v>41070</v>
          </cell>
          <cell r="Q634">
            <v>1</v>
          </cell>
        </row>
        <row r="635">
          <cell r="F635">
            <v>13520</v>
          </cell>
          <cell r="Q635">
            <v>1</v>
          </cell>
        </row>
        <row r="636">
          <cell r="F636">
            <v>15100</v>
          </cell>
          <cell r="Q636">
            <v>1</v>
          </cell>
        </row>
        <row r="637">
          <cell r="F637">
            <v>13510</v>
          </cell>
          <cell r="Q637">
            <v>1</v>
          </cell>
        </row>
        <row r="638">
          <cell r="F638">
            <v>13510</v>
          </cell>
          <cell r="Q638">
            <v>1</v>
          </cell>
        </row>
        <row r="639">
          <cell r="F639">
            <v>16400</v>
          </cell>
          <cell r="Q639">
            <v>1</v>
          </cell>
        </row>
        <row r="640">
          <cell r="F640">
            <v>13400</v>
          </cell>
          <cell r="Q640">
            <v>1</v>
          </cell>
        </row>
        <row r="641">
          <cell r="F641">
            <v>11100</v>
          </cell>
          <cell r="Q641">
            <v>1</v>
          </cell>
        </row>
        <row r="642">
          <cell r="F642">
            <v>14100</v>
          </cell>
          <cell r="Q642">
            <v>1</v>
          </cell>
        </row>
        <row r="643">
          <cell r="F643">
            <v>12011</v>
          </cell>
          <cell r="Q643">
            <v>1</v>
          </cell>
        </row>
        <row r="644">
          <cell r="F644">
            <v>15100</v>
          </cell>
          <cell r="Q644">
            <v>1</v>
          </cell>
        </row>
        <row r="645">
          <cell r="F645">
            <v>13510</v>
          </cell>
          <cell r="Q645">
            <v>1</v>
          </cell>
        </row>
        <row r="646">
          <cell r="F646">
            <v>11150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13525</v>
          </cell>
          <cell r="Q648">
            <v>1</v>
          </cell>
        </row>
        <row r="649">
          <cell r="F649">
            <v>11100</v>
          </cell>
          <cell r="Q649">
            <v>1</v>
          </cell>
        </row>
        <row r="650">
          <cell r="F650">
            <v>13400</v>
          </cell>
          <cell r="Q650">
            <v>1</v>
          </cell>
        </row>
        <row r="651">
          <cell r="F651">
            <v>15506</v>
          </cell>
          <cell r="Q651">
            <v>1</v>
          </cell>
        </row>
        <row r="652">
          <cell r="F652">
            <v>14109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79000</v>
          </cell>
          <cell r="Q654">
            <v>1</v>
          </cell>
        </row>
        <row r="655">
          <cell r="F655">
            <v>14100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51040</v>
          </cell>
          <cell r="Q657">
            <v>1</v>
          </cell>
        </row>
        <row r="658">
          <cell r="F658">
            <v>15510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13520</v>
          </cell>
          <cell r="Q660">
            <v>1</v>
          </cell>
        </row>
        <row r="661">
          <cell r="F661">
            <v>13510</v>
          </cell>
          <cell r="Q661">
            <v>1</v>
          </cell>
        </row>
        <row r="662">
          <cell r="F662">
            <v>15510</v>
          </cell>
          <cell r="Q662">
            <v>1</v>
          </cell>
        </row>
        <row r="663">
          <cell r="F663">
            <v>13600</v>
          </cell>
          <cell r="Q663">
            <v>1</v>
          </cell>
        </row>
        <row r="664">
          <cell r="F664">
            <v>13400</v>
          </cell>
          <cell r="Q664">
            <v>1</v>
          </cell>
        </row>
        <row r="665">
          <cell r="F665">
            <v>51020</v>
          </cell>
          <cell r="Q665">
            <v>1</v>
          </cell>
        </row>
        <row r="666">
          <cell r="F666">
            <v>15100</v>
          </cell>
          <cell r="Q666">
            <v>1</v>
          </cell>
        </row>
        <row r="667">
          <cell r="F667">
            <v>13510</v>
          </cell>
          <cell r="Q667">
            <v>1</v>
          </cell>
        </row>
        <row r="668">
          <cell r="F668">
            <v>53010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13520</v>
          </cell>
          <cell r="Q670">
            <v>1</v>
          </cell>
        </row>
        <row r="671">
          <cell r="F671">
            <v>15506</v>
          </cell>
          <cell r="Q671">
            <v>1</v>
          </cell>
        </row>
        <row r="672">
          <cell r="F672">
            <v>14109</v>
          </cell>
          <cell r="Q672">
            <v>1</v>
          </cell>
        </row>
        <row r="673">
          <cell r="F673">
            <v>11590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79002</v>
          </cell>
          <cell r="Q675">
            <v>1</v>
          </cell>
        </row>
        <row r="676">
          <cell r="F676">
            <v>13510</v>
          </cell>
          <cell r="Q676">
            <v>1</v>
          </cell>
        </row>
        <row r="677">
          <cell r="F677">
            <v>53010</v>
          </cell>
          <cell r="Q677">
            <v>1</v>
          </cell>
        </row>
        <row r="678">
          <cell r="F678">
            <v>14100</v>
          </cell>
          <cell r="Q678">
            <v>1</v>
          </cell>
        </row>
        <row r="679">
          <cell r="F679">
            <v>11410</v>
          </cell>
          <cell r="Q679">
            <v>1</v>
          </cell>
        </row>
        <row r="680">
          <cell r="F680">
            <v>31100</v>
          </cell>
          <cell r="Q680">
            <v>1</v>
          </cell>
        </row>
        <row r="681">
          <cell r="F681">
            <v>41040</v>
          </cell>
          <cell r="Q681">
            <v>1</v>
          </cell>
        </row>
        <row r="682">
          <cell r="F682">
            <v>13400</v>
          </cell>
          <cell r="Q682">
            <v>1</v>
          </cell>
        </row>
        <row r="683">
          <cell r="F683">
            <v>14100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13400</v>
          </cell>
          <cell r="Q685">
            <v>1</v>
          </cell>
        </row>
        <row r="686">
          <cell r="F686">
            <v>55010</v>
          </cell>
          <cell r="Q686">
            <v>0.75</v>
          </cell>
        </row>
        <row r="687">
          <cell r="F687">
            <v>15506</v>
          </cell>
          <cell r="Q687">
            <v>1</v>
          </cell>
        </row>
        <row r="688">
          <cell r="F688">
            <v>13510</v>
          </cell>
          <cell r="Q688">
            <v>1</v>
          </cell>
        </row>
        <row r="689">
          <cell r="F689">
            <v>32000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44010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13510</v>
          </cell>
          <cell r="Q693">
            <v>1</v>
          </cell>
        </row>
        <row r="694">
          <cell r="F694">
            <v>52040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13400</v>
          </cell>
          <cell r="Q697">
            <v>1</v>
          </cell>
        </row>
        <row r="698">
          <cell r="F698">
            <v>14100</v>
          </cell>
          <cell r="Q698">
            <v>1</v>
          </cell>
        </row>
        <row r="699">
          <cell r="F699">
            <v>11330</v>
          </cell>
          <cell r="Q699">
            <v>1</v>
          </cell>
        </row>
        <row r="700">
          <cell r="F700">
            <v>15506</v>
          </cell>
          <cell r="Q700">
            <v>1</v>
          </cell>
        </row>
        <row r="701">
          <cell r="F701">
            <v>14109</v>
          </cell>
          <cell r="Q701">
            <v>1</v>
          </cell>
        </row>
        <row r="702">
          <cell r="F702">
            <v>34000</v>
          </cell>
          <cell r="Q702">
            <v>1</v>
          </cell>
        </row>
        <row r="703">
          <cell r="F703">
            <v>16100</v>
          </cell>
          <cell r="Q703">
            <v>1</v>
          </cell>
        </row>
        <row r="704">
          <cell r="F704">
            <v>34000</v>
          </cell>
          <cell r="Q704">
            <v>1</v>
          </cell>
        </row>
        <row r="705">
          <cell r="F705">
            <v>41060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11150</v>
          </cell>
          <cell r="Q707">
            <v>1</v>
          </cell>
        </row>
        <row r="708">
          <cell r="F708">
            <v>14100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52010</v>
          </cell>
          <cell r="Q710">
            <v>1</v>
          </cell>
        </row>
        <row r="711">
          <cell r="F711">
            <v>13600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13510</v>
          </cell>
          <cell r="Q713">
            <v>1</v>
          </cell>
        </row>
        <row r="714">
          <cell r="F714">
            <v>42030</v>
          </cell>
          <cell r="Q714">
            <v>1</v>
          </cell>
        </row>
        <row r="715">
          <cell r="F715">
            <v>13400</v>
          </cell>
          <cell r="Q715">
            <v>1</v>
          </cell>
        </row>
        <row r="716">
          <cell r="F716">
            <v>14100</v>
          </cell>
          <cell r="Q716">
            <v>1</v>
          </cell>
        </row>
        <row r="717">
          <cell r="F717">
            <v>11490</v>
          </cell>
          <cell r="Q717">
            <v>0.8</v>
          </cell>
        </row>
        <row r="718">
          <cell r="F718">
            <v>15506</v>
          </cell>
          <cell r="Q718">
            <v>1</v>
          </cell>
        </row>
        <row r="719">
          <cell r="F719">
            <v>12359</v>
          </cell>
          <cell r="Q719">
            <v>1</v>
          </cell>
        </row>
        <row r="720">
          <cell r="F720">
            <v>14109</v>
          </cell>
          <cell r="Q720">
            <v>1</v>
          </cell>
        </row>
        <row r="721">
          <cell r="F721">
            <v>11540</v>
          </cell>
          <cell r="Q721">
            <v>1</v>
          </cell>
        </row>
        <row r="722">
          <cell r="F722">
            <v>11330</v>
          </cell>
          <cell r="Q722">
            <v>1</v>
          </cell>
        </row>
        <row r="723">
          <cell r="F723">
            <v>15100</v>
          </cell>
          <cell r="Q723">
            <v>1</v>
          </cell>
        </row>
        <row r="724">
          <cell r="F724">
            <v>13510</v>
          </cell>
          <cell r="Q724">
            <v>1</v>
          </cell>
        </row>
        <row r="725">
          <cell r="F725">
            <v>11490</v>
          </cell>
          <cell r="Q725">
            <v>1</v>
          </cell>
        </row>
        <row r="726">
          <cell r="F726">
            <v>15100</v>
          </cell>
          <cell r="Q726">
            <v>1</v>
          </cell>
        </row>
        <row r="727">
          <cell r="F727">
            <v>51050</v>
          </cell>
          <cell r="Q727">
            <v>1</v>
          </cell>
        </row>
        <row r="728">
          <cell r="F728">
            <v>41060</v>
          </cell>
          <cell r="Q728">
            <v>1</v>
          </cell>
        </row>
        <row r="729">
          <cell r="F729">
            <v>13510</v>
          </cell>
          <cell r="Q729">
            <v>1</v>
          </cell>
        </row>
        <row r="730">
          <cell r="F730">
            <v>14100</v>
          </cell>
          <cell r="Q730">
            <v>1</v>
          </cell>
        </row>
        <row r="731">
          <cell r="F731">
            <v>15520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13400</v>
          </cell>
          <cell r="Q733">
            <v>1</v>
          </cell>
        </row>
        <row r="734">
          <cell r="F734">
            <v>15506</v>
          </cell>
          <cell r="Q734">
            <v>1</v>
          </cell>
        </row>
        <row r="735">
          <cell r="F735">
            <v>15100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15510</v>
          </cell>
          <cell r="Q737">
            <v>1</v>
          </cell>
        </row>
        <row r="738">
          <cell r="F738">
            <v>41020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14100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11420</v>
          </cell>
          <cell r="Q773">
            <v>1</v>
          </cell>
        </row>
        <row r="774">
          <cell r="F774">
            <v>15510</v>
          </cell>
          <cell r="Q774">
            <v>1</v>
          </cell>
        </row>
        <row r="775">
          <cell r="F775">
            <v>13510</v>
          </cell>
          <cell r="Q775">
            <v>1</v>
          </cell>
        </row>
        <row r="776">
          <cell r="F776">
            <v>15506</v>
          </cell>
          <cell r="Q776">
            <v>1</v>
          </cell>
        </row>
        <row r="777">
          <cell r="F777">
            <v>15505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11100</v>
          </cell>
          <cell r="Q781">
            <v>1</v>
          </cell>
        </row>
        <row r="782">
          <cell r="F782">
            <v>41020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13510</v>
          </cell>
          <cell r="Q784">
            <v>1</v>
          </cell>
        </row>
        <row r="785">
          <cell r="F785">
            <v>15100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13400</v>
          </cell>
          <cell r="Q787">
            <v>1</v>
          </cell>
        </row>
        <row r="788">
          <cell r="F788">
            <v>15506</v>
          </cell>
          <cell r="Q788">
            <v>1</v>
          </cell>
        </row>
        <row r="789">
          <cell r="F789">
            <v>11200</v>
          </cell>
          <cell r="Q789">
            <v>1</v>
          </cell>
        </row>
        <row r="790">
          <cell r="F790">
            <v>14100</v>
          </cell>
          <cell r="Q790">
            <v>1</v>
          </cell>
        </row>
        <row r="791">
          <cell r="F791">
            <v>13510</v>
          </cell>
          <cell r="Q791">
            <v>1</v>
          </cell>
        </row>
        <row r="792">
          <cell r="F792">
            <v>13525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15506</v>
          </cell>
          <cell r="Q794">
            <v>1</v>
          </cell>
        </row>
        <row r="795">
          <cell r="F795">
            <v>51060</v>
          </cell>
          <cell r="Q795">
            <v>1</v>
          </cell>
        </row>
        <row r="796">
          <cell r="F796">
            <v>15100</v>
          </cell>
          <cell r="Q796">
            <v>1</v>
          </cell>
        </row>
        <row r="797">
          <cell r="F797">
            <v>14100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51040</v>
          </cell>
          <cell r="Q799">
            <v>1</v>
          </cell>
        </row>
        <row r="800">
          <cell r="F800">
            <v>14100</v>
          </cell>
          <cell r="Q800">
            <v>1</v>
          </cell>
        </row>
        <row r="801">
          <cell r="F801">
            <v>13400</v>
          </cell>
          <cell r="Q801">
            <v>1</v>
          </cell>
        </row>
        <row r="802">
          <cell r="F802">
            <v>13510</v>
          </cell>
          <cell r="Q802">
            <v>1</v>
          </cell>
        </row>
        <row r="803">
          <cell r="F803">
            <v>13510</v>
          </cell>
          <cell r="Q803">
            <v>1</v>
          </cell>
        </row>
        <row r="804">
          <cell r="F804">
            <v>51020</v>
          </cell>
          <cell r="Q804">
            <v>1</v>
          </cell>
        </row>
        <row r="805">
          <cell r="F805">
            <v>16300</v>
          </cell>
          <cell r="Q805">
            <v>1</v>
          </cell>
        </row>
        <row r="806">
          <cell r="F806">
            <v>16100</v>
          </cell>
          <cell r="Q806">
            <v>1</v>
          </cell>
        </row>
        <row r="807">
          <cell r="F807">
            <v>11100</v>
          </cell>
          <cell r="Q807">
            <v>1</v>
          </cell>
        </row>
        <row r="808">
          <cell r="F808">
            <v>15510</v>
          </cell>
          <cell r="Q808">
            <v>1</v>
          </cell>
        </row>
        <row r="809">
          <cell r="F809">
            <v>13510</v>
          </cell>
          <cell r="Q809">
            <v>1</v>
          </cell>
        </row>
        <row r="810">
          <cell r="F810">
            <v>51020</v>
          </cell>
          <cell r="Q810">
            <v>1</v>
          </cell>
        </row>
        <row r="811">
          <cell r="F811">
            <v>13520</v>
          </cell>
          <cell r="Q811">
            <v>1</v>
          </cell>
        </row>
        <row r="812">
          <cell r="F812">
            <v>44010</v>
          </cell>
          <cell r="Q812">
            <v>1</v>
          </cell>
        </row>
        <row r="813">
          <cell r="F813">
            <v>14109</v>
          </cell>
          <cell r="Q813">
            <v>1</v>
          </cell>
        </row>
        <row r="814">
          <cell r="F814">
            <v>15510</v>
          </cell>
          <cell r="Q814">
            <v>1</v>
          </cell>
        </row>
        <row r="815">
          <cell r="F815">
            <v>41050</v>
          </cell>
          <cell r="Q815">
            <v>1</v>
          </cell>
        </row>
        <row r="816">
          <cell r="F816">
            <v>15520</v>
          </cell>
          <cell r="Q816">
            <v>1</v>
          </cell>
        </row>
        <row r="817">
          <cell r="F817">
            <v>12012</v>
          </cell>
          <cell r="Q817">
            <v>1</v>
          </cell>
        </row>
        <row r="818">
          <cell r="F818">
            <v>15506</v>
          </cell>
          <cell r="Q818">
            <v>1</v>
          </cell>
        </row>
        <row r="819">
          <cell r="F819">
            <v>11348</v>
          </cell>
          <cell r="Q819">
            <v>1</v>
          </cell>
        </row>
        <row r="820">
          <cell r="F820">
            <v>11490</v>
          </cell>
          <cell r="Q820">
            <v>0.8</v>
          </cell>
        </row>
        <row r="821">
          <cell r="F821">
            <v>11100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14100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15100</v>
          </cell>
          <cell r="Q825">
            <v>1</v>
          </cell>
        </row>
        <row r="826">
          <cell r="F826">
            <v>13400</v>
          </cell>
          <cell r="Q826">
            <v>1</v>
          </cell>
        </row>
        <row r="827">
          <cell r="F827">
            <v>11430</v>
          </cell>
          <cell r="Q827">
            <v>1</v>
          </cell>
        </row>
        <row r="828">
          <cell r="F828">
            <v>13510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15506</v>
          </cell>
          <cell r="Q830">
            <v>1</v>
          </cell>
        </row>
        <row r="831">
          <cell r="F831">
            <v>14100</v>
          </cell>
          <cell r="Q831">
            <v>1</v>
          </cell>
        </row>
        <row r="832">
          <cell r="F832">
            <v>13400</v>
          </cell>
          <cell r="Q832">
            <v>1</v>
          </cell>
        </row>
        <row r="833">
          <cell r="F833">
            <v>54010</v>
          </cell>
          <cell r="Q833">
            <v>1</v>
          </cell>
        </row>
        <row r="834">
          <cell r="F834">
            <v>15100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41070</v>
          </cell>
          <cell r="Q836">
            <v>1</v>
          </cell>
        </row>
        <row r="837">
          <cell r="F837">
            <v>13510</v>
          </cell>
          <cell r="Q837">
            <v>1</v>
          </cell>
        </row>
        <row r="838">
          <cell r="F838">
            <v>14100</v>
          </cell>
          <cell r="Q838">
            <v>1</v>
          </cell>
        </row>
        <row r="839">
          <cell r="F839">
            <v>13600</v>
          </cell>
          <cell r="Q839">
            <v>1</v>
          </cell>
        </row>
        <row r="840">
          <cell r="F840">
            <v>15492</v>
          </cell>
          <cell r="Q840">
            <v>1</v>
          </cell>
        </row>
        <row r="841">
          <cell r="F841">
            <v>79002</v>
          </cell>
          <cell r="Q841">
            <v>1</v>
          </cell>
        </row>
        <row r="842">
          <cell r="F842">
            <v>11430</v>
          </cell>
          <cell r="Q842">
            <v>1</v>
          </cell>
        </row>
        <row r="843">
          <cell r="F843">
            <v>72500</v>
          </cell>
          <cell r="Q843">
            <v>1</v>
          </cell>
        </row>
        <row r="844">
          <cell r="F844">
            <v>15100</v>
          </cell>
          <cell r="Q844">
            <v>1</v>
          </cell>
        </row>
        <row r="845">
          <cell r="F845">
            <v>14100</v>
          </cell>
          <cell r="Q845">
            <v>1</v>
          </cell>
        </row>
        <row r="846">
          <cell r="F846">
            <v>11410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34000</v>
          </cell>
          <cell r="Q848">
            <v>1</v>
          </cell>
        </row>
        <row r="849">
          <cell r="F849">
            <v>13510</v>
          </cell>
          <cell r="Q849">
            <v>1</v>
          </cell>
        </row>
        <row r="850">
          <cell r="F850">
            <v>13510</v>
          </cell>
          <cell r="Q850">
            <v>1</v>
          </cell>
        </row>
        <row r="851">
          <cell r="F851">
            <v>13400</v>
          </cell>
          <cell r="Q851">
            <v>1</v>
          </cell>
        </row>
        <row r="852">
          <cell r="F852">
            <v>14100</v>
          </cell>
          <cell r="Q852">
            <v>1</v>
          </cell>
        </row>
        <row r="853">
          <cell r="F853">
            <v>15506</v>
          </cell>
          <cell r="Q853">
            <v>1</v>
          </cell>
        </row>
        <row r="854">
          <cell r="F854">
            <v>13510</v>
          </cell>
          <cell r="Q854">
            <v>1</v>
          </cell>
        </row>
        <row r="855">
          <cell r="F855">
            <v>13510</v>
          </cell>
          <cell r="Q855">
            <v>1</v>
          </cell>
        </row>
        <row r="856">
          <cell r="F856">
            <v>15510</v>
          </cell>
          <cell r="Q856">
            <v>1</v>
          </cell>
        </row>
        <row r="857">
          <cell r="F857">
            <v>11200</v>
          </cell>
          <cell r="Q857">
            <v>1</v>
          </cell>
        </row>
        <row r="858">
          <cell r="F858">
            <v>13400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42012</v>
          </cell>
          <cell r="Q860">
            <v>1</v>
          </cell>
        </row>
        <row r="861">
          <cell r="F861">
            <v>15510</v>
          </cell>
          <cell r="Q861">
            <v>1</v>
          </cell>
        </row>
        <row r="862">
          <cell r="F862">
            <v>13510</v>
          </cell>
          <cell r="Q862">
            <v>1</v>
          </cell>
        </row>
        <row r="863">
          <cell r="F863">
            <v>13510</v>
          </cell>
          <cell r="Q863">
            <v>1</v>
          </cell>
        </row>
        <row r="864">
          <cell r="F864">
            <v>52040</v>
          </cell>
          <cell r="Q864">
            <v>1</v>
          </cell>
        </row>
        <row r="865">
          <cell r="F865">
            <v>13100</v>
          </cell>
          <cell r="Q865">
            <v>1</v>
          </cell>
        </row>
        <row r="866">
          <cell r="F866">
            <v>41040</v>
          </cell>
          <cell r="Q866">
            <v>1</v>
          </cell>
        </row>
        <row r="867">
          <cell r="F867">
            <v>15506</v>
          </cell>
          <cell r="Q867">
            <v>1</v>
          </cell>
        </row>
        <row r="868">
          <cell r="F868">
            <v>15400</v>
          </cell>
          <cell r="Q868">
            <v>1</v>
          </cell>
        </row>
        <row r="869">
          <cell r="F869">
            <v>41070</v>
          </cell>
          <cell r="Q869">
            <v>1</v>
          </cell>
        </row>
        <row r="870">
          <cell r="F870">
            <v>13400</v>
          </cell>
          <cell r="Q870">
            <v>1</v>
          </cell>
        </row>
        <row r="871">
          <cell r="F871">
            <v>13510</v>
          </cell>
          <cell r="Q871">
            <v>1</v>
          </cell>
        </row>
        <row r="872">
          <cell r="F872">
            <v>51010</v>
          </cell>
          <cell r="Q872">
            <v>1</v>
          </cell>
        </row>
        <row r="873">
          <cell r="F873">
            <v>12013</v>
          </cell>
          <cell r="Q873">
            <v>1</v>
          </cell>
        </row>
        <row r="874">
          <cell r="F874">
            <v>11410</v>
          </cell>
          <cell r="Q874">
            <v>1</v>
          </cell>
        </row>
        <row r="875">
          <cell r="F875">
            <v>13520</v>
          </cell>
          <cell r="Q875">
            <v>1</v>
          </cell>
        </row>
        <row r="876">
          <cell r="F876">
            <v>15400</v>
          </cell>
          <cell r="Q876">
            <v>1</v>
          </cell>
        </row>
        <row r="877">
          <cell r="F877">
            <v>12013</v>
          </cell>
          <cell r="Q877">
            <v>1</v>
          </cell>
        </row>
        <row r="878">
          <cell r="F878">
            <v>13400</v>
          </cell>
          <cell r="Q878">
            <v>1</v>
          </cell>
        </row>
        <row r="879">
          <cell r="F879">
            <v>32000</v>
          </cell>
          <cell r="Q879">
            <v>1</v>
          </cell>
        </row>
        <row r="880">
          <cell r="F880">
            <v>15520</v>
          </cell>
          <cell r="Q880">
            <v>1</v>
          </cell>
        </row>
        <row r="881">
          <cell r="F881">
            <v>13400</v>
          </cell>
          <cell r="Q881">
            <v>1</v>
          </cell>
        </row>
        <row r="882">
          <cell r="F882">
            <v>41020</v>
          </cell>
          <cell r="Q882">
            <v>1</v>
          </cell>
        </row>
        <row r="883">
          <cell r="F883">
            <v>13525</v>
          </cell>
          <cell r="Q883">
            <v>1</v>
          </cell>
        </row>
        <row r="884">
          <cell r="F884">
            <v>13400</v>
          </cell>
          <cell r="Q884">
            <v>1</v>
          </cell>
        </row>
        <row r="885">
          <cell r="F885">
            <v>13400</v>
          </cell>
          <cell r="Q885">
            <v>0.5</v>
          </cell>
        </row>
        <row r="886">
          <cell r="F886">
            <v>15506</v>
          </cell>
          <cell r="Q886">
            <v>1</v>
          </cell>
        </row>
        <row r="887">
          <cell r="F887">
            <v>13510</v>
          </cell>
          <cell r="Q887">
            <v>1</v>
          </cell>
        </row>
        <row r="888">
          <cell r="F888">
            <v>15100</v>
          </cell>
          <cell r="Q888">
            <v>1</v>
          </cell>
        </row>
        <row r="889">
          <cell r="F889">
            <v>13520</v>
          </cell>
          <cell r="Q889">
            <v>1</v>
          </cell>
        </row>
        <row r="890">
          <cell r="F890">
            <v>13510</v>
          </cell>
          <cell r="Q890">
            <v>1</v>
          </cell>
        </row>
        <row r="891">
          <cell r="F891">
            <v>13400</v>
          </cell>
          <cell r="Q891">
            <v>1</v>
          </cell>
        </row>
        <row r="892">
          <cell r="F892">
            <v>15509</v>
          </cell>
          <cell r="Q892">
            <v>1</v>
          </cell>
        </row>
        <row r="893">
          <cell r="F893">
            <v>13600</v>
          </cell>
          <cell r="Q893">
            <v>1</v>
          </cell>
        </row>
        <row r="894">
          <cell r="F894">
            <v>11325</v>
          </cell>
          <cell r="Q894">
            <v>1</v>
          </cell>
        </row>
        <row r="895">
          <cell r="F895">
            <v>41020</v>
          </cell>
          <cell r="Q895">
            <v>1</v>
          </cell>
        </row>
        <row r="896">
          <cell r="F896">
            <v>41040</v>
          </cell>
          <cell r="Q896">
            <v>1</v>
          </cell>
        </row>
        <row r="897">
          <cell r="F897">
            <v>13400</v>
          </cell>
          <cell r="Q897">
            <v>1</v>
          </cell>
        </row>
        <row r="898">
          <cell r="F898">
            <v>14100</v>
          </cell>
          <cell r="Q898">
            <v>1</v>
          </cell>
        </row>
        <row r="899">
          <cell r="F899">
            <v>16300</v>
          </cell>
          <cell r="Q899">
            <v>1</v>
          </cell>
        </row>
        <row r="900">
          <cell r="F900">
            <v>14100</v>
          </cell>
          <cell r="Q900">
            <v>1</v>
          </cell>
        </row>
        <row r="901">
          <cell r="F901">
            <v>12013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15100</v>
          </cell>
          <cell r="Q903">
            <v>1</v>
          </cell>
        </row>
        <row r="904">
          <cell r="F904">
            <v>15100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13400</v>
          </cell>
          <cell r="Q906">
            <v>1</v>
          </cell>
        </row>
        <row r="907">
          <cell r="F907">
            <v>15509</v>
          </cell>
          <cell r="Q907">
            <v>1</v>
          </cell>
        </row>
        <row r="908">
          <cell r="F908">
            <v>41020</v>
          </cell>
          <cell r="Q908">
            <v>1</v>
          </cell>
        </row>
        <row r="909">
          <cell r="F909">
            <v>13510</v>
          </cell>
          <cell r="Q909">
            <v>1</v>
          </cell>
        </row>
        <row r="910">
          <cell r="F910">
            <v>15508</v>
          </cell>
          <cell r="Q910">
            <v>1</v>
          </cell>
        </row>
        <row r="911">
          <cell r="F911">
            <v>12013</v>
          </cell>
          <cell r="Q911">
            <v>1</v>
          </cell>
        </row>
        <row r="912">
          <cell r="F912">
            <v>12013</v>
          </cell>
          <cell r="Q912">
            <v>1</v>
          </cell>
        </row>
        <row r="913">
          <cell r="F913">
            <v>42014</v>
          </cell>
          <cell r="Q913">
            <v>1</v>
          </cell>
        </row>
        <row r="914">
          <cell r="F914">
            <v>53010</v>
          </cell>
          <cell r="Q914">
            <v>1</v>
          </cell>
        </row>
        <row r="915">
          <cell r="F915">
            <v>11550</v>
          </cell>
          <cell r="Q915">
            <v>1</v>
          </cell>
        </row>
        <row r="916">
          <cell r="F916">
            <v>15520</v>
          </cell>
          <cell r="Q916">
            <v>1</v>
          </cell>
        </row>
        <row r="917">
          <cell r="F917">
            <v>11420</v>
          </cell>
          <cell r="Q917">
            <v>1</v>
          </cell>
        </row>
        <row r="918">
          <cell r="F918">
            <v>13400</v>
          </cell>
          <cell r="Q918">
            <v>1</v>
          </cell>
        </row>
        <row r="919">
          <cell r="F919">
            <v>13400</v>
          </cell>
          <cell r="Q919">
            <v>1</v>
          </cell>
        </row>
        <row r="920">
          <cell r="F920">
            <v>42040</v>
          </cell>
          <cell r="Q920">
            <v>1</v>
          </cell>
        </row>
        <row r="921">
          <cell r="F921">
            <v>15100</v>
          </cell>
          <cell r="Q921">
            <v>1</v>
          </cell>
        </row>
        <row r="922">
          <cell r="F922">
            <v>41070</v>
          </cell>
          <cell r="Q922">
            <v>1</v>
          </cell>
        </row>
        <row r="923">
          <cell r="F923">
            <v>42016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15506</v>
          </cell>
          <cell r="Q925">
            <v>1</v>
          </cell>
        </row>
        <row r="926">
          <cell r="F926">
            <v>15100</v>
          </cell>
          <cell r="Q926">
            <v>1</v>
          </cell>
        </row>
        <row r="927">
          <cell r="F927">
            <v>13510</v>
          </cell>
          <cell r="Q927">
            <v>1</v>
          </cell>
        </row>
        <row r="928">
          <cell r="F928">
            <v>15520</v>
          </cell>
          <cell r="Q928">
            <v>1</v>
          </cell>
        </row>
        <row r="929">
          <cell r="F929">
            <v>13400</v>
          </cell>
          <cell r="Q929">
            <v>1</v>
          </cell>
        </row>
        <row r="930">
          <cell r="F930">
            <v>11200</v>
          </cell>
          <cell r="Q930">
            <v>1</v>
          </cell>
        </row>
        <row r="931">
          <cell r="F931">
            <v>14100</v>
          </cell>
          <cell r="Q931">
            <v>1</v>
          </cell>
        </row>
        <row r="932">
          <cell r="F932">
            <v>41050</v>
          </cell>
          <cell r="Q932">
            <v>1</v>
          </cell>
        </row>
        <row r="933">
          <cell r="F933">
            <v>13510</v>
          </cell>
          <cell r="Q933">
            <v>1</v>
          </cell>
        </row>
        <row r="934">
          <cell r="F934">
            <v>11370</v>
          </cell>
          <cell r="Q934">
            <v>1</v>
          </cell>
        </row>
        <row r="935">
          <cell r="F935">
            <v>12012</v>
          </cell>
          <cell r="Q935">
            <v>1</v>
          </cell>
        </row>
        <row r="936">
          <cell r="F936">
            <v>15506</v>
          </cell>
          <cell r="Q936">
            <v>1</v>
          </cell>
        </row>
        <row r="937">
          <cell r="F937">
            <v>13400</v>
          </cell>
          <cell r="Q937">
            <v>1</v>
          </cell>
        </row>
        <row r="938">
          <cell r="F938">
            <v>13510</v>
          </cell>
          <cell r="Q938">
            <v>1</v>
          </cell>
        </row>
        <row r="939">
          <cell r="F939">
            <v>11100</v>
          </cell>
          <cell r="Q939">
            <v>1</v>
          </cell>
        </row>
        <row r="940">
          <cell r="F940">
            <v>41020</v>
          </cell>
          <cell r="Q940">
            <v>1</v>
          </cell>
        </row>
        <row r="941">
          <cell r="F941">
            <v>43010</v>
          </cell>
          <cell r="Q941">
            <v>1</v>
          </cell>
        </row>
        <row r="942">
          <cell r="F942">
            <v>14100</v>
          </cell>
          <cell r="Q942">
            <v>1</v>
          </cell>
        </row>
        <row r="943">
          <cell r="F943">
            <v>52020</v>
          </cell>
          <cell r="Q943">
            <v>1</v>
          </cell>
        </row>
        <row r="944">
          <cell r="F944">
            <v>13510</v>
          </cell>
          <cell r="Q944">
            <v>1</v>
          </cell>
        </row>
        <row r="945">
          <cell r="F945">
            <v>15520</v>
          </cell>
          <cell r="Q945">
            <v>1</v>
          </cell>
        </row>
        <row r="946">
          <cell r="F946">
            <v>11490</v>
          </cell>
          <cell r="Q946">
            <v>1</v>
          </cell>
        </row>
        <row r="947">
          <cell r="F947">
            <v>14100</v>
          </cell>
          <cell r="Q947">
            <v>1</v>
          </cell>
        </row>
        <row r="948">
          <cell r="F948">
            <v>11100</v>
          </cell>
          <cell r="Q948">
            <v>1</v>
          </cell>
        </row>
        <row r="949">
          <cell r="F949">
            <v>12013</v>
          </cell>
          <cell r="Q949">
            <v>1</v>
          </cell>
        </row>
        <row r="950">
          <cell r="F950">
            <v>13510</v>
          </cell>
          <cell r="Q950">
            <v>1</v>
          </cell>
        </row>
        <row r="951">
          <cell r="F951">
            <v>15506</v>
          </cell>
          <cell r="Q951">
            <v>1</v>
          </cell>
        </row>
        <row r="952">
          <cell r="F952">
            <v>15100</v>
          </cell>
          <cell r="Q952">
            <v>1</v>
          </cell>
        </row>
        <row r="953">
          <cell r="F953">
            <v>41040</v>
          </cell>
          <cell r="Q953">
            <v>1</v>
          </cell>
        </row>
        <row r="954">
          <cell r="F954">
            <v>12013</v>
          </cell>
          <cell r="Q954">
            <v>1</v>
          </cell>
        </row>
        <row r="955">
          <cell r="F955">
            <v>72500</v>
          </cell>
          <cell r="Q955">
            <v>1</v>
          </cell>
        </row>
        <row r="956">
          <cell r="F956">
            <v>15506</v>
          </cell>
          <cell r="Q956">
            <v>1</v>
          </cell>
        </row>
        <row r="957">
          <cell r="F957">
            <v>13510</v>
          </cell>
          <cell r="Q957">
            <v>1</v>
          </cell>
        </row>
        <row r="958">
          <cell r="F958">
            <v>42010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15506</v>
          </cell>
          <cell r="Q960">
            <v>1</v>
          </cell>
        </row>
        <row r="961">
          <cell r="F961">
            <v>41050</v>
          </cell>
          <cell r="Q961">
            <v>1</v>
          </cell>
        </row>
        <row r="962">
          <cell r="F962">
            <v>12013</v>
          </cell>
          <cell r="Q962">
            <v>1</v>
          </cell>
        </row>
        <row r="963">
          <cell r="F963">
            <v>53010</v>
          </cell>
          <cell r="Q963">
            <v>1</v>
          </cell>
        </row>
        <row r="964">
          <cell r="F964">
            <v>15506</v>
          </cell>
          <cell r="Q964">
            <v>1</v>
          </cell>
        </row>
        <row r="965">
          <cell r="F965">
            <v>13400</v>
          </cell>
          <cell r="Q965">
            <v>1</v>
          </cell>
        </row>
        <row r="966">
          <cell r="F966">
            <v>33000</v>
          </cell>
          <cell r="Q966">
            <v>1</v>
          </cell>
        </row>
        <row r="967">
          <cell r="F967">
            <v>11200</v>
          </cell>
          <cell r="Q967">
            <v>1</v>
          </cell>
        </row>
        <row r="968">
          <cell r="F968">
            <v>11320</v>
          </cell>
          <cell r="Q968">
            <v>1</v>
          </cell>
        </row>
        <row r="969">
          <cell r="F969">
            <v>11200</v>
          </cell>
          <cell r="Q969">
            <v>1</v>
          </cell>
        </row>
        <row r="970">
          <cell r="F970">
            <v>11200</v>
          </cell>
          <cell r="Q970">
            <v>1</v>
          </cell>
        </row>
        <row r="971">
          <cell r="F971">
            <v>13510</v>
          </cell>
          <cell r="Q971">
            <v>1</v>
          </cell>
        </row>
        <row r="972">
          <cell r="F972">
            <v>13510</v>
          </cell>
          <cell r="Q972">
            <v>1</v>
          </cell>
        </row>
        <row r="973">
          <cell r="F973">
            <v>51010</v>
          </cell>
          <cell r="Q973">
            <v>1</v>
          </cell>
        </row>
        <row r="974">
          <cell r="F974">
            <v>13400</v>
          </cell>
          <cell r="Q974">
            <v>1</v>
          </cell>
        </row>
        <row r="975">
          <cell r="F975">
            <v>13400</v>
          </cell>
          <cell r="Q975">
            <v>1</v>
          </cell>
        </row>
        <row r="976">
          <cell r="F976">
            <v>41040</v>
          </cell>
          <cell r="Q976">
            <v>1</v>
          </cell>
        </row>
        <row r="977">
          <cell r="F977">
            <v>15100</v>
          </cell>
          <cell r="Q977">
            <v>1</v>
          </cell>
        </row>
        <row r="978">
          <cell r="F978">
            <v>13520</v>
          </cell>
          <cell r="Q978">
            <v>1</v>
          </cell>
        </row>
        <row r="979">
          <cell r="F979">
            <v>15509</v>
          </cell>
          <cell r="Q979">
            <v>1</v>
          </cell>
        </row>
        <row r="980">
          <cell r="F980">
            <v>15505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15100</v>
          </cell>
          <cell r="Q982">
            <v>1</v>
          </cell>
        </row>
        <row r="983">
          <cell r="F983">
            <v>15520</v>
          </cell>
          <cell r="Q983">
            <v>1</v>
          </cell>
        </row>
        <row r="984">
          <cell r="F984">
            <v>41030</v>
          </cell>
          <cell r="Q984">
            <v>1</v>
          </cell>
        </row>
        <row r="985">
          <cell r="F985">
            <v>42018</v>
          </cell>
          <cell r="Q985">
            <v>1</v>
          </cell>
        </row>
        <row r="986">
          <cell r="F986">
            <v>13400</v>
          </cell>
          <cell r="Q986">
            <v>1</v>
          </cell>
        </row>
        <row r="987">
          <cell r="F987">
            <v>13400</v>
          </cell>
          <cell r="Q987">
            <v>1</v>
          </cell>
        </row>
        <row r="988">
          <cell r="F988">
            <v>16100</v>
          </cell>
          <cell r="Q988">
            <v>1</v>
          </cell>
        </row>
        <row r="989">
          <cell r="F989">
            <v>41070</v>
          </cell>
          <cell r="Q989">
            <v>1</v>
          </cell>
        </row>
        <row r="990">
          <cell r="F990">
            <v>14100</v>
          </cell>
          <cell r="Q990">
            <v>1</v>
          </cell>
        </row>
        <row r="991">
          <cell r="F991">
            <v>13100</v>
          </cell>
          <cell r="Q991">
            <v>1</v>
          </cell>
        </row>
        <row r="992">
          <cell r="F992">
            <v>15100</v>
          </cell>
          <cell r="Q992">
            <v>1</v>
          </cell>
        </row>
        <row r="993">
          <cell r="F993">
            <v>11200</v>
          </cell>
          <cell r="Q993">
            <v>1</v>
          </cell>
        </row>
        <row r="994">
          <cell r="F994">
            <v>11490</v>
          </cell>
          <cell r="Q994">
            <v>0.8</v>
          </cell>
        </row>
        <row r="995">
          <cell r="F995">
            <v>13400</v>
          </cell>
          <cell r="Q995">
            <v>1</v>
          </cell>
        </row>
        <row r="996">
          <cell r="F996">
            <v>13510</v>
          </cell>
          <cell r="Q996">
            <v>1</v>
          </cell>
        </row>
        <row r="997">
          <cell r="F997">
            <v>11200</v>
          </cell>
          <cell r="Q997">
            <v>1</v>
          </cell>
        </row>
        <row r="998">
          <cell r="F998">
            <v>14100</v>
          </cell>
          <cell r="Q998">
            <v>1</v>
          </cell>
        </row>
        <row r="999">
          <cell r="F999">
            <v>12013</v>
          </cell>
          <cell r="Q999">
            <v>1</v>
          </cell>
        </row>
        <row r="1000">
          <cell r="F1000">
            <v>15100</v>
          </cell>
          <cell r="Q1000">
            <v>1</v>
          </cell>
        </row>
        <row r="1001">
          <cell r="F1001">
            <v>15505</v>
          </cell>
          <cell r="Q1001">
            <v>1</v>
          </cell>
        </row>
        <row r="1002">
          <cell r="F1002">
            <v>41040</v>
          </cell>
          <cell r="Q1002">
            <v>1</v>
          </cell>
        </row>
        <row r="1003">
          <cell r="F1003">
            <v>13400</v>
          </cell>
          <cell r="Q1003">
            <v>1</v>
          </cell>
        </row>
        <row r="1004">
          <cell r="F1004">
            <v>15508</v>
          </cell>
          <cell r="Q1004">
            <v>1</v>
          </cell>
        </row>
        <row r="1005">
          <cell r="F1005">
            <v>15520</v>
          </cell>
          <cell r="Q1005">
            <v>1</v>
          </cell>
        </row>
        <row r="1006">
          <cell r="F1006">
            <v>15506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13510</v>
          </cell>
          <cell r="Q1008">
            <v>1</v>
          </cell>
        </row>
        <row r="1009">
          <cell r="F1009">
            <v>79000</v>
          </cell>
          <cell r="Q1009">
            <v>1</v>
          </cell>
        </row>
        <row r="1010">
          <cell r="F1010">
            <v>15506</v>
          </cell>
          <cell r="Q1010">
            <v>1</v>
          </cell>
        </row>
        <row r="1011">
          <cell r="F1011">
            <v>79003</v>
          </cell>
          <cell r="Q1011">
            <v>1</v>
          </cell>
        </row>
        <row r="1012">
          <cell r="F1012">
            <v>15100</v>
          </cell>
          <cell r="Q1012">
            <v>1</v>
          </cell>
        </row>
        <row r="1013">
          <cell r="F1013">
            <v>15508</v>
          </cell>
          <cell r="Q1013">
            <v>1</v>
          </cell>
        </row>
        <row r="1014">
          <cell r="F1014">
            <v>13510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13400</v>
          </cell>
          <cell r="Q1016">
            <v>1</v>
          </cell>
        </row>
        <row r="1017">
          <cell r="F1017">
            <v>14100</v>
          </cell>
          <cell r="Q1017">
            <v>1</v>
          </cell>
        </row>
        <row r="1018">
          <cell r="F1018">
            <v>14100</v>
          </cell>
          <cell r="Q1018">
            <v>1</v>
          </cell>
        </row>
        <row r="1019">
          <cell r="F1019">
            <v>16200</v>
          </cell>
          <cell r="Q1019">
            <v>1</v>
          </cell>
        </row>
        <row r="1020">
          <cell r="F1020">
            <v>51010</v>
          </cell>
          <cell r="Q1020">
            <v>1</v>
          </cell>
        </row>
        <row r="1021">
          <cell r="F1021">
            <v>14100</v>
          </cell>
          <cell r="Q1021">
            <v>1</v>
          </cell>
        </row>
        <row r="1022">
          <cell r="F1022">
            <v>11200</v>
          </cell>
          <cell r="Q1022">
            <v>1</v>
          </cell>
        </row>
        <row r="1023">
          <cell r="F1023">
            <v>51020</v>
          </cell>
          <cell r="Q1023">
            <v>1</v>
          </cell>
        </row>
        <row r="1024">
          <cell r="F1024">
            <v>13510</v>
          </cell>
          <cell r="Q1024">
            <v>1</v>
          </cell>
        </row>
        <row r="1025">
          <cell r="F1025">
            <v>51020</v>
          </cell>
          <cell r="Q1025">
            <v>1</v>
          </cell>
        </row>
        <row r="1026">
          <cell r="F1026">
            <v>14100</v>
          </cell>
          <cell r="Q1026">
            <v>1</v>
          </cell>
        </row>
        <row r="1027">
          <cell r="F1027">
            <v>13600</v>
          </cell>
          <cell r="Q1027">
            <v>1</v>
          </cell>
        </row>
        <row r="1028">
          <cell r="F1028">
            <v>15506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13400</v>
          </cell>
          <cell r="Q1030">
            <v>1</v>
          </cell>
        </row>
        <row r="1031">
          <cell r="F1031">
            <v>13400</v>
          </cell>
          <cell r="Q1031">
            <v>1</v>
          </cell>
        </row>
        <row r="1032">
          <cell r="F1032">
            <v>14100</v>
          </cell>
          <cell r="Q1032">
            <v>1</v>
          </cell>
        </row>
        <row r="1033">
          <cell r="F1033">
            <v>13510</v>
          </cell>
          <cell r="Q1033">
            <v>1</v>
          </cell>
        </row>
        <row r="1034">
          <cell r="F1034">
            <v>13520</v>
          </cell>
          <cell r="Q1034">
            <v>1</v>
          </cell>
        </row>
        <row r="1035">
          <cell r="F1035">
            <v>16400</v>
          </cell>
          <cell r="Q1035">
            <v>1</v>
          </cell>
        </row>
        <row r="1036">
          <cell r="F1036">
            <v>79003</v>
          </cell>
          <cell r="Q1036">
            <v>1</v>
          </cell>
        </row>
        <row r="1037">
          <cell r="F1037">
            <v>13400</v>
          </cell>
          <cell r="Q1037">
            <v>1</v>
          </cell>
        </row>
        <row r="1038">
          <cell r="F1038">
            <v>14100</v>
          </cell>
          <cell r="Q1038">
            <v>1</v>
          </cell>
        </row>
        <row r="1039">
          <cell r="F1039">
            <v>14100</v>
          </cell>
          <cell r="Q1039">
            <v>1</v>
          </cell>
        </row>
        <row r="1040">
          <cell r="F1040">
            <v>15520</v>
          </cell>
          <cell r="Q1040">
            <v>1</v>
          </cell>
        </row>
        <row r="1041">
          <cell r="F1041">
            <v>15505</v>
          </cell>
          <cell r="Q1041">
            <v>1</v>
          </cell>
        </row>
        <row r="1042">
          <cell r="F1042">
            <v>15506</v>
          </cell>
          <cell r="Q1042">
            <v>1</v>
          </cell>
        </row>
        <row r="1043">
          <cell r="F1043">
            <v>41020</v>
          </cell>
          <cell r="Q1043">
            <v>1</v>
          </cell>
        </row>
        <row r="1044">
          <cell r="F1044">
            <v>13520</v>
          </cell>
          <cell r="Q1044">
            <v>1</v>
          </cell>
        </row>
        <row r="1045">
          <cell r="F1045">
            <v>14109</v>
          </cell>
          <cell r="Q1045">
            <v>1</v>
          </cell>
        </row>
        <row r="1046">
          <cell r="F1046">
            <v>79002</v>
          </cell>
          <cell r="Q1046">
            <v>1</v>
          </cell>
        </row>
        <row r="1047">
          <cell r="F1047">
            <v>52040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31100</v>
          </cell>
          <cell r="Q1049">
            <v>1</v>
          </cell>
        </row>
        <row r="1050">
          <cell r="F1050">
            <v>13510</v>
          </cell>
          <cell r="Q1050">
            <v>1</v>
          </cell>
        </row>
        <row r="1051">
          <cell r="F1051">
            <v>15506</v>
          </cell>
          <cell r="Q1051">
            <v>1</v>
          </cell>
        </row>
        <row r="1052">
          <cell r="F1052">
            <v>15100</v>
          </cell>
          <cell r="Q1052">
            <v>1</v>
          </cell>
        </row>
        <row r="1053">
          <cell r="F1053">
            <v>15505</v>
          </cell>
          <cell r="Q1053">
            <v>1</v>
          </cell>
        </row>
        <row r="1054">
          <cell r="F1054">
            <v>11200</v>
          </cell>
          <cell r="Q1054">
            <v>1</v>
          </cell>
        </row>
        <row r="1055">
          <cell r="F1055">
            <v>79002</v>
          </cell>
          <cell r="Q1055">
            <v>1</v>
          </cell>
        </row>
        <row r="1056">
          <cell r="F1056">
            <v>15506</v>
          </cell>
          <cell r="Q1056">
            <v>1</v>
          </cell>
        </row>
        <row r="1057">
          <cell r="F1057">
            <v>15506</v>
          </cell>
          <cell r="Q1057">
            <v>1</v>
          </cell>
        </row>
        <row r="1058">
          <cell r="F1058">
            <v>11200</v>
          </cell>
          <cell r="Q1058">
            <v>1</v>
          </cell>
        </row>
        <row r="1059">
          <cell r="F1059">
            <v>11490</v>
          </cell>
          <cell r="Q1059">
            <v>0.5</v>
          </cell>
        </row>
        <row r="1060">
          <cell r="F1060">
            <v>13510</v>
          </cell>
          <cell r="Q1060">
            <v>1</v>
          </cell>
        </row>
        <row r="1061">
          <cell r="F1061">
            <v>16400</v>
          </cell>
          <cell r="Q1061">
            <v>1</v>
          </cell>
        </row>
        <row r="1062">
          <cell r="F1062">
            <v>12013</v>
          </cell>
          <cell r="Q1062">
            <v>1</v>
          </cell>
        </row>
        <row r="1063">
          <cell r="F1063">
            <v>13520</v>
          </cell>
          <cell r="Q1063">
            <v>1</v>
          </cell>
        </row>
        <row r="1064">
          <cell r="F1064">
            <v>16400</v>
          </cell>
          <cell r="Q1064">
            <v>1</v>
          </cell>
        </row>
        <row r="1065">
          <cell r="F1065">
            <v>79002</v>
          </cell>
          <cell r="Q1065">
            <v>1</v>
          </cell>
        </row>
        <row r="1066">
          <cell r="F1066">
            <v>51060</v>
          </cell>
          <cell r="Q1066">
            <v>1</v>
          </cell>
        </row>
        <row r="1067">
          <cell r="F1067">
            <v>51045</v>
          </cell>
          <cell r="Q1067">
            <v>1</v>
          </cell>
        </row>
        <row r="1068">
          <cell r="F1068">
            <v>41020</v>
          </cell>
          <cell r="Q1068">
            <v>1</v>
          </cell>
        </row>
        <row r="1069">
          <cell r="F1069">
            <v>13510</v>
          </cell>
          <cell r="Q1069">
            <v>1</v>
          </cell>
        </row>
        <row r="1070">
          <cell r="F1070">
            <v>12013</v>
          </cell>
          <cell r="Q1070">
            <v>1</v>
          </cell>
        </row>
        <row r="1071">
          <cell r="F1071">
            <v>41020</v>
          </cell>
          <cell r="Q1071">
            <v>1</v>
          </cell>
        </row>
        <row r="1072">
          <cell r="F1072">
            <v>15100</v>
          </cell>
          <cell r="Q1072">
            <v>1</v>
          </cell>
        </row>
        <row r="1073">
          <cell r="F1073">
            <v>15100</v>
          </cell>
          <cell r="Q1073">
            <v>1</v>
          </cell>
        </row>
        <row r="1074">
          <cell r="F1074">
            <v>72500</v>
          </cell>
          <cell r="Q1074">
            <v>1</v>
          </cell>
        </row>
        <row r="1075">
          <cell r="F1075">
            <v>15510</v>
          </cell>
          <cell r="Q1075">
            <v>1</v>
          </cell>
        </row>
        <row r="1076">
          <cell r="F1076">
            <v>42010</v>
          </cell>
          <cell r="Q1076">
            <v>1</v>
          </cell>
        </row>
        <row r="1077">
          <cell r="F1077">
            <v>14100</v>
          </cell>
          <cell r="Q1077">
            <v>1</v>
          </cell>
        </row>
        <row r="1078">
          <cell r="F1078">
            <v>15100</v>
          </cell>
          <cell r="Q1078">
            <v>1</v>
          </cell>
        </row>
        <row r="1079">
          <cell r="F1079">
            <v>11150</v>
          </cell>
          <cell r="Q1079">
            <v>1</v>
          </cell>
        </row>
        <row r="1080">
          <cell r="F1080">
            <v>15506</v>
          </cell>
          <cell r="Q1080">
            <v>1</v>
          </cell>
        </row>
        <row r="1081">
          <cell r="F1081">
            <v>51040</v>
          </cell>
          <cell r="Q1081">
            <v>1</v>
          </cell>
        </row>
        <row r="1082">
          <cell r="F1082">
            <v>15520</v>
          </cell>
          <cell r="Q1082">
            <v>1</v>
          </cell>
        </row>
        <row r="1083">
          <cell r="F1083">
            <v>15510</v>
          </cell>
          <cell r="Q1083">
            <v>1</v>
          </cell>
        </row>
        <row r="1084">
          <cell r="F1084">
            <v>41060</v>
          </cell>
          <cell r="Q1084">
            <v>1</v>
          </cell>
        </row>
        <row r="1085">
          <cell r="F1085">
            <v>79002</v>
          </cell>
          <cell r="Q1085">
            <v>1</v>
          </cell>
        </row>
        <row r="1086">
          <cell r="F1086">
            <v>13510</v>
          </cell>
          <cell r="Q1086">
            <v>1</v>
          </cell>
        </row>
        <row r="1087">
          <cell r="F1087">
            <v>14100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15100</v>
          </cell>
          <cell r="Q1089">
            <v>1</v>
          </cell>
        </row>
        <row r="1090">
          <cell r="F1090">
            <v>13510</v>
          </cell>
          <cell r="Q1090">
            <v>1</v>
          </cell>
        </row>
        <row r="1091">
          <cell r="F1091">
            <v>15506</v>
          </cell>
          <cell r="Q1091">
            <v>1</v>
          </cell>
        </row>
        <row r="1092">
          <cell r="F1092">
            <v>11490</v>
          </cell>
          <cell r="Q1092">
            <v>0.5</v>
          </cell>
        </row>
        <row r="1093">
          <cell r="F1093">
            <v>15100</v>
          </cell>
          <cell r="Q1093">
            <v>1</v>
          </cell>
        </row>
        <row r="1094">
          <cell r="F1094">
            <v>13510</v>
          </cell>
          <cell r="Q1094">
            <v>1</v>
          </cell>
        </row>
        <row r="1095">
          <cell r="F1095">
            <v>51060</v>
          </cell>
          <cell r="Q1095">
            <v>1</v>
          </cell>
        </row>
      </sheetData>
      <sheetData sheetId="13">
        <row r="2">
          <cell r="F2">
            <v>13400</v>
          </cell>
          <cell r="O2">
            <v>1</v>
          </cell>
        </row>
        <row r="3">
          <cell r="F3">
            <v>41060</v>
          </cell>
          <cell r="O3">
            <v>1</v>
          </cell>
        </row>
        <row r="4">
          <cell r="F4">
            <v>11330</v>
          </cell>
          <cell r="O4">
            <v>1</v>
          </cell>
        </row>
        <row r="5">
          <cell r="F5">
            <v>13510</v>
          </cell>
          <cell r="O5">
            <v>1</v>
          </cell>
        </row>
        <row r="6">
          <cell r="F6">
            <v>13400</v>
          </cell>
          <cell r="O6">
            <v>1</v>
          </cell>
        </row>
        <row r="7">
          <cell r="F7">
            <v>43010</v>
          </cell>
          <cell r="O7">
            <v>1</v>
          </cell>
        </row>
        <row r="8">
          <cell r="F8">
            <v>13520</v>
          </cell>
          <cell r="O8">
            <v>1</v>
          </cell>
        </row>
        <row r="9">
          <cell r="F9">
            <v>13510</v>
          </cell>
          <cell r="O9">
            <v>1</v>
          </cell>
        </row>
        <row r="10">
          <cell r="F10">
            <v>13510</v>
          </cell>
          <cell r="O10">
            <v>1</v>
          </cell>
        </row>
        <row r="11">
          <cell r="F11">
            <v>42030</v>
          </cell>
          <cell r="O11">
            <v>1</v>
          </cell>
        </row>
        <row r="12">
          <cell r="F12">
            <v>41060</v>
          </cell>
          <cell r="O12">
            <v>1</v>
          </cell>
        </row>
        <row r="13">
          <cell r="F13">
            <v>16400</v>
          </cell>
          <cell r="O13">
            <v>1</v>
          </cell>
        </row>
        <row r="14">
          <cell r="F14">
            <v>15100</v>
          </cell>
          <cell r="O14">
            <v>1</v>
          </cell>
        </row>
        <row r="15">
          <cell r="F15">
            <v>13400</v>
          </cell>
          <cell r="O15">
            <v>1</v>
          </cell>
        </row>
        <row r="16">
          <cell r="F16">
            <v>42016</v>
          </cell>
          <cell r="O16">
            <v>1</v>
          </cell>
        </row>
        <row r="17">
          <cell r="F17">
            <v>52010</v>
          </cell>
          <cell r="O17">
            <v>1</v>
          </cell>
        </row>
        <row r="18">
          <cell r="F18">
            <v>13510</v>
          </cell>
          <cell r="O18">
            <v>1</v>
          </cell>
        </row>
        <row r="19">
          <cell r="F19">
            <v>79002</v>
          </cell>
          <cell r="O19">
            <v>1</v>
          </cell>
        </row>
        <row r="20">
          <cell r="F20">
            <v>13510</v>
          </cell>
          <cell r="O20">
            <v>1</v>
          </cell>
        </row>
      </sheetData>
      <sheetData sheetId="14">
        <row r="2">
          <cell r="F2">
            <v>99023</v>
          </cell>
          <cell r="Q2">
            <v>1</v>
          </cell>
        </row>
        <row r="3">
          <cell r="F3">
            <v>99023</v>
          </cell>
          <cell r="Q3">
            <v>1</v>
          </cell>
        </row>
        <row r="4">
          <cell r="F4">
            <v>99023</v>
          </cell>
          <cell r="Q4">
            <v>1</v>
          </cell>
        </row>
        <row r="5">
          <cell r="F5">
            <v>99023</v>
          </cell>
          <cell r="Q5">
            <v>1</v>
          </cell>
        </row>
        <row r="6">
          <cell r="F6">
            <v>99018</v>
          </cell>
          <cell r="Q6">
            <v>1</v>
          </cell>
        </row>
        <row r="7">
          <cell r="F7">
            <v>99009</v>
          </cell>
          <cell r="Q7">
            <v>1</v>
          </cell>
        </row>
        <row r="8">
          <cell r="F8">
            <v>99023</v>
          </cell>
          <cell r="Q8">
            <v>1</v>
          </cell>
        </row>
        <row r="9">
          <cell r="F9">
            <v>99023</v>
          </cell>
          <cell r="Q9">
            <v>1</v>
          </cell>
        </row>
        <row r="10">
          <cell r="F10">
            <v>99023</v>
          </cell>
          <cell r="Q10">
            <v>1</v>
          </cell>
        </row>
        <row r="11">
          <cell r="F11">
            <v>99007</v>
          </cell>
          <cell r="Q11">
            <v>1</v>
          </cell>
        </row>
        <row r="12">
          <cell r="F12">
            <v>99018</v>
          </cell>
          <cell r="Q12">
            <v>1</v>
          </cell>
        </row>
        <row r="13">
          <cell r="F13">
            <v>99017</v>
          </cell>
          <cell r="Q13">
            <v>1</v>
          </cell>
        </row>
        <row r="14">
          <cell r="F14">
            <v>99023</v>
          </cell>
          <cell r="Q14">
            <v>1</v>
          </cell>
        </row>
        <row r="15">
          <cell r="F15">
            <v>99007</v>
          </cell>
          <cell r="Q15">
            <v>1</v>
          </cell>
        </row>
        <row r="16">
          <cell r="F16">
            <v>99018</v>
          </cell>
          <cell r="Q16">
            <v>1</v>
          </cell>
        </row>
        <row r="17">
          <cell r="F17">
            <v>99024</v>
          </cell>
          <cell r="Q17">
            <v>1</v>
          </cell>
        </row>
        <row r="18">
          <cell r="F18">
            <v>99023</v>
          </cell>
          <cell r="Q18">
            <v>1</v>
          </cell>
        </row>
        <row r="19">
          <cell r="F19">
            <v>99013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79002</v>
          </cell>
          <cell r="Q21">
            <v>1</v>
          </cell>
        </row>
        <row r="22">
          <cell r="F22">
            <v>13510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14109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14100</v>
          </cell>
          <cell r="Q26">
            <v>1</v>
          </cell>
        </row>
        <row r="27">
          <cell r="F27">
            <v>13510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13520</v>
          </cell>
          <cell r="Q29">
            <v>1</v>
          </cell>
        </row>
        <row r="30">
          <cell r="F30">
            <v>11200</v>
          </cell>
          <cell r="Q30">
            <v>1</v>
          </cell>
        </row>
        <row r="31">
          <cell r="F31">
            <v>13510</v>
          </cell>
          <cell r="Q31">
            <v>1</v>
          </cell>
        </row>
        <row r="32">
          <cell r="F32">
            <v>14100</v>
          </cell>
          <cell r="Q32">
            <v>1</v>
          </cell>
        </row>
        <row r="33">
          <cell r="F33">
            <v>15510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11200</v>
          </cell>
          <cell r="Q36">
            <v>1</v>
          </cell>
        </row>
        <row r="37">
          <cell r="F37">
            <v>54010</v>
          </cell>
          <cell r="Q37">
            <v>1</v>
          </cell>
        </row>
        <row r="38">
          <cell r="F38">
            <v>13510</v>
          </cell>
          <cell r="Q38">
            <v>1</v>
          </cell>
        </row>
        <row r="39">
          <cell r="F39">
            <v>42010</v>
          </cell>
          <cell r="Q39">
            <v>1</v>
          </cell>
        </row>
        <row r="40">
          <cell r="F40">
            <v>13100</v>
          </cell>
          <cell r="Q40">
            <v>1</v>
          </cell>
        </row>
        <row r="41">
          <cell r="F41">
            <v>79000</v>
          </cell>
          <cell r="Q41">
            <v>1</v>
          </cell>
        </row>
        <row r="42">
          <cell r="F42">
            <v>14109</v>
          </cell>
          <cell r="Q42">
            <v>1</v>
          </cell>
        </row>
        <row r="43">
          <cell r="F43">
            <v>13510</v>
          </cell>
          <cell r="Q43">
            <v>1</v>
          </cell>
        </row>
        <row r="44">
          <cell r="F44">
            <v>13400</v>
          </cell>
          <cell r="Q44">
            <v>1</v>
          </cell>
        </row>
        <row r="45">
          <cell r="F45">
            <v>43010</v>
          </cell>
          <cell r="Q45">
            <v>1</v>
          </cell>
        </row>
        <row r="46">
          <cell r="F46">
            <v>11330</v>
          </cell>
          <cell r="Q46">
            <v>1</v>
          </cell>
        </row>
        <row r="47">
          <cell r="F47">
            <v>13510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14100</v>
          </cell>
          <cell r="Q49">
            <v>1</v>
          </cell>
        </row>
        <row r="50">
          <cell r="F50">
            <v>15100</v>
          </cell>
          <cell r="Q50">
            <v>1</v>
          </cell>
        </row>
        <row r="51">
          <cell r="F51">
            <v>15506</v>
          </cell>
          <cell r="Q51">
            <v>1</v>
          </cell>
        </row>
        <row r="52">
          <cell r="F52">
            <v>72500</v>
          </cell>
          <cell r="Q52">
            <v>1</v>
          </cell>
        </row>
        <row r="53">
          <cell r="F53">
            <v>14100</v>
          </cell>
          <cell r="Q53">
            <v>1</v>
          </cell>
        </row>
        <row r="54">
          <cell r="F54">
            <v>13510</v>
          </cell>
          <cell r="Q54">
            <v>1</v>
          </cell>
        </row>
        <row r="55">
          <cell r="F55">
            <v>16400</v>
          </cell>
          <cell r="Q55">
            <v>1</v>
          </cell>
        </row>
        <row r="56">
          <cell r="F56">
            <v>13510</v>
          </cell>
          <cell r="Q56">
            <v>1</v>
          </cell>
        </row>
        <row r="57">
          <cell r="F57">
            <v>51040</v>
          </cell>
          <cell r="Q57">
            <v>1</v>
          </cell>
        </row>
        <row r="58">
          <cell r="F58">
            <v>52010</v>
          </cell>
          <cell r="Q58">
            <v>1</v>
          </cell>
        </row>
        <row r="59">
          <cell r="F59">
            <v>14100</v>
          </cell>
          <cell r="Q59">
            <v>1</v>
          </cell>
        </row>
        <row r="60">
          <cell r="F60">
            <v>15505</v>
          </cell>
          <cell r="Q60">
            <v>1</v>
          </cell>
        </row>
        <row r="61">
          <cell r="F61">
            <v>51020</v>
          </cell>
          <cell r="Q61">
            <v>1</v>
          </cell>
        </row>
        <row r="62">
          <cell r="F62">
            <v>15506</v>
          </cell>
          <cell r="Q62">
            <v>1</v>
          </cell>
        </row>
        <row r="63">
          <cell r="F63">
            <v>13520</v>
          </cell>
          <cell r="Q63">
            <v>1</v>
          </cell>
        </row>
        <row r="64">
          <cell r="F64">
            <v>11550</v>
          </cell>
          <cell r="Q64">
            <v>1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16400</v>
          </cell>
          <cell r="Q89">
            <v>1</v>
          </cell>
        </row>
        <row r="90">
          <cell r="F90">
            <v>13400</v>
          </cell>
          <cell r="Q90">
            <v>1</v>
          </cell>
        </row>
        <row r="91">
          <cell r="F91">
            <v>14100</v>
          </cell>
          <cell r="Q91">
            <v>1</v>
          </cell>
        </row>
        <row r="92">
          <cell r="F92">
            <v>42020</v>
          </cell>
          <cell r="Q92">
            <v>1</v>
          </cell>
        </row>
        <row r="93">
          <cell r="F93">
            <v>41040</v>
          </cell>
          <cell r="Q93">
            <v>1</v>
          </cell>
        </row>
        <row r="94">
          <cell r="F94">
            <v>16300</v>
          </cell>
          <cell r="Q94">
            <v>1</v>
          </cell>
        </row>
        <row r="95">
          <cell r="F95">
            <v>13510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13400</v>
          </cell>
          <cell r="Q97">
            <v>1</v>
          </cell>
        </row>
        <row r="98">
          <cell r="F98">
            <v>13510</v>
          </cell>
          <cell r="Q98">
            <v>1</v>
          </cell>
        </row>
        <row r="99">
          <cell r="F99">
            <v>54010</v>
          </cell>
          <cell r="Q99">
            <v>1</v>
          </cell>
        </row>
        <row r="100">
          <cell r="F100">
            <v>11100</v>
          </cell>
          <cell r="Q100">
            <v>1</v>
          </cell>
        </row>
        <row r="101">
          <cell r="F101">
            <v>14100</v>
          </cell>
          <cell r="Q101">
            <v>1</v>
          </cell>
        </row>
        <row r="102">
          <cell r="F102">
            <v>13520</v>
          </cell>
          <cell r="Q102">
            <v>1</v>
          </cell>
        </row>
        <row r="103">
          <cell r="F103">
            <v>13525</v>
          </cell>
          <cell r="Q103">
            <v>1</v>
          </cell>
        </row>
        <row r="104">
          <cell r="F104">
            <v>12011</v>
          </cell>
          <cell r="Q104">
            <v>1</v>
          </cell>
        </row>
        <row r="105">
          <cell r="F105">
            <v>14100</v>
          </cell>
          <cell r="Q105">
            <v>1</v>
          </cell>
        </row>
        <row r="106">
          <cell r="F106">
            <v>12359</v>
          </cell>
          <cell r="Q106">
            <v>1</v>
          </cell>
        </row>
        <row r="107">
          <cell r="F107">
            <v>13510</v>
          </cell>
          <cell r="Q107">
            <v>1</v>
          </cell>
        </row>
        <row r="108">
          <cell r="F108">
            <v>14100</v>
          </cell>
          <cell r="Q108">
            <v>1</v>
          </cell>
        </row>
        <row r="109">
          <cell r="F109">
            <v>51060</v>
          </cell>
          <cell r="Q109">
            <v>1</v>
          </cell>
        </row>
        <row r="110">
          <cell r="F110">
            <v>42018</v>
          </cell>
          <cell r="Q110">
            <v>1</v>
          </cell>
        </row>
        <row r="111">
          <cell r="F111">
            <v>14100</v>
          </cell>
          <cell r="Q111">
            <v>1</v>
          </cell>
        </row>
        <row r="112">
          <cell r="F112">
            <v>13520</v>
          </cell>
          <cell r="Q112">
            <v>1</v>
          </cell>
        </row>
        <row r="113">
          <cell r="F113">
            <v>15100</v>
          </cell>
          <cell r="Q113">
            <v>1</v>
          </cell>
        </row>
        <row r="114">
          <cell r="F114">
            <v>42016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11410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15506</v>
          </cell>
          <cell r="Q118">
            <v>1</v>
          </cell>
        </row>
        <row r="119">
          <cell r="F119">
            <v>13510</v>
          </cell>
          <cell r="Q119">
            <v>1</v>
          </cell>
        </row>
        <row r="120">
          <cell r="F120">
            <v>15100</v>
          </cell>
          <cell r="Q120">
            <v>1</v>
          </cell>
        </row>
        <row r="121">
          <cell r="F121">
            <v>14100</v>
          </cell>
          <cell r="Q121">
            <v>1</v>
          </cell>
        </row>
        <row r="122">
          <cell r="F122">
            <v>13510</v>
          </cell>
          <cell r="Q122">
            <v>1</v>
          </cell>
        </row>
        <row r="123">
          <cell r="F123">
            <v>13400</v>
          </cell>
          <cell r="Q123">
            <v>1</v>
          </cell>
        </row>
        <row r="124">
          <cell r="F124">
            <v>52010</v>
          </cell>
          <cell r="Q124">
            <v>1</v>
          </cell>
        </row>
        <row r="125">
          <cell r="F125">
            <v>41020</v>
          </cell>
          <cell r="Q125">
            <v>1</v>
          </cell>
        </row>
        <row r="126">
          <cell r="F126">
            <v>11515</v>
          </cell>
          <cell r="Q126">
            <v>1</v>
          </cell>
        </row>
        <row r="127">
          <cell r="F127">
            <v>13510</v>
          </cell>
          <cell r="Q127">
            <v>1</v>
          </cell>
        </row>
        <row r="128">
          <cell r="F128">
            <v>13510</v>
          </cell>
          <cell r="Q128">
            <v>1</v>
          </cell>
        </row>
        <row r="129">
          <cell r="F129">
            <v>15100</v>
          </cell>
          <cell r="Q129">
            <v>1</v>
          </cell>
        </row>
        <row r="130">
          <cell r="F130">
            <v>13400</v>
          </cell>
          <cell r="Q130">
            <v>1</v>
          </cell>
        </row>
        <row r="131">
          <cell r="F131">
            <v>13510</v>
          </cell>
          <cell r="Q131">
            <v>1</v>
          </cell>
        </row>
        <row r="132">
          <cell r="F132">
            <v>13100</v>
          </cell>
          <cell r="Q132">
            <v>1</v>
          </cell>
        </row>
        <row r="133">
          <cell r="F133">
            <v>11100</v>
          </cell>
          <cell r="Q133">
            <v>1</v>
          </cell>
        </row>
        <row r="134">
          <cell r="F134">
            <v>11200</v>
          </cell>
          <cell r="Q134">
            <v>1</v>
          </cell>
        </row>
        <row r="135">
          <cell r="F135">
            <v>13520</v>
          </cell>
          <cell r="Q135">
            <v>1</v>
          </cell>
        </row>
        <row r="136">
          <cell r="F136">
            <v>15506</v>
          </cell>
          <cell r="Q136">
            <v>1</v>
          </cell>
        </row>
        <row r="137">
          <cell r="F137">
            <v>43010</v>
          </cell>
          <cell r="Q137">
            <v>1</v>
          </cell>
        </row>
        <row r="138">
          <cell r="F138">
            <v>14100</v>
          </cell>
          <cell r="Q138">
            <v>1</v>
          </cell>
        </row>
        <row r="139">
          <cell r="F139">
            <v>15400</v>
          </cell>
          <cell r="Q139">
            <v>1</v>
          </cell>
        </row>
        <row r="140">
          <cell r="F140">
            <v>14100</v>
          </cell>
          <cell r="Q140">
            <v>1</v>
          </cell>
        </row>
        <row r="141">
          <cell r="F141">
            <v>13400</v>
          </cell>
          <cell r="Q141">
            <v>1</v>
          </cell>
        </row>
        <row r="142">
          <cell r="F142">
            <v>12013</v>
          </cell>
          <cell r="Q142">
            <v>1</v>
          </cell>
        </row>
        <row r="143">
          <cell r="F143">
            <v>11100</v>
          </cell>
          <cell r="Q143">
            <v>1</v>
          </cell>
        </row>
        <row r="144">
          <cell r="F144">
            <v>15510</v>
          </cell>
          <cell r="Q144">
            <v>1</v>
          </cell>
        </row>
        <row r="145">
          <cell r="F145">
            <v>44010</v>
          </cell>
          <cell r="Q145">
            <v>1</v>
          </cell>
        </row>
        <row r="146">
          <cell r="F146">
            <v>11420</v>
          </cell>
          <cell r="Q146">
            <v>1</v>
          </cell>
        </row>
        <row r="147">
          <cell r="F147">
            <v>13510</v>
          </cell>
          <cell r="Q147">
            <v>1</v>
          </cell>
        </row>
        <row r="148">
          <cell r="F148">
            <v>15506</v>
          </cell>
          <cell r="Q148">
            <v>1</v>
          </cell>
        </row>
        <row r="149">
          <cell r="F149">
            <v>15506</v>
          </cell>
          <cell r="Q149">
            <v>1</v>
          </cell>
        </row>
        <row r="150">
          <cell r="F150">
            <v>15509</v>
          </cell>
          <cell r="Q150">
            <v>1</v>
          </cell>
        </row>
        <row r="151">
          <cell r="F151">
            <v>13520</v>
          </cell>
          <cell r="Q151">
            <v>1</v>
          </cell>
        </row>
        <row r="152">
          <cell r="F152">
            <v>11430</v>
          </cell>
          <cell r="Q152">
            <v>1</v>
          </cell>
        </row>
        <row r="153">
          <cell r="F153">
            <v>15506</v>
          </cell>
          <cell r="Q153">
            <v>1</v>
          </cell>
        </row>
        <row r="154">
          <cell r="F154">
            <v>11320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13510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42010</v>
          </cell>
          <cell r="Q158">
            <v>1</v>
          </cell>
        </row>
        <row r="159">
          <cell r="F159">
            <v>13510</v>
          </cell>
          <cell r="Q159">
            <v>1</v>
          </cell>
        </row>
        <row r="160">
          <cell r="F160">
            <v>15100</v>
          </cell>
          <cell r="Q160">
            <v>1</v>
          </cell>
        </row>
        <row r="161">
          <cell r="F161">
            <v>13510</v>
          </cell>
          <cell r="Q161">
            <v>1</v>
          </cell>
        </row>
        <row r="162">
          <cell r="F162">
            <v>41060</v>
          </cell>
          <cell r="Q162">
            <v>1</v>
          </cell>
        </row>
        <row r="163">
          <cell r="F163">
            <v>15506</v>
          </cell>
          <cell r="Q163">
            <v>1</v>
          </cell>
        </row>
        <row r="164">
          <cell r="F164">
            <v>13520</v>
          </cell>
          <cell r="Q164">
            <v>1</v>
          </cell>
        </row>
        <row r="165">
          <cell r="F165">
            <v>15506</v>
          </cell>
          <cell r="Q165">
            <v>1</v>
          </cell>
        </row>
        <row r="166">
          <cell r="F166">
            <v>13400</v>
          </cell>
          <cell r="Q166">
            <v>1</v>
          </cell>
        </row>
        <row r="167">
          <cell r="F167">
            <v>14100</v>
          </cell>
          <cell r="Q167">
            <v>1</v>
          </cell>
        </row>
        <row r="168">
          <cell r="F168">
            <v>15505</v>
          </cell>
          <cell r="Q168">
            <v>1</v>
          </cell>
        </row>
        <row r="169">
          <cell r="F169">
            <v>12013</v>
          </cell>
          <cell r="Q169">
            <v>1</v>
          </cell>
        </row>
        <row r="170">
          <cell r="F170">
            <v>12011</v>
          </cell>
          <cell r="Q170">
            <v>1</v>
          </cell>
        </row>
        <row r="171">
          <cell r="F171">
            <v>12012</v>
          </cell>
          <cell r="Q171">
            <v>1</v>
          </cell>
        </row>
        <row r="172">
          <cell r="F172">
            <v>54010</v>
          </cell>
          <cell r="Q172">
            <v>1</v>
          </cell>
        </row>
        <row r="173">
          <cell r="F173">
            <v>13510</v>
          </cell>
          <cell r="Q173">
            <v>1</v>
          </cell>
        </row>
        <row r="174">
          <cell r="F174">
            <v>13510</v>
          </cell>
          <cell r="Q174">
            <v>1</v>
          </cell>
        </row>
        <row r="175">
          <cell r="F175">
            <v>11325</v>
          </cell>
          <cell r="Q175">
            <v>1</v>
          </cell>
        </row>
        <row r="176">
          <cell r="F176">
            <v>14100</v>
          </cell>
          <cell r="Q176">
            <v>1</v>
          </cell>
        </row>
        <row r="177">
          <cell r="F177">
            <v>13510</v>
          </cell>
          <cell r="Q177">
            <v>1</v>
          </cell>
        </row>
        <row r="178">
          <cell r="F178">
            <v>13510</v>
          </cell>
          <cell r="Q178">
            <v>1</v>
          </cell>
        </row>
        <row r="179">
          <cell r="F179">
            <v>15100</v>
          </cell>
          <cell r="Q179">
            <v>1</v>
          </cell>
        </row>
        <row r="180">
          <cell r="F180">
            <v>15100</v>
          </cell>
          <cell r="Q180">
            <v>1</v>
          </cell>
        </row>
        <row r="181">
          <cell r="F181">
            <v>13525</v>
          </cell>
          <cell r="Q181">
            <v>1</v>
          </cell>
        </row>
        <row r="182">
          <cell r="F182">
            <v>15506</v>
          </cell>
          <cell r="Q182">
            <v>1</v>
          </cell>
        </row>
        <row r="183">
          <cell r="F183">
            <v>13400</v>
          </cell>
          <cell r="Q183">
            <v>1</v>
          </cell>
        </row>
        <row r="184">
          <cell r="F184">
            <v>16200</v>
          </cell>
          <cell r="Q184">
            <v>1</v>
          </cell>
        </row>
        <row r="185">
          <cell r="F185">
            <v>13400</v>
          </cell>
          <cell r="Q185">
            <v>1</v>
          </cell>
        </row>
        <row r="186">
          <cell r="F186">
            <v>11200</v>
          </cell>
          <cell r="Q186">
            <v>1</v>
          </cell>
        </row>
        <row r="187">
          <cell r="F187">
            <v>13525</v>
          </cell>
          <cell r="Q187">
            <v>1</v>
          </cell>
        </row>
        <row r="188">
          <cell r="F188">
            <v>13520</v>
          </cell>
          <cell r="Q188">
            <v>1</v>
          </cell>
        </row>
        <row r="189">
          <cell r="F189">
            <v>15520</v>
          </cell>
          <cell r="Q189">
            <v>1</v>
          </cell>
        </row>
        <row r="190">
          <cell r="F190">
            <v>12359</v>
          </cell>
          <cell r="Q190">
            <v>1</v>
          </cell>
        </row>
        <row r="191">
          <cell r="F191">
            <v>11490</v>
          </cell>
          <cell r="Q191">
            <v>0.8</v>
          </cell>
        </row>
        <row r="192">
          <cell r="F192">
            <v>14100</v>
          </cell>
          <cell r="Q192">
            <v>1</v>
          </cell>
        </row>
        <row r="193">
          <cell r="F193">
            <v>11100</v>
          </cell>
          <cell r="Q193">
            <v>1</v>
          </cell>
        </row>
        <row r="194">
          <cell r="F194">
            <v>16200</v>
          </cell>
          <cell r="Q194">
            <v>1</v>
          </cell>
        </row>
        <row r="195">
          <cell r="F195">
            <v>15100</v>
          </cell>
          <cell r="Q195">
            <v>1</v>
          </cell>
        </row>
        <row r="196">
          <cell r="F196">
            <v>13510</v>
          </cell>
          <cell r="Q196">
            <v>1</v>
          </cell>
        </row>
        <row r="197">
          <cell r="F197">
            <v>12013</v>
          </cell>
          <cell r="Q197">
            <v>1</v>
          </cell>
        </row>
        <row r="198">
          <cell r="F198">
            <v>11200</v>
          </cell>
          <cell r="Q198">
            <v>1</v>
          </cell>
        </row>
        <row r="199">
          <cell r="F199">
            <v>11200</v>
          </cell>
          <cell r="Q199">
            <v>0.5</v>
          </cell>
        </row>
        <row r="200">
          <cell r="F200">
            <v>13510</v>
          </cell>
          <cell r="Q200">
            <v>1</v>
          </cell>
        </row>
        <row r="201">
          <cell r="F201">
            <v>83024</v>
          </cell>
          <cell r="Q201">
            <v>1</v>
          </cell>
        </row>
        <row r="202">
          <cell r="F202">
            <v>12013</v>
          </cell>
          <cell r="Q202">
            <v>1</v>
          </cell>
        </row>
        <row r="203">
          <cell r="F203">
            <v>11200</v>
          </cell>
          <cell r="Q203">
            <v>1</v>
          </cell>
        </row>
        <row r="204">
          <cell r="F204">
            <v>13510</v>
          </cell>
          <cell r="Q204">
            <v>1</v>
          </cell>
        </row>
        <row r="205">
          <cell r="F205">
            <v>13600</v>
          </cell>
          <cell r="Q205">
            <v>1</v>
          </cell>
        </row>
        <row r="206">
          <cell r="F206">
            <v>15510</v>
          </cell>
          <cell r="Q206">
            <v>1</v>
          </cell>
        </row>
        <row r="207">
          <cell r="F207">
            <v>14109</v>
          </cell>
          <cell r="Q207">
            <v>1</v>
          </cell>
        </row>
        <row r="208">
          <cell r="F208">
            <v>11100</v>
          </cell>
          <cell r="Q208">
            <v>1</v>
          </cell>
        </row>
        <row r="209">
          <cell r="F209">
            <v>14100</v>
          </cell>
          <cell r="Q209">
            <v>1</v>
          </cell>
        </row>
        <row r="210">
          <cell r="F210">
            <v>42014</v>
          </cell>
          <cell r="Q210">
            <v>1</v>
          </cell>
        </row>
        <row r="211">
          <cell r="F211">
            <v>13525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15506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13510</v>
          </cell>
          <cell r="Q215">
            <v>1</v>
          </cell>
        </row>
        <row r="216">
          <cell r="F216">
            <v>11100</v>
          </cell>
          <cell r="Q216">
            <v>1</v>
          </cell>
        </row>
        <row r="217">
          <cell r="F217">
            <v>13400</v>
          </cell>
          <cell r="Q217">
            <v>1</v>
          </cell>
        </row>
        <row r="218">
          <cell r="F218">
            <v>14100</v>
          </cell>
          <cell r="Q218">
            <v>1</v>
          </cell>
        </row>
        <row r="219">
          <cell r="F219">
            <v>16400</v>
          </cell>
          <cell r="Q219">
            <v>1</v>
          </cell>
        </row>
        <row r="220">
          <cell r="F220">
            <v>15506</v>
          </cell>
          <cell r="Q220">
            <v>1</v>
          </cell>
        </row>
        <row r="221">
          <cell r="F221">
            <v>11200</v>
          </cell>
          <cell r="Q221">
            <v>1</v>
          </cell>
        </row>
        <row r="222">
          <cell r="F222">
            <v>15509</v>
          </cell>
          <cell r="Q222">
            <v>1</v>
          </cell>
        </row>
        <row r="223">
          <cell r="F223">
            <v>13510</v>
          </cell>
          <cell r="Q223">
            <v>1</v>
          </cell>
        </row>
        <row r="224">
          <cell r="F224">
            <v>42010</v>
          </cell>
          <cell r="Q224">
            <v>1</v>
          </cell>
        </row>
        <row r="225">
          <cell r="F225">
            <v>15100</v>
          </cell>
          <cell r="Q225">
            <v>1</v>
          </cell>
        </row>
        <row r="226">
          <cell r="F226">
            <v>14100</v>
          </cell>
          <cell r="Q226">
            <v>1</v>
          </cell>
        </row>
        <row r="227">
          <cell r="F227">
            <v>14100</v>
          </cell>
          <cell r="Q227">
            <v>1</v>
          </cell>
        </row>
        <row r="228">
          <cell r="F228">
            <v>13510</v>
          </cell>
          <cell r="Q228">
            <v>1</v>
          </cell>
        </row>
        <row r="229">
          <cell r="F229">
            <v>13400</v>
          </cell>
          <cell r="Q229">
            <v>0.8</v>
          </cell>
        </row>
        <row r="230">
          <cell r="F230">
            <v>13510</v>
          </cell>
          <cell r="Q230">
            <v>1</v>
          </cell>
        </row>
        <row r="231">
          <cell r="F231">
            <v>79000</v>
          </cell>
          <cell r="Q231">
            <v>1</v>
          </cell>
        </row>
        <row r="232">
          <cell r="F232">
            <v>11200</v>
          </cell>
          <cell r="Q232">
            <v>1</v>
          </cell>
        </row>
        <row r="233">
          <cell r="F233">
            <v>11100</v>
          </cell>
          <cell r="Q233">
            <v>1</v>
          </cell>
        </row>
        <row r="234">
          <cell r="F234">
            <v>14100</v>
          </cell>
          <cell r="Q234">
            <v>1</v>
          </cell>
        </row>
        <row r="235">
          <cell r="F235">
            <v>44010</v>
          </cell>
          <cell r="Q235">
            <v>1</v>
          </cell>
        </row>
        <row r="236">
          <cell r="F236">
            <v>13400</v>
          </cell>
          <cell r="Q236">
            <v>1</v>
          </cell>
        </row>
        <row r="237">
          <cell r="F237">
            <v>16300</v>
          </cell>
          <cell r="Q237">
            <v>1</v>
          </cell>
        </row>
        <row r="238">
          <cell r="F238">
            <v>14100</v>
          </cell>
          <cell r="Q238">
            <v>1</v>
          </cell>
        </row>
        <row r="239">
          <cell r="F239">
            <v>14100</v>
          </cell>
          <cell r="Q239">
            <v>1</v>
          </cell>
        </row>
        <row r="240">
          <cell r="F240">
            <v>41020</v>
          </cell>
          <cell r="Q240">
            <v>1</v>
          </cell>
        </row>
        <row r="241">
          <cell r="F241">
            <v>14100</v>
          </cell>
          <cell r="Q241">
            <v>1</v>
          </cell>
        </row>
        <row r="242">
          <cell r="F242">
            <v>13400</v>
          </cell>
          <cell r="Q242">
            <v>1</v>
          </cell>
        </row>
        <row r="243">
          <cell r="F243">
            <v>13510</v>
          </cell>
          <cell r="Q243">
            <v>1</v>
          </cell>
        </row>
        <row r="244">
          <cell r="F244">
            <v>13100</v>
          </cell>
          <cell r="Q244">
            <v>1</v>
          </cell>
        </row>
        <row r="245">
          <cell r="F245">
            <v>44010</v>
          </cell>
          <cell r="Q245">
            <v>1</v>
          </cell>
        </row>
        <row r="246">
          <cell r="F246">
            <v>13520</v>
          </cell>
          <cell r="Q246">
            <v>1</v>
          </cell>
        </row>
        <row r="247">
          <cell r="F247">
            <v>15510</v>
          </cell>
          <cell r="Q247">
            <v>1</v>
          </cell>
        </row>
        <row r="248">
          <cell r="F248">
            <v>41060</v>
          </cell>
          <cell r="Q248">
            <v>1</v>
          </cell>
        </row>
        <row r="249">
          <cell r="F249">
            <v>13400</v>
          </cell>
          <cell r="Q249">
            <v>1</v>
          </cell>
        </row>
        <row r="250">
          <cell r="F250">
            <v>11200</v>
          </cell>
          <cell r="Q250">
            <v>1</v>
          </cell>
        </row>
        <row r="251">
          <cell r="F251">
            <v>11490</v>
          </cell>
          <cell r="Q251">
            <v>1</v>
          </cell>
        </row>
        <row r="252">
          <cell r="F252">
            <v>33000</v>
          </cell>
          <cell r="Q252">
            <v>1</v>
          </cell>
        </row>
        <row r="253">
          <cell r="F253">
            <v>16100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14100</v>
          </cell>
          <cell r="Q255">
            <v>1</v>
          </cell>
        </row>
        <row r="256">
          <cell r="F256">
            <v>13510</v>
          </cell>
          <cell r="Q256">
            <v>1</v>
          </cell>
        </row>
        <row r="257">
          <cell r="F257">
            <v>11330</v>
          </cell>
          <cell r="Q257">
            <v>1</v>
          </cell>
        </row>
        <row r="258">
          <cell r="F258">
            <v>15100</v>
          </cell>
          <cell r="Q258">
            <v>1</v>
          </cell>
        </row>
        <row r="259">
          <cell r="F259">
            <v>16100</v>
          </cell>
          <cell r="Q259">
            <v>1</v>
          </cell>
        </row>
        <row r="260">
          <cell r="F260">
            <v>15520</v>
          </cell>
          <cell r="Q260">
            <v>1</v>
          </cell>
        </row>
        <row r="261">
          <cell r="F261">
            <v>13525</v>
          </cell>
          <cell r="Q261">
            <v>1</v>
          </cell>
        </row>
        <row r="262">
          <cell r="F262">
            <v>11540</v>
          </cell>
          <cell r="Q262">
            <v>1</v>
          </cell>
        </row>
        <row r="263">
          <cell r="F263">
            <v>41060</v>
          </cell>
          <cell r="Q263">
            <v>1</v>
          </cell>
        </row>
        <row r="264">
          <cell r="F264">
            <v>79002</v>
          </cell>
          <cell r="Q264">
            <v>1</v>
          </cell>
        </row>
        <row r="265">
          <cell r="F265">
            <v>11430</v>
          </cell>
          <cell r="Q265">
            <v>1</v>
          </cell>
        </row>
        <row r="266">
          <cell r="F266">
            <v>15506</v>
          </cell>
          <cell r="Q266">
            <v>1</v>
          </cell>
        </row>
        <row r="267">
          <cell r="F267">
            <v>13400</v>
          </cell>
          <cell r="Q267">
            <v>1</v>
          </cell>
        </row>
        <row r="268">
          <cell r="F268">
            <v>13520</v>
          </cell>
          <cell r="Q268">
            <v>1</v>
          </cell>
        </row>
        <row r="269">
          <cell r="F269">
            <v>11410</v>
          </cell>
          <cell r="Q269">
            <v>1</v>
          </cell>
        </row>
        <row r="270">
          <cell r="F270">
            <v>13400</v>
          </cell>
          <cell r="Q270">
            <v>1</v>
          </cell>
        </row>
        <row r="271">
          <cell r="F271">
            <v>32000</v>
          </cell>
          <cell r="Q271">
            <v>1</v>
          </cell>
        </row>
        <row r="272">
          <cell r="F272">
            <v>11100</v>
          </cell>
          <cell r="Q272">
            <v>1</v>
          </cell>
        </row>
        <row r="273">
          <cell r="F273">
            <v>15506</v>
          </cell>
          <cell r="Q273">
            <v>1</v>
          </cell>
        </row>
        <row r="274">
          <cell r="F274">
            <v>13510</v>
          </cell>
          <cell r="Q274">
            <v>1</v>
          </cell>
        </row>
        <row r="275">
          <cell r="F275">
            <v>15400</v>
          </cell>
          <cell r="Q275">
            <v>1</v>
          </cell>
        </row>
        <row r="276">
          <cell r="F276">
            <v>72500</v>
          </cell>
          <cell r="Q276">
            <v>1</v>
          </cell>
        </row>
        <row r="277">
          <cell r="F277">
            <v>15510</v>
          </cell>
          <cell r="Q277">
            <v>1</v>
          </cell>
        </row>
        <row r="278">
          <cell r="F278">
            <v>51020</v>
          </cell>
          <cell r="Q278">
            <v>1</v>
          </cell>
        </row>
        <row r="279">
          <cell r="F279">
            <v>11200</v>
          </cell>
          <cell r="Q279">
            <v>1</v>
          </cell>
        </row>
        <row r="280">
          <cell r="F280">
            <v>11420</v>
          </cell>
          <cell r="Q280">
            <v>1</v>
          </cell>
        </row>
        <row r="281">
          <cell r="F281">
            <v>13100</v>
          </cell>
          <cell r="Q281">
            <v>1</v>
          </cell>
        </row>
        <row r="282">
          <cell r="F282">
            <v>13400</v>
          </cell>
          <cell r="Q282">
            <v>1</v>
          </cell>
        </row>
        <row r="283">
          <cell r="F283">
            <v>13510</v>
          </cell>
          <cell r="Q283">
            <v>1</v>
          </cell>
        </row>
        <row r="284">
          <cell r="F284">
            <v>12011</v>
          </cell>
          <cell r="Q284">
            <v>1</v>
          </cell>
        </row>
        <row r="285">
          <cell r="F285">
            <v>13520</v>
          </cell>
          <cell r="Q285">
            <v>1</v>
          </cell>
        </row>
        <row r="286">
          <cell r="F286">
            <v>31300</v>
          </cell>
          <cell r="Q286">
            <v>1</v>
          </cell>
        </row>
        <row r="287">
          <cell r="F287">
            <v>11490</v>
          </cell>
          <cell r="Q287">
            <v>0.5</v>
          </cell>
        </row>
        <row r="288">
          <cell r="F288">
            <v>55010</v>
          </cell>
          <cell r="Q288">
            <v>1</v>
          </cell>
        </row>
        <row r="289">
          <cell r="F289">
            <v>11100</v>
          </cell>
          <cell r="Q289">
            <v>1</v>
          </cell>
        </row>
        <row r="290">
          <cell r="F290">
            <v>32000</v>
          </cell>
          <cell r="Q290">
            <v>1</v>
          </cell>
        </row>
        <row r="291">
          <cell r="F291">
            <v>14100</v>
          </cell>
          <cell r="Q291">
            <v>1</v>
          </cell>
        </row>
        <row r="292">
          <cell r="F292">
            <v>11430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15100</v>
          </cell>
          <cell r="Q294">
            <v>1</v>
          </cell>
        </row>
        <row r="295">
          <cell r="F295">
            <v>14100</v>
          </cell>
          <cell r="Q295">
            <v>1</v>
          </cell>
        </row>
        <row r="296">
          <cell r="F296">
            <v>13400</v>
          </cell>
          <cell r="Q296">
            <v>1</v>
          </cell>
        </row>
        <row r="297">
          <cell r="F297">
            <v>72500</v>
          </cell>
          <cell r="Q297">
            <v>0.8</v>
          </cell>
        </row>
        <row r="298">
          <cell r="F298">
            <v>15520</v>
          </cell>
          <cell r="Q298">
            <v>1</v>
          </cell>
        </row>
        <row r="299">
          <cell r="F299">
            <v>41060</v>
          </cell>
          <cell r="Q299">
            <v>1</v>
          </cell>
        </row>
        <row r="300">
          <cell r="F300">
            <v>51010</v>
          </cell>
          <cell r="Q300">
            <v>1</v>
          </cell>
        </row>
        <row r="301">
          <cell r="F301">
            <v>15100</v>
          </cell>
          <cell r="Q301">
            <v>1</v>
          </cell>
        </row>
        <row r="302">
          <cell r="F302">
            <v>13600</v>
          </cell>
          <cell r="Q302">
            <v>1</v>
          </cell>
        </row>
        <row r="303">
          <cell r="F303">
            <v>42030</v>
          </cell>
          <cell r="Q303">
            <v>1</v>
          </cell>
        </row>
        <row r="304">
          <cell r="F304">
            <v>11100</v>
          </cell>
          <cell r="Q304">
            <v>1</v>
          </cell>
        </row>
        <row r="305">
          <cell r="F305">
            <v>13400</v>
          </cell>
          <cell r="Q305">
            <v>1</v>
          </cell>
        </row>
        <row r="306">
          <cell r="F306">
            <v>15510</v>
          </cell>
          <cell r="Q306">
            <v>1</v>
          </cell>
        </row>
        <row r="307">
          <cell r="F307">
            <v>15100</v>
          </cell>
          <cell r="Q307">
            <v>1</v>
          </cell>
        </row>
        <row r="308">
          <cell r="F308">
            <v>12012</v>
          </cell>
          <cell r="Q308">
            <v>1</v>
          </cell>
        </row>
        <row r="309">
          <cell r="F309">
            <v>14100</v>
          </cell>
          <cell r="Q309">
            <v>1</v>
          </cell>
        </row>
        <row r="310">
          <cell r="F310">
            <v>12011</v>
          </cell>
          <cell r="Q310">
            <v>1</v>
          </cell>
        </row>
        <row r="311">
          <cell r="F311">
            <v>13600</v>
          </cell>
          <cell r="Q311">
            <v>1</v>
          </cell>
        </row>
        <row r="312">
          <cell r="F312">
            <v>12013</v>
          </cell>
          <cell r="Q312">
            <v>1</v>
          </cell>
        </row>
        <row r="313">
          <cell r="F313">
            <v>13510</v>
          </cell>
          <cell r="Q313">
            <v>1</v>
          </cell>
        </row>
        <row r="314">
          <cell r="F314">
            <v>13400</v>
          </cell>
          <cell r="Q314">
            <v>1</v>
          </cell>
        </row>
        <row r="315">
          <cell r="F315">
            <v>15510</v>
          </cell>
          <cell r="Q315">
            <v>1</v>
          </cell>
        </row>
        <row r="316">
          <cell r="F316">
            <v>13510</v>
          </cell>
          <cell r="Q316">
            <v>1</v>
          </cell>
        </row>
        <row r="317">
          <cell r="F317">
            <v>13510</v>
          </cell>
          <cell r="Q317">
            <v>1</v>
          </cell>
        </row>
        <row r="318">
          <cell r="F318">
            <v>15509</v>
          </cell>
          <cell r="Q318">
            <v>1</v>
          </cell>
        </row>
        <row r="319">
          <cell r="F319">
            <v>15510</v>
          </cell>
          <cell r="Q319">
            <v>1</v>
          </cell>
        </row>
        <row r="320">
          <cell r="F320">
            <v>41040</v>
          </cell>
          <cell r="Q320">
            <v>1</v>
          </cell>
        </row>
        <row r="321">
          <cell r="F321">
            <v>14100</v>
          </cell>
          <cell r="Q321">
            <v>1</v>
          </cell>
        </row>
        <row r="322">
          <cell r="F322">
            <v>11515</v>
          </cell>
          <cell r="Q322">
            <v>1</v>
          </cell>
        </row>
        <row r="323">
          <cell r="F323">
            <v>13100</v>
          </cell>
          <cell r="Q323">
            <v>1</v>
          </cell>
        </row>
        <row r="324">
          <cell r="F324">
            <v>42012</v>
          </cell>
          <cell r="Q324">
            <v>1</v>
          </cell>
        </row>
        <row r="325">
          <cell r="F325">
            <v>79002</v>
          </cell>
          <cell r="Q325">
            <v>1</v>
          </cell>
        </row>
        <row r="326">
          <cell r="F326">
            <v>42018</v>
          </cell>
          <cell r="Q326">
            <v>0.5</v>
          </cell>
        </row>
        <row r="327">
          <cell r="F327">
            <v>79000</v>
          </cell>
          <cell r="Q327">
            <v>1</v>
          </cell>
        </row>
        <row r="328">
          <cell r="F328">
            <v>46010</v>
          </cell>
          <cell r="Q328">
            <v>1</v>
          </cell>
        </row>
        <row r="329">
          <cell r="F329">
            <v>41020</v>
          </cell>
          <cell r="Q329">
            <v>1</v>
          </cell>
        </row>
        <row r="330">
          <cell r="F330">
            <v>41020</v>
          </cell>
          <cell r="Q330">
            <v>1</v>
          </cell>
        </row>
        <row r="331">
          <cell r="F331">
            <v>15100</v>
          </cell>
          <cell r="Q331">
            <v>1</v>
          </cell>
        </row>
        <row r="332">
          <cell r="F332">
            <v>14100</v>
          </cell>
          <cell r="Q332">
            <v>1</v>
          </cell>
        </row>
        <row r="333">
          <cell r="F333">
            <v>15510</v>
          </cell>
          <cell r="Q333">
            <v>1</v>
          </cell>
        </row>
        <row r="334">
          <cell r="F334">
            <v>13510</v>
          </cell>
          <cell r="Q334">
            <v>1</v>
          </cell>
        </row>
        <row r="335">
          <cell r="F335">
            <v>49010</v>
          </cell>
          <cell r="Q335">
            <v>1</v>
          </cell>
        </row>
        <row r="336">
          <cell r="F336">
            <v>15506</v>
          </cell>
          <cell r="Q336">
            <v>1</v>
          </cell>
        </row>
        <row r="337">
          <cell r="F337">
            <v>11320</v>
          </cell>
          <cell r="Q337">
            <v>1</v>
          </cell>
        </row>
        <row r="338">
          <cell r="F338">
            <v>15100</v>
          </cell>
          <cell r="Q338">
            <v>1</v>
          </cell>
        </row>
        <row r="339">
          <cell r="F339">
            <v>14100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33000</v>
          </cell>
          <cell r="Q341">
            <v>1</v>
          </cell>
        </row>
        <row r="342">
          <cell r="F342">
            <v>15100</v>
          </cell>
          <cell r="Q342">
            <v>1</v>
          </cell>
        </row>
        <row r="343">
          <cell r="F343">
            <v>13400</v>
          </cell>
          <cell r="Q343">
            <v>1</v>
          </cell>
        </row>
        <row r="344">
          <cell r="F344">
            <v>11515</v>
          </cell>
          <cell r="Q344">
            <v>1</v>
          </cell>
        </row>
        <row r="345">
          <cell r="F345">
            <v>32000</v>
          </cell>
          <cell r="Q345">
            <v>0.9</v>
          </cell>
        </row>
        <row r="346">
          <cell r="F346">
            <v>11150</v>
          </cell>
          <cell r="Q346">
            <v>1</v>
          </cell>
        </row>
        <row r="347">
          <cell r="F347">
            <v>14100</v>
          </cell>
          <cell r="Q347">
            <v>1</v>
          </cell>
        </row>
        <row r="348">
          <cell r="F348">
            <v>11100</v>
          </cell>
          <cell r="Q348">
            <v>1</v>
          </cell>
        </row>
        <row r="349">
          <cell r="F349">
            <v>13600</v>
          </cell>
          <cell r="Q349">
            <v>1</v>
          </cell>
        </row>
        <row r="350">
          <cell r="F350">
            <v>11100</v>
          </cell>
          <cell r="Q350">
            <v>1</v>
          </cell>
        </row>
        <row r="351">
          <cell r="F351">
            <v>15100</v>
          </cell>
          <cell r="Q351">
            <v>1</v>
          </cell>
        </row>
        <row r="352">
          <cell r="F352">
            <v>42040</v>
          </cell>
          <cell r="Q352">
            <v>1</v>
          </cell>
        </row>
        <row r="353">
          <cell r="F353">
            <v>13400</v>
          </cell>
          <cell r="Q353">
            <v>1</v>
          </cell>
        </row>
        <row r="354">
          <cell r="F354">
            <v>41020</v>
          </cell>
          <cell r="Q354">
            <v>1</v>
          </cell>
        </row>
        <row r="355">
          <cell r="F355">
            <v>16300</v>
          </cell>
          <cell r="Q355">
            <v>1</v>
          </cell>
        </row>
        <row r="356">
          <cell r="F356">
            <v>16300</v>
          </cell>
          <cell r="Q356">
            <v>1</v>
          </cell>
        </row>
        <row r="357">
          <cell r="F357">
            <v>43010</v>
          </cell>
          <cell r="Q357">
            <v>1</v>
          </cell>
        </row>
        <row r="358">
          <cell r="F358">
            <v>15505</v>
          </cell>
          <cell r="Q358">
            <v>1</v>
          </cell>
        </row>
        <row r="359">
          <cell r="F359">
            <v>13510</v>
          </cell>
          <cell r="Q359">
            <v>1</v>
          </cell>
        </row>
        <row r="360">
          <cell r="F360">
            <v>11513</v>
          </cell>
          <cell r="Q360">
            <v>1</v>
          </cell>
        </row>
        <row r="361">
          <cell r="F361">
            <v>15520</v>
          </cell>
          <cell r="Q361">
            <v>1</v>
          </cell>
        </row>
        <row r="362">
          <cell r="F362">
            <v>15520</v>
          </cell>
          <cell r="Q362">
            <v>1</v>
          </cell>
        </row>
        <row r="363">
          <cell r="F363">
            <v>11150</v>
          </cell>
          <cell r="Q363">
            <v>1</v>
          </cell>
        </row>
        <row r="364">
          <cell r="F364">
            <v>13510</v>
          </cell>
          <cell r="Q364">
            <v>1</v>
          </cell>
        </row>
        <row r="365">
          <cell r="F365">
            <v>14100</v>
          </cell>
          <cell r="Q365">
            <v>1</v>
          </cell>
        </row>
        <row r="366">
          <cell r="F366">
            <v>11100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14100</v>
          </cell>
          <cell r="Q368">
            <v>1</v>
          </cell>
        </row>
        <row r="369">
          <cell r="F369">
            <v>54010</v>
          </cell>
          <cell r="Q369">
            <v>1</v>
          </cell>
        </row>
        <row r="370">
          <cell r="F370">
            <v>11370</v>
          </cell>
          <cell r="Q370">
            <v>0.6</v>
          </cell>
        </row>
        <row r="371">
          <cell r="F371">
            <v>14100</v>
          </cell>
          <cell r="Q371">
            <v>1</v>
          </cell>
        </row>
        <row r="372">
          <cell r="F372">
            <v>15506</v>
          </cell>
          <cell r="Q372">
            <v>1</v>
          </cell>
        </row>
        <row r="373">
          <cell r="F373">
            <v>42016</v>
          </cell>
          <cell r="Q373">
            <v>1</v>
          </cell>
        </row>
        <row r="374">
          <cell r="F374">
            <v>15505</v>
          </cell>
          <cell r="Q374">
            <v>1</v>
          </cell>
        </row>
        <row r="375">
          <cell r="F375">
            <v>15520</v>
          </cell>
          <cell r="Q375">
            <v>1</v>
          </cell>
        </row>
        <row r="376">
          <cell r="F376">
            <v>41030</v>
          </cell>
          <cell r="Q376">
            <v>1</v>
          </cell>
        </row>
        <row r="377">
          <cell r="F377">
            <v>16200</v>
          </cell>
          <cell r="Q377">
            <v>1</v>
          </cell>
        </row>
        <row r="378">
          <cell r="F378">
            <v>13510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13510</v>
          </cell>
          <cell r="Q380">
            <v>1</v>
          </cell>
        </row>
        <row r="381">
          <cell r="F381">
            <v>15520</v>
          </cell>
          <cell r="Q381">
            <v>1</v>
          </cell>
        </row>
        <row r="382">
          <cell r="F382">
            <v>15506</v>
          </cell>
          <cell r="Q382">
            <v>1</v>
          </cell>
        </row>
        <row r="383">
          <cell r="F383">
            <v>41040</v>
          </cell>
          <cell r="Q383">
            <v>1</v>
          </cell>
        </row>
        <row r="384">
          <cell r="F384">
            <v>15508</v>
          </cell>
          <cell r="Q384">
            <v>1</v>
          </cell>
        </row>
        <row r="385">
          <cell r="F385">
            <v>13400</v>
          </cell>
          <cell r="Q385">
            <v>1</v>
          </cell>
        </row>
        <row r="386">
          <cell r="F386">
            <v>31100</v>
          </cell>
          <cell r="Q386">
            <v>1</v>
          </cell>
        </row>
        <row r="387">
          <cell r="F387">
            <v>15100</v>
          </cell>
          <cell r="Q387">
            <v>1</v>
          </cell>
        </row>
        <row r="388">
          <cell r="F388">
            <v>41020</v>
          </cell>
          <cell r="Q388">
            <v>1</v>
          </cell>
        </row>
        <row r="389">
          <cell r="F389">
            <v>14109</v>
          </cell>
          <cell r="Q389">
            <v>1</v>
          </cell>
        </row>
        <row r="390">
          <cell r="F390">
            <v>11330</v>
          </cell>
          <cell r="Q390">
            <v>1</v>
          </cell>
        </row>
        <row r="391">
          <cell r="F391">
            <v>11540</v>
          </cell>
          <cell r="Q391">
            <v>1</v>
          </cell>
        </row>
        <row r="392">
          <cell r="F392">
            <v>14100</v>
          </cell>
          <cell r="Q392">
            <v>1</v>
          </cell>
        </row>
        <row r="393">
          <cell r="F393">
            <v>13400</v>
          </cell>
          <cell r="Q393">
            <v>1</v>
          </cell>
        </row>
        <row r="394">
          <cell r="F394">
            <v>11540</v>
          </cell>
          <cell r="Q394">
            <v>1</v>
          </cell>
        </row>
        <row r="395">
          <cell r="F395">
            <v>12013</v>
          </cell>
          <cell r="Q395">
            <v>1</v>
          </cell>
        </row>
        <row r="396">
          <cell r="F396">
            <v>11348</v>
          </cell>
          <cell r="Q396">
            <v>1</v>
          </cell>
        </row>
        <row r="397">
          <cell r="F397">
            <v>15510</v>
          </cell>
          <cell r="Q397">
            <v>1</v>
          </cell>
        </row>
        <row r="398">
          <cell r="F398">
            <v>11430</v>
          </cell>
          <cell r="Q398">
            <v>1</v>
          </cell>
        </row>
        <row r="399">
          <cell r="F399">
            <v>11430</v>
          </cell>
          <cell r="Q399">
            <v>1</v>
          </cell>
        </row>
        <row r="400">
          <cell r="F400">
            <v>34000</v>
          </cell>
          <cell r="Q400">
            <v>1</v>
          </cell>
        </row>
        <row r="401">
          <cell r="F401">
            <v>15520</v>
          </cell>
          <cell r="Q401">
            <v>1</v>
          </cell>
        </row>
        <row r="402">
          <cell r="F402">
            <v>11325</v>
          </cell>
          <cell r="Q402">
            <v>1</v>
          </cell>
        </row>
        <row r="403">
          <cell r="F403">
            <v>14100</v>
          </cell>
          <cell r="Q403">
            <v>1</v>
          </cell>
        </row>
        <row r="404">
          <cell r="F404">
            <v>16200</v>
          </cell>
          <cell r="Q404">
            <v>1</v>
          </cell>
        </row>
        <row r="405">
          <cell r="F405">
            <v>15506</v>
          </cell>
          <cell r="Q405">
            <v>1</v>
          </cell>
        </row>
        <row r="406">
          <cell r="F406">
            <v>53010</v>
          </cell>
          <cell r="Q406">
            <v>1</v>
          </cell>
        </row>
        <row r="407">
          <cell r="F407">
            <v>51020</v>
          </cell>
          <cell r="Q407">
            <v>1</v>
          </cell>
        </row>
        <row r="408">
          <cell r="F408">
            <v>15506</v>
          </cell>
          <cell r="Q408">
            <v>1</v>
          </cell>
        </row>
        <row r="409">
          <cell r="F409">
            <v>15506</v>
          </cell>
          <cell r="Q409">
            <v>1</v>
          </cell>
        </row>
        <row r="410">
          <cell r="F410">
            <v>42018</v>
          </cell>
          <cell r="Q410">
            <v>1</v>
          </cell>
        </row>
        <row r="411">
          <cell r="F411">
            <v>13400</v>
          </cell>
          <cell r="Q411">
            <v>1</v>
          </cell>
        </row>
        <row r="412">
          <cell r="F412">
            <v>13400</v>
          </cell>
          <cell r="Q412">
            <v>1</v>
          </cell>
        </row>
        <row r="413">
          <cell r="F413">
            <v>11348</v>
          </cell>
          <cell r="Q413">
            <v>1</v>
          </cell>
        </row>
        <row r="414">
          <cell r="F414">
            <v>16400</v>
          </cell>
          <cell r="Q414">
            <v>1</v>
          </cell>
        </row>
        <row r="415">
          <cell r="F415">
            <v>13400</v>
          </cell>
          <cell r="Q415">
            <v>1</v>
          </cell>
        </row>
        <row r="416">
          <cell r="F416">
            <v>15100</v>
          </cell>
          <cell r="Q416">
            <v>1</v>
          </cell>
        </row>
        <row r="417">
          <cell r="F417">
            <v>13520</v>
          </cell>
          <cell r="Q417">
            <v>1</v>
          </cell>
        </row>
        <row r="418">
          <cell r="F418">
            <v>11200</v>
          </cell>
          <cell r="Q418">
            <v>1</v>
          </cell>
        </row>
        <row r="419">
          <cell r="F419">
            <v>13400</v>
          </cell>
          <cell r="Q419">
            <v>0.5</v>
          </cell>
        </row>
        <row r="420">
          <cell r="F420">
            <v>41040</v>
          </cell>
          <cell r="Q420">
            <v>1</v>
          </cell>
        </row>
        <row r="421">
          <cell r="F421">
            <v>35000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42010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41060</v>
          </cell>
          <cell r="Q425">
            <v>1</v>
          </cell>
        </row>
        <row r="426">
          <cell r="F426">
            <v>41040</v>
          </cell>
          <cell r="Q426">
            <v>1</v>
          </cell>
        </row>
        <row r="427">
          <cell r="F427">
            <v>11100</v>
          </cell>
          <cell r="Q427">
            <v>1</v>
          </cell>
        </row>
        <row r="428">
          <cell r="F428">
            <v>14100</v>
          </cell>
          <cell r="Q428">
            <v>1</v>
          </cell>
        </row>
        <row r="429">
          <cell r="F429">
            <v>16200</v>
          </cell>
          <cell r="Q429">
            <v>1</v>
          </cell>
        </row>
        <row r="430">
          <cell r="F430">
            <v>13400</v>
          </cell>
          <cell r="Q430">
            <v>1</v>
          </cell>
        </row>
        <row r="431">
          <cell r="F431">
            <v>15100</v>
          </cell>
          <cell r="Q431">
            <v>1</v>
          </cell>
        </row>
        <row r="432">
          <cell r="F432">
            <v>11595</v>
          </cell>
          <cell r="Q432">
            <v>1</v>
          </cell>
        </row>
        <row r="433">
          <cell r="F433">
            <v>15506</v>
          </cell>
          <cell r="Q433">
            <v>1</v>
          </cell>
        </row>
        <row r="434">
          <cell r="F434">
            <v>15506</v>
          </cell>
          <cell r="Q434">
            <v>1</v>
          </cell>
        </row>
        <row r="435">
          <cell r="F435">
            <v>14100</v>
          </cell>
          <cell r="Q435">
            <v>1</v>
          </cell>
        </row>
        <row r="436">
          <cell r="F436">
            <v>44010</v>
          </cell>
          <cell r="Q436">
            <v>1</v>
          </cell>
        </row>
        <row r="437">
          <cell r="F437">
            <v>11515</v>
          </cell>
          <cell r="Q437">
            <v>1</v>
          </cell>
        </row>
        <row r="438">
          <cell r="F438">
            <v>11430</v>
          </cell>
          <cell r="Q438">
            <v>1</v>
          </cell>
        </row>
        <row r="439">
          <cell r="F439">
            <v>13510</v>
          </cell>
          <cell r="Q439">
            <v>1</v>
          </cell>
        </row>
        <row r="440">
          <cell r="F440">
            <v>15100</v>
          </cell>
          <cell r="Q440">
            <v>1</v>
          </cell>
        </row>
        <row r="441">
          <cell r="F441">
            <v>14100</v>
          </cell>
          <cell r="Q441">
            <v>1</v>
          </cell>
        </row>
        <row r="442">
          <cell r="F442">
            <v>15506</v>
          </cell>
          <cell r="Q442">
            <v>1</v>
          </cell>
        </row>
        <row r="443">
          <cell r="F443">
            <v>15506</v>
          </cell>
          <cell r="Q443">
            <v>1</v>
          </cell>
        </row>
        <row r="444">
          <cell r="F444">
            <v>51040</v>
          </cell>
          <cell r="Q444">
            <v>1</v>
          </cell>
        </row>
        <row r="445">
          <cell r="F445">
            <v>42020</v>
          </cell>
          <cell r="Q445">
            <v>1</v>
          </cell>
        </row>
        <row r="446">
          <cell r="F446">
            <v>15100</v>
          </cell>
          <cell r="Q446">
            <v>1</v>
          </cell>
        </row>
        <row r="447">
          <cell r="F447">
            <v>13510</v>
          </cell>
          <cell r="Q447">
            <v>1</v>
          </cell>
        </row>
        <row r="448">
          <cell r="F448">
            <v>11200</v>
          </cell>
          <cell r="Q448">
            <v>1</v>
          </cell>
        </row>
        <row r="449">
          <cell r="F449">
            <v>11515</v>
          </cell>
          <cell r="Q449">
            <v>1</v>
          </cell>
        </row>
        <row r="450">
          <cell r="F450">
            <v>13510</v>
          </cell>
          <cell r="Q450">
            <v>1</v>
          </cell>
        </row>
        <row r="451">
          <cell r="F451">
            <v>79003</v>
          </cell>
          <cell r="Q451">
            <v>1</v>
          </cell>
        </row>
        <row r="452">
          <cell r="F452">
            <v>16400</v>
          </cell>
          <cell r="Q452">
            <v>1</v>
          </cell>
        </row>
        <row r="453">
          <cell r="F453">
            <v>15506</v>
          </cell>
          <cell r="Q453">
            <v>1</v>
          </cell>
        </row>
        <row r="454">
          <cell r="F454">
            <v>15506</v>
          </cell>
          <cell r="Q454">
            <v>1</v>
          </cell>
        </row>
        <row r="455">
          <cell r="F455">
            <v>13510</v>
          </cell>
          <cell r="Q455">
            <v>1</v>
          </cell>
        </row>
        <row r="456">
          <cell r="F456">
            <v>15491</v>
          </cell>
          <cell r="Q456">
            <v>1</v>
          </cell>
        </row>
        <row r="457">
          <cell r="F457">
            <v>11420</v>
          </cell>
          <cell r="Q457">
            <v>1</v>
          </cell>
        </row>
        <row r="458">
          <cell r="F458">
            <v>13400</v>
          </cell>
          <cell r="Q458">
            <v>1</v>
          </cell>
        </row>
        <row r="459">
          <cell r="F459">
            <v>15506</v>
          </cell>
          <cell r="Q459">
            <v>1</v>
          </cell>
        </row>
        <row r="460">
          <cell r="F460">
            <v>14100</v>
          </cell>
          <cell r="Q460">
            <v>1</v>
          </cell>
        </row>
        <row r="461">
          <cell r="F461">
            <v>41060</v>
          </cell>
          <cell r="Q461">
            <v>1</v>
          </cell>
        </row>
        <row r="462">
          <cell r="F462">
            <v>48010</v>
          </cell>
          <cell r="Q462">
            <v>1</v>
          </cell>
        </row>
        <row r="463">
          <cell r="F463">
            <v>13400</v>
          </cell>
          <cell r="Q463">
            <v>1</v>
          </cell>
        </row>
        <row r="464">
          <cell r="F464">
            <v>41040</v>
          </cell>
          <cell r="Q464">
            <v>1</v>
          </cell>
        </row>
        <row r="465">
          <cell r="F465">
            <v>15508</v>
          </cell>
          <cell r="Q465">
            <v>1</v>
          </cell>
        </row>
        <row r="466">
          <cell r="F466">
            <v>15506</v>
          </cell>
          <cell r="Q466">
            <v>1</v>
          </cell>
        </row>
        <row r="467">
          <cell r="F467">
            <v>13510</v>
          </cell>
          <cell r="Q467">
            <v>1</v>
          </cell>
        </row>
        <row r="468">
          <cell r="F468">
            <v>15506</v>
          </cell>
          <cell r="Q468">
            <v>1</v>
          </cell>
        </row>
        <row r="469">
          <cell r="F469">
            <v>41020</v>
          </cell>
          <cell r="Q469">
            <v>1</v>
          </cell>
        </row>
        <row r="470">
          <cell r="F470">
            <v>41020</v>
          </cell>
          <cell r="Q470">
            <v>1</v>
          </cell>
        </row>
        <row r="471">
          <cell r="F471">
            <v>14100</v>
          </cell>
          <cell r="Q471">
            <v>1</v>
          </cell>
        </row>
        <row r="472">
          <cell r="F472">
            <v>42018</v>
          </cell>
          <cell r="Q472">
            <v>1</v>
          </cell>
        </row>
        <row r="473">
          <cell r="F473">
            <v>13510</v>
          </cell>
          <cell r="Q473">
            <v>1</v>
          </cell>
        </row>
        <row r="474">
          <cell r="F474">
            <v>11200</v>
          </cell>
          <cell r="Q474">
            <v>1</v>
          </cell>
        </row>
        <row r="475">
          <cell r="F475">
            <v>14100</v>
          </cell>
          <cell r="Q475">
            <v>1</v>
          </cell>
        </row>
        <row r="476">
          <cell r="F476">
            <v>13400</v>
          </cell>
          <cell r="Q476">
            <v>1</v>
          </cell>
        </row>
        <row r="477">
          <cell r="F477">
            <v>13520</v>
          </cell>
          <cell r="Q477">
            <v>1</v>
          </cell>
        </row>
        <row r="478">
          <cell r="F478">
            <v>15506</v>
          </cell>
          <cell r="Q478">
            <v>1</v>
          </cell>
        </row>
        <row r="479">
          <cell r="F479">
            <v>41060</v>
          </cell>
          <cell r="Q479">
            <v>1</v>
          </cell>
        </row>
        <row r="480">
          <cell r="F480">
            <v>13510</v>
          </cell>
          <cell r="Q480">
            <v>1</v>
          </cell>
        </row>
        <row r="481">
          <cell r="F481">
            <v>15501</v>
          </cell>
          <cell r="Q481">
            <v>1</v>
          </cell>
        </row>
        <row r="482">
          <cell r="F482">
            <v>41040</v>
          </cell>
          <cell r="Q482">
            <v>1</v>
          </cell>
        </row>
        <row r="483">
          <cell r="F483">
            <v>15506</v>
          </cell>
          <cell r="Q483">
            <v>1</v>
          </cell>
        </row>
        <row r="484">
          <cell r="F484">
            <v>13520</v>
          </cell>
          <cell r="Q484">
            <v>1</v>
          </cell>
        </row>
        <row r="485">
          <cell r="F485">
            <v>15100</v>
          </cell>
          <cell r="Q485">
            <v>1</v>
          </cell>
        </row>
        <row r="486">
          <cell r="F486">
            <v>13510</v>
          </cell>
          <cell r="Q486">
            <v>1</v>
          </cell>
        </row>
        <row r="487">
          <cell r="F487">
            <v>11490</v>
          </cell>
          <cell r="Q487">
            <v>0.47499999999999998</v>
          </cell>
        </row>
        <row r="488">
          <cell r="F488">
            <v>13600</v>
          </cell>
          <cell r="Q488">
            <v>1</v>
          </cell>
        </row>
        <row r="489">
          <cell r="F489">
            <v>13400</v>
          </cell>
          <cell r="Q489">
            <v>1</v>
          </cell>
        </row>
        <row r="490">
          <cell r="F490">
            <v>79002</v>
          </cell>
          <cell r="Q490">
            <v>1</v>
          </cell>
        </row>
        <row r="491">
          <cell r="F491">
            <v>15100</v>
          </cell>
          <cell r="Q491">
            <v>1</v>
          </cell>
        </row>
        <row r="492">
          <cell r="F492">
            <v>15100</v>
          </cell>
          <cell r="Q492">
            <v>1</v>
          </cell>
        </row>
        <row r="493">
          <cell r="F493">
            <v>14109</v>
          </cell>
          <cell r="Q493">
            <v>1</v>
          </cell>
        </row>
        <row r="494">
          <cell r="F494">
            <v>13600</v>
          </cell>
          <cell r="Q494">
            <v>1</v>
          </cell>
        </row>
        <row r="495">
          <cell r="F495">
            <v>41020</v>
          </cell>
          <cell r="Q495">
            <v>1</v>
          </cell>
        </row>
        <row r="496">
          <cell r="F496">
            <v>41020</v>
          </cell>
          <cell r="Q496">
            <v>1</v>
          </cell>
        </row>
        <row r="497">
          <cell r="F497">
            <v>11100</v>
          </cell>
          <cell r="Q497">
            <v>1</v>
          </cell>
        </row>
        <row r="498">
          <cell r="F498">
            <v>15520</v>
          </cell>
          <cell r="Q498">
            <v>1</v>
          </cell>
        </row>
        <row r="499">
          <cell r="F499">
            <v>42018</v>
          </cell>
          <cell r="Q499">
            <v>1</v>
          </cell>
        </row>
        <row r="500">
          <cell r="F500">
            <v>15100</v>
          </cell>
          <cell r="Q500">
            <v>1</v>
          </cell>
        </row>
        <row r="501">
          <cell r="F501">
            <v>41020</v>
          </cell>
          <cell r="Q501">
            <v>0.47499999999999998</v>
          </cell>
        </row>
        <row r="502">
          <cell r="F502">
            <v>13400</v>
          </cell>
          <cell r="Q502">
            <v>1</v>
          </cell>
        </row>
        <row r="503">
          <cell r="F503">
            <v>13600</v>
          </cell>
          <cell r="Q503">
            <v>1</v>
          </cell>
        </row>
        <row r="504">
          <cell r="F504">
            <v>11100</v>
          </cell>
          <cell r="Q504">
            <v>1</v>
          </cell>
        </row>
        <row r="505">
          <cell r="F505">
            <v>11550</v>
          </cell>
          <cell r="Q505">
            <v>1</v>
          </cell>
        </row>
        <row r="506">
          <cell r="F506">
            <v>15506</v>
          </cell>
          <cell r="Q506">
            <v>1</v>
          </cell>
        </row>
        <row r="507">
          <cell r="F507">
            <v>42016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32000</v>
          </cell>
          <cell r="Q509">
            <v>1</v>
          </cell>
        </row>
        <row r="510">
          <cell r="F510">
            <v>13510</v>
          </cell>
          <cell r="Q510">
            <v>1</v>
          </cell>
        </row>
        <row r="511">
          <cell r="F511">
            <v>13520</v>
          </cell>
          <cell r="Q511">
            <v>1</v>
          </cell>
        </row>
        <row r="512">
          <cell r="F512">
            <v>15100</v>
          </cell>
          <cell r="Q512">
            <v>1</v>
          </cell>
        </row>
        <row r="513">
          <cell r="F513">
            <v>13100</v>
          </cell>
          <cell r="Q513">
            <v>1</v>
          </cell>
        </row>
        <row r="514">
          <cell r="F514">
            <v>32000</v>
          </cell>
          <cell r="Q514">
            <v>1</v>
          </cell>
        </row>
        <row r="515">
          <cell r="F515">
            <v>79000</v>
          </cell>
          <cell r="Q515">
            <v>1</v>
          </cell>
        </row>
        <row r="516">
          <cell r="F516">
            <v>14100</v>
          </cell>
          <cell r="Q516">
            <v>1</v>
          </cell>
        </row>
        <row r="517">
          <cell r="F517">
            <v>11200</v>
          </cell>
          <cell r="Q517">
            <v>1</v>
          </cell>
        </row>
        <row r="518">
          <cell r="F518">
            <v>16400</v>
          </cell>
          <cell r="Q518">
            <v>1</v>
          </cell>
        </row>
        <row r="519">
          <cell r="F519">
            <v>14100</v>
          </cell>
          <cell r="Q519">
            <v>1</v>
          </cell>
        </row>
        <row r="520">
          <cell r="F520">
            <v>13400</v>
          </cell>
          <cell r="Q520">
            <v>1</v>
          </cell>
        </row>
        <row r="521">
          <cell r="F521">
            <v>79002</v>
          </cell>
          <cell r="Q521">
            <v>1</v>
          </cell>
        </row>
        <row r="522">
          <cell r="F522">
            <v>51010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15520</v>
          </cell>
          <cell r="Q524">
            <v>1</v>
          </cell>
        </row>
        <row r="525">
          <cell r="F525">
            <v>15506</v>
          </cell>
          <cell r="Q525">
            <v>1</v>
          </cell>
        </row>
        <row r="526">
          <cell r="F526">
            <v>14100</v>
          </cell>
          <cell r="Q526">
            <v>1</v>
          </cell>
        </row>
        <row r="527">
          <cell r="F527">
            <v>41050</v>
          </cell>
          <cell r="Q527">
            <v>1</v>
          </cell>
        </row>
        <row r="528">
          <cell r="F528">
            <v>11100</v>
          </cell>
          <cell r="Q528">
            <v>1</v>
          </cell>
        </row>
        <row r="529">
          <cell r="F529">
            <v>15100</v>
          </cell>
          <cell r="Q529">
            <v>1</v>
          </cell>
        </row>
        <row r="530">
          <cell r="F530">
            <v>15100</v>
          </cell>
          <cell r="Q530">
            <v>1</v>
          </cell>
        </row>
        <row r="531">
          <cell r="F531">
            <v>53010</v>
          </cell>
          <cell r="Q531">
            <v>1</v>
          </cell>
        </row>
        <row r="532">
          <cell r="F532">
            <v>41060</v>
          </cell>
          <cell r="Q532">
            <v>1</v>
          </cell>
        </row>
        <row r="533">
          <cell r="F533">
            <v>13400</v>
          </cell>
          <cell r="Q533">
            <v>1</v>
          </cell>
        </row>
        <row r="534">
          <cell r="F534">
            <v>11515</v>
          </cell>
          <cell r="Q534">
            <v>1</v>
          </cell>
        </row>
        <row r="535">
          <cell r="F535">
            <v>32000</v>
          </cell>
          <cell r="Q535">
            <v>1</v>
          </cell>
        </row>
        <row r="536">
          <cell r="F536">
            <v>16300</v>
          </cell>
          <cell r="Q536">
            <v>1</v>
          </cell>
        </row>
        <row r="537">
          <cell r="F537">
            <v>13520</v>
          </cell>
          <cell r="Q537">
            <v>1</v>
          </cell>
        </row>
        <row r="538">
          <cell r="F538">
            <v>79000</v>
          </cell>
          <cell r="Q538">
            <v>1</v>
          </cell>
        </row>
        <row r="539">
          <cell r="F539">
            <v>13400</v>
          </cell>
          <cell r="Q539">
            <v>1</v>
          </cell>
        </row>
        <row r="540">
          <cell r="F540">
            <v>13510</v>
          </cell>
          <cell r="Q540">
            <v>1</v>
          </cell>
        </row>
        <row r="541">
          <cell r="F541">
            <v>53010</v>
          </cell>
          <cell r="Q541">
            <v>1</v>
          </cell>
        </row>
        <row r="542">
          <cell r="F542">
            <v>13400</v>
          </cell>
          <cell r="Q542">
            <v>1</v>
          </cell>
        </row>
        <row r="543">
          <cell r="F543">
            <v>41020</v>
          </cell>
          <cell r="Q543">
            <v>1</v>
          </cell>
        </row>
        <row r="544">
          <cell r="F544">
            <v>11200</v>
          </cell>
          <cell r="Q544">
            <v>1</v>
          </cell>
        </row>
        <row r="545">
          <cell r="F545">
            <v>15506</v>
          </cell>
          <cell r="Q545">
            <v>1</v>
          </cell>
        </row>
        <row r="546">
          <cell r="F546">
            <v>79002</v>
          </cell>
          <cell r="Q546">
            <v>1</v>
          </cell>
        </row>
        <row r="547">
          <cell r="F547">
            <v>15100</v>
          </cell>
          <cell r="Q547">
            <v>1</v>
          </cell>
        </row>
        <row r="548">
          <cell r="F548">
            <v>15100</v>
          </cell>
          <cell r="Q548">
            <v>1</v>
          </cell>
        </row>
        <row r="549">
          <cell r="F549">
            <v>41020</v>
          </cell>
          <cell r="Q549">
            <v>1</v>
          </cell>
        </row>
        <row r="550">
          <cell r="F550">
            <v>51020</v>
          </cell>
          <cell r="Q550">
            <v>1</v>
          </cell>
        </row>
        <row r="551">
          <cell r="F551">
            <v>14100</v>
          </cell>
          <cell r="Q551">
            <v>1</v>
          </cell>
        </row>
        <row r="552">
          <cell r="F552">
            <v>13510</v>
          </cell>
          <cell r="Q552">
            <v>1</v>
          </cell>
        </row>
        <row r="553">
          <cell r="F553">
            <v>15506</v>
          </cell>
          <cell r="Q553">
            <v>1</v>
          </cell>
        </row>
        <row r="554">
          <cell r="F554">
            <v>15506</v>
          </cell>
          <cell r="Q554">
            <v>1</v>
          </cell>
        </row>
        <row r="555">
          <cell r="F555">
            <v>13510</v>
          </cell>
          <cell r="Q555">
            <v>1</v>
          </cell>
        </row>
        <row r="556">
          <cell r="F556">
            <v>15100</v>
          </cell>
          <cell r="Q556">
            <v>1</v>
          </cell>
        </row>
        <row r="557">
          <cell r="F557">
            <v>13400</v>
          </cell>
          <cell r="Q557">
            <v>1</v>
          </cell>
        </row>
        <row r="558">
          <cell r="F558">
            <v>14100</v>
          </cell>
          <cell r="Q558">
            <v>1</v>
          </cell>
        </row>
        <row r="559">
          <cell r="F559">
            <v>15505</v>
          </cell>
          <cell r="Q559">
            <v>1</v>
          </cell>
        </row>
        <row r="560">
          <cell r="F560">
            <v>41040</v>
          </cell>
          <cell r="Q560">
            <v>1</v>
          </cell>
        </row>
        <row r="561">
          <cell r="F561">
            <v>51050</v>
          </cell>
          <cell r="Q561">
            <v>1</v>
          </cell>
        </row>
        <row r="562">
          <cell r="F562">
            <v>13510</v>
          </cell>
          <cell r="Q562">
            <v>1</v>
          </cell>
        </row>
        <row r="563">
          <cell r="F563">
            <v>13510</v>
          </cell>
          <cell r="Q563">
            <v>1</v>
          </cell>
        </row>
        <row r="564">
          <cell r="F564">
            <v>41040</v>
          </cell>
          <cell r="Q564">
            <v>1</v>
          </cell>
        </row>
        <row r="565">
          <cell r="F565">
            <v>13400</v>
          </cell>
          <cell r="Q565">
            <v>1</v>
          </cell>
        </row>
        <row r="566">
          <cell r="F566">
            <v>41020</v>
          </cell>
          <cell r="Q566">
            <v>1</v>
          </cell>
        </row>
        <row r="567">
          <cell r="F567">
            <v>15509</v>
          </cell>
          <cell r="Q567">
            <v>1</v>
          </cell>
        </row>
        <row r="568">
          <cell r="F568">
            <v>13400</v>
          </cell>
          <cell r="Q568">
            <v>1</v>
          </cell>
        </row>
        <row r="569">
          <cell r="F569">
            <v>51010</v>
          </cell>
          <cell r="Q569">
            <v>1</v>
          </cell>
        </row>
        <row r="570">
          <cell r="F570">
            <v>41050</v>
          </cell>
          <cell r="Q570">
            <v>1</v>
          </cell>
        </row>
        <row r="571">
          <cell r="F571">
            <v>11325</v>
          </cell>
          <cell r="Q571">
            <v>1</v>
          </cell>
        </row>
        <row r="572">
          <cell r="F572">
            <v>11490</v>
          </cell>
          <cell r="Q572">
            <v>0.8</v>
          </cell>
        </row>
        <row r="573">
          <cell r="F573">
            <v>42010</v>
          </cell>
          <cell r="Q573">
            <v>1</v>
          </cell>
        </row>
        <row r="574">
          <cell r="F574">
            <v>16200</v>
          </cell>
          <cell r="Q574">
            <v>1</v>
          </cell>
        </row>
        <row r="575">
          <cell r="F575">
            <v>51020</v>
          </cell>
          <cell r="Q575">
            <v>1</v>
          </cell>
        </row>
        <row r="576">
          <cell r="F576">
            <v>41060</v>
          </cell>
          <cell r="Q576">
            <v>1</v>
          </cell>
        </row>
        <row r="577">
          <cell r="F577">
            <v>13600</v>
          </cell>
          <cell r="Q577">
            <v>1</v>
          </cell>
        </row>
        <row r="578">
          <cell r="F578">
            <v>15100</v>
          </cell>
          <cell r="Q578">
            <v>1</v>
          </cell>
        </row>
        <row r="579">
          <cell r="F579">
            <v>11100</v>
          </cell>
          <cell r="Q579">
            <v>1</v>
          </cell>
        </row>
        <row r="580">
          <cell r="F580">
            <v>15506</v>
          </cell>
          <cell r="Q580">
            <v>1</v>
          </cell>
        </row>
        <row r="581">
          <cell r="F581">
            <v>83024</v>
          </cell>
          <cell r="Q581">
            <v>1</v>
          </cell>
        </row>
        <row r="582">
          <cell r="F582">
            <v>46010</v>
          </cell>
          <cell r="Q582">
            <v>1</v>
          </cell>
        </row>
        <row r="583">
          <cell r="F583">
            <v>11200</v>
          </cell>
          <cell r="Q583">
            <v>1</v>
          </cell>
        </row>
        <row r="584">
          <cell r="F584">
            <v>13510</v>
          </cell>
          <cell r="Q584">
            <v>1</v>
          </cell>
        </row>
        <row r="585">
          <cell r="F585">
            <v>13520</v>
          </cell>
          <cell r="Q585">
            <v>1</v>
          </cell>
        </row>
        <row r="586">
          <cell r="F586">
            <v>11370</v>
          </cell>
          <cell r="Q586">
            <v>1</v>
          </cell>
        </row>
        <row r="587">
          <cell r="F587">
            <v>11550</v>
          </cell>
          <cell r="Q587">
            <v>1</v>
          </cell>
        </row>
        <row r="588">
          <cell r="F588">
            <v>13510</v>
          </cell>
          <cell r="Q588">
            <v>1</v>
          </cell>
        </row>
        <row r="589">
          <cell r="F589">
            <v>49010</v>
          </cell>
          <cell r="Q589">
            <v>1</v>
          </cell>
        </row>
        <row r="590">
          <cell r="F590">
            <v>15100</v>
          </cell>
          <cell r="Q590">
            <v>1</v>
          </cell>
        </row>
        <row r="591">
          <cell r="F591">
            <v>52040</v>
          </cell>
          <cell r="Q591">
            <v>1</v>
          </cell>
        </row>
        <row r="592">
          <cell r="F592">
            <v>12013</v>
          </cell>
          <cell r="Q592">
            <v>1</v>
          </cell>
        </row>
        <row r="593">
          <cell r="F593">
            <v>15506</v>
          </cell>
          <cell r="Q593">
            <v>1</v>
          </cell>
        </row>
        <row r="594">
          <cell r="F594">
            <v>11320</v>
          </cell>
          <cell r="Q594">
            <v>1</v>
          </cell>
        </row>
        <row r="595">
          <cell r="F595">
            <v>13510</v>
          </cell>
          <cell r="Q595">
            <v>1</v>
          </cell>
        </row>
        <row r="596">
          <cell r="F596">
            <v>16200</v>
          </cell>
          <cell r="Q596">
            <v>1</v>
          </cell>
        </row>
        <row r="597">
          <cell r="F597">
            <v>13520</v>
          </cell>
          <cell r="Q597">
            <v>1</v>
          </cell>
        </row>
        <row r="598">
          <cell r="F598">
            <v>13510</v>
          </cell>
          <cell r="Q598">
            <v>1</v>
          </cell>
        </row>
        <row r="599">
          <cell r="F599">
            <v>15506</v>
          </cell>
          <cell r="Q599">
            <v>1</v>
          </cell>
        </row>
        <row r="600">
          <cell r="F600">
            <v>15100</v>
          </cell>
          <cell r="Q600">
            <v>1</v>
          </cell>
        </row>
        <row r="601">
          <cell r="F601">
            <v>13510</v>
          </cell>
          <cell r="Q601">
            <v>1</v>
          </cell>
        </row>
        <row r="602">
          <cell r="F602">
            <v>45010</v>
          </cell>
          <cell r="Q602">
            <v>1</v>
          </cell>
        </row>
        <row r="603">
          <cell r="F603">
            <v>14109</v>
          </cell>
          <cell r="Q603">
            <v>1</v>
          </cell>
        </row>
        <row r="604">
          <cell r="F604">
            <v>41020</v>
          </cell>
          <cell r="Q604">
            <v>1</v>
          </cell>
        </row>
        <row r="605">
          <cell r="F605">
            <v>42018</v>
          </cell>
          <cell r="Q605">
            <v>1</v>
          </cell>
        </row>
        <row r="606">
          <cell r="F606">
            <v>33000</v>
          </cell>
          <cell r="Q606">
            <v>1</v>
          </cell>
        </row>
        <row r="607">
          <cell r="F607">
            <v>15400</v>
          </cell>
          <cell r="Q607">
            <v>1</v>
          </cell>
        </row>
        <row r="608">
          <cell r="F608">
            <v>13510</v>
          </cell>
          <cell r="Q608">
            <v>1</v>
          </cell>
        </row>
        <row r="609">
          <cell r="F609">
            <v>51060</v>
          </cell>
          <cell r="Q609">
            <v>1</v>
          </cell>
        </row>
        <row r="610">
          <cell r="F610">
            <v>13520</v>
          </cell>
          <cell r="Q610">
            <v>1</v>
          </cell>
        </row>
        <row r="611">
          <cell r="F611">
            <v>13510</v>
          </cell>
          <cell r="Q611">
            <v>1</v>
          </cell>
        </row>
        <row r="612">
          <cell r="F612">
            <v>41040</v>
          </cell>
          <cell r="Q612">
            <v>1</v>
          </cell>
        </row>
        <row r="613">
          <cell r="F613">
            <v>13100</v>
          </cell>
          <cell r="Q613">
            <v>1</v>
          </cell>
        </row>
        <row r="614">
          <cell r="F614">
            <v>13510</v>
          </cell>
          <cell r="Q614">
            <v>1</v>
          </cell>
        </row>
        <row r="615">
          <cell r="F615">
            <v>15100</v>
          </cell>
          <cell r="Q615">
            <v>1</v>
          </cell>
        </row>
        <row r="616">
          <cell r="F616">
            <v>13400</v>
          </cell>
          <cell r="Q616">
            <v>1</v>
          </cell>
        </row>
        <row r="617">
          <cell r="F617">
            <v>15506</v>
          </cell>
          <cell r="Q617">
            <v>1</v>
          </cell>
        </row>
        <row r="618">
          <cell r="F618">
            <v>15510</v>
          </cell>
          <cell r="Q618">
            <v>1</v>
          </cell>
        </row>
        <row r="619">
          <cell r="F619">
            <v>14100</v>
          </cell>
          <cell r="Q619">
            <v>1</v>
          </cell>
        </row>
        <row r="620">
          <cell r="F620">
            <v>13510</v>
          </cell>
          <cell r="Q620">
            <v>1</v>
          </cell>
        </row>
        <row r="621">
          <cell r="F621">
            <v>42010</v>
          </cell>
          <cell r="Q621">
            <v>1</v>
          </cell>
        </row>
        <row r="622">
          <cell r="F622">
            <v>13400</v>
          </cell>
          <cell r="Q622">
            <v>1</v>
          </cell>
        </row>
        <row r="623">
          <cell r="F623">
            <v>41020</v>
          </cell>
          <cell r="Q623">
            <v>1</v>
          </cell>
        </row>
        <row r="624">
          <cell r="F624">
            <v>14100</v>
          </cell>
          <cell r="Q624">
            <v>1</v>
          </cell>
        </row>
        <row r="625">
          <cell r="F625">
            <v>13600</v>
          </cell>
          <cell r="Q625">
            <v>1</v>
          </cell>
        </row>
        <row r="626">
          <cell r="F626">
            <v>12013</v>
          </cell>
          <cell r="Q626">
            <v>1</v>
          </cell>
        </row>
        <row r="627">
          <cell r="F627">
            <v>15510</v>
          </cell>
          <cell r="Q627">
            <v>1</v>
          </cell>
        </row>
        <row r="628">
          <cell r="F628">
            <v>13525</v>
          </cell>
          <cell r="Q628">
            <v>1</v>
          </cell>
        </row>
        <row r="629">
          <cell r="F629">
            <v>31100</v>
          </cell>
          <cell r="Q629">
            <v>1</v>
          </cell>
        </row>
        <row r="630">
          <cell r="F630">
            <v>42014</v>
          </cell>
          <cell r="Q630">
            <v>1</v>
          </cell>
        </row>
        <row r="631">
          <cell r="F631">
            <v>13520</v>
          </cell>
          <cell r="Q631">
            <v>1</v>
          </cell>
        </row>
        <row r="632">
          <cell r="F632">
            <v>41030</v>
          </cell>
          <cell r="Q632">
            <v>1</v>
          </cell>
        </row>
        <row r="633">
          <cell r="F633">
            <v>15520</v>
          </cell>
          <cell r="Q633">
            <v>1</v>
          </cell>
        </row>
        <row r="634">
          <cell r="F634">
            <v>41060</v>
          </cell>
          <cell r="Q634">
            <v>1</v>
          </cell>
        </row>
        <row r="635">
          <cell r="F635">
            <v>13520</v>
          </cell>
          <cell r="Q635">
            <v>1</v>
          </cell>
        </row>
        <row r="636">
          <cell r="F636">
            <v>15100</v>
          </cell>
          <cell r="Q636">
            <v>1</v>
          </cell>
        </row>
        <row r="637">
          <cell r="F637">
            <v>13510</v>
          </cell>
          <cell r="Q637">
            <v>1</v>
          </cell>
        </row>
        <row r="638">
          <cell r="F638">
            <v>13510</v>
          </cell>
          <cell r="Q638">
            <v>1</v>
          </cell>
        </row>
        <row r="639">
          <cell r="F639">
            <v>16400</v>
          </cell>
          <cell r="Q639">
            <v>1</v>
          </cell>
        </row>
        <row r="640">
          <cell r="F640">
            <v>13400</v>
          </cell>
          <cell r="Q640">
            <v>1</v>
          </cell>
        </row>
        <row r="641">
          <cell r="F641">
            <v>11100</v>
          </cell>
          <cell r="Q641">
            <v>1</v>
          </cell>
        </row>
        <row r="642">
          <cell r="F642">
            <v>14100</v>
          </cell>
          <cell r="Q642">
            <v>1</v>
          </cell>
        </row>
        <row r="643">
          <cell r="F643">
            <v>12011</v>
          </cell>
          <cell r="Q643">
            <v>1</v>
          </cell>
        </row>
        <row r="644">
          <cell r="F644">
            <v>15100</v>
          </cell>
          <cell r="Q644">
            <v>1</v>
          </cell>
        </row>
        <row r="645">
          <cell r="F645">
            <v>13510</v>
          </cell>
          <cell r="Q645">
            <v>1</v>
          </cell>
        </row>
        <row r="646">
          <cell r="F646">
            <v>11150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13525</v>
          </cell>
          <cell r="Q648">
            <v>1</v>
          </cell>
        </row>
        <row r="649">
          <cell r="F649">
            <v>11100</v>
          </cell>
          <cell r="Q649">
            <v>1</v>
          </cell>
        </row>
        <row r="650">
          <cell r="F650">
            <v>13400</v>
          </cell>
          <cell r="Q650">
            <v>1</v>
          </cell>
        </row>
        <row r="651">
          <cell r="F651">
            <v>15506</v>
          </cell>
          <cell r="Q651">
            <v>1</v>
          </cell>
        </row>
        <row r="652">
          <cell r="F652">
            <v>14109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79000</v>
          </cell>
          <cell r="Q654">
            <v>1</v>
          </cell>
        </row>
        <row r="655">
          <cell r="F655">
            <v>14100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51040</v>
          </cell>
          <cell r="Q657">
            <v>1</v>
          </cell>
        </row>
        <row r="658">
          <cell r="F658">
            <v>15510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13520</v>
          </cell>
          <cell r="Q660">
            <v>1</v>
          </cell>
        </row>
        <row r="661">
          <cell r="F661">
            <v>13510</v>
          </cell>
          <cell r="Q661">
            <v>1</v>
          </cell>
        </row>
        <row r="662">
          <cell r="F662">
            <v>15510</v>
          </cell>
          <cell r="Q662">
            <v>1</v>
          </cell>
        </row>
        <row r="663">
          <cell r="F663">
            <v>13600</v>
          </cell>
          <cell r="Q663">
            <v>1</v>
          </cell>
        </row>
        <row r="664">
          <cell r="F664">
            <v>13400</v>
          </cell>
          <cell r="Q664">
            <v>1</v>
          </cell>
        </row>
        <row r="665">
          <cell r="F665">
            <v>51020</v>
          </cell>
          <cell r="Q665">
            <v>1</v>
          </cell>
        </row>
        <row r="666">
          <cell r="F666">
            <v>15100</v>
          </cell>
          <cell r="Q666">
            <v>1</v>
          </cell>
        </row>
        <row r="667">
          <cell r="F667">
            <v>13510</v>
          </cell>
          <cell r="Q667">
            <v>1</v>
          </cell>
        </row>
        <row r="668">
          <cell r="F668">
            <v>53010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13520</v>
          </cell>
          <cell r="Q670">
            <v>1</v>
          </cell>
        </row>
        <row r="671">
          <cell r="F671">
            <v>15506</v>
          </cell>
          <cell r="Q671">
            <v>1</v>
          </cell>
        </row>
        <row r="672">
          <cell r="F672">
            <v>14109</v>
          </cell>
          <cell r="Q672">
            <v>1</v>
          </cell>
        </row>
        <row r="673">
          <cell r="F673">
            <v>11590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79002</v>
          </cell>
          <cell r="Q675">
            <v>1</v>
          </cell>
        </row>
        <row r="676">
          <cell r="F676">
            <v>13510</v>
          </cell>
          <cell r="Q676">
            <v>1</v>
          </cell>
        </row>
        <row r="677">
          <cell r="F677">
            <v>53010</v>
          </cell>
          <cell r="Q677">
            <v>1</v>
          </cell>
        </row>
        <row r="678">
          <cell r="F678">
            <v>14100</v>
          </cell>
          <cell r="Q678">
            <v>1</v>
          </cell>
        </row>
        <row r="679">
          <cell r="F679">
            <v>11410</v>
          </cell>
          <cell r="Q679">
            <v>1</v>
          </cell>
        </row>
        <row r="680">
          <cell r="F680">
            <v>31100</v>
          </cell>
          <cell r="Q680">
            <v>1</v>
          </cell>
        </row>
        <row r="681">
          <cell r="F681">
            <v>41040</v>
          </cell>
          <cell r="Q681">
            <v>1</v>
          </cell>
        </row>
        <row r="682">
          <cell r="F682">
            <v>13400</v>
          </cell>
          <cell r="Q682">
            <v>1</v>
          </cell>
        </row>
        <row r="683">
          <cell r="F683">
            <v>14100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13400</v>
          </cell>
          <cell r="Q685">
            <v>1</v>
          </cell>
        </row>
        <row r="686">
          <cell r="F686">
            <v>55010</v>
          </cell>
          <cell r="Q686">
            <v>0.75</v>
          </cell>
        </row>
        <row r="687">
          <cell r="F687">
            <v>15506</v>
          </cell>
          <cell r="Q687">
            <v>1</v>
          </cell>
        </row>
        <row r="688">
          <cell r="F688">
            <v>13510</v>
          </cell>
          <cell r="Q688">
            <v>1</v>
          </cell>
        </row>
        <row r="689">
          <cell r="F689">
            <v>32000</v>
          </cell>
          <cell r="Q689">
            <v>1</v>
          </cell>
        </row>
        <row r="690">
          <cell r="F690">
            <v>13400</v>
          </cell>
          <cell r="Q690">
            <v>1</v>
          </cell>
        </row>
        <row r="691">
          <cell r="F691">
            <v>44010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13510</v>
          </cell>
          <cell r="Q693">
            <v>1</v>
          </cell>
        </row>
        <row r="694">
          <cell r="F694">
            <v>52040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13400</v>
          </cell>
          <cell r="Q697">
            <v>1</v>
          </cell>
        </row>
        <row r="698">
          <cell r="F698">
            <v>14100</v>
          </cell>
          <cell r="Q698">
            <v>1</v>
          </cell>
        </row>
        <row r="699">
          <cell r="F699">
            <v>11330</v>
          </cell>
          <cell r="Q699">
            <v>1</v>
          </cell>
        </row>
        <row r="700">
          <cell r="F700">
            <v>15506</v>
          </cell>
          <cell r="Q700">
            <v>1</v>
          </cell>
        </row>
        <row r="701">
          <cell r="F701">
            <v>14109</v>
          </cell>
          <cell r="Q701">
            <v>1</v>
          </cell>
        </row>
        <row r="702">
          <cell r="F702">
            <v>34000</v>
          </cell>
          <cell r="Q702">
            <v>1</v>
          </cell>
        </row>
        <row r="703">
          <cell r="F703">
            <v>16100</v>
          </cell>
          <cell r="Q703">
            <v>1</v>
          </cell>
        </row>
        <row r="704">
          <cell r="F704">
            <v>34000</v>
          </cell>
          <cell r="Q704">
            <v>1</v>
          </cell>
        </row>
        <row r="705">
          <cell r="F705">
            <v>41060</v>
          </cell>
          <cell r="Q705">
            <v>1</v>
          </cell>
        </row>
        <row r="706">
          <cell r="F706">
            <v>13510</v>
          </cell>
          <cell r="Q706">
            <v>1</v>
          </cell>
        </row>
        <row r="707">
          <cell r="F707">
            <v>11150</v>
          </cell>
          <cell r="Q707">
            <v>1</v>
          </cell>
        </row>
        <row r="708">
          <cell r="F708">
            <v>14100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52010</v>
          </cell>
          <cell r="Q710">
            <v>1</v>
          </cell>
        </row>
        <row r="711">
          <cell r="F711">
            <v>13600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13510</v>
          </cell>
          <cell r="Q713">
            <v>1</v>
          </cell>
        </row>
        <row r="714">
          <cell r="F714">
            <v>42030</v>
          </cell>
          <cell r="Q714">
            <v>1</v>
          </cell>
        </row>
        <row r="715">
          <cell r="F715">
            <v>13400</v>
          </cell>
          <cell r="Q715">
            <v>1</v>
          </cell>
        </row>
        <row r="716">
          <cell r="F716">
            <v>14100</v>
          </cell>
          <cell r="Q716">
            <v>1</v>
          </cell>
        </row>
        <row r="717">
          <cell r="F717">
            <v>11490</v>
          </cell>
          <cell r="Q717">
            <v>0.8</v>
          </cell>
        </row>
        <row r="718">
          <cell r="F718">
            <v>15506</v>
          </cell>
          <cell r="Q718">
            <v>1</v>
          </cell>
        </row>
        <row r="719">
          <cell r="F719">
            <v>12359</v>
          </cell>
          <cell r="Q719">
            <v>1</v>
          </cell>
        </row>
        <row r="720">
          <cell r="F720">
            <v>14109</v>
          </cell>
          <cell r="Q720">
            <v>1</v>
          </cell>
        </row>
        <row r="721">
          <cell r="F721">
            <v>11540</v>
          </cell>
          <cell r="Q721">
            <v>1</v>
          </cell>
        </row>
        <row r="722">
          <cell r="F722">
            <v>11330</v>
          </cell>
          <cell r="Q722">
            <v>1</v>
          </cell>
        </row>
        <row r="723">
          <cell r="F723">
            <v>15100</v>
          </cell>
          <cell r="Q723">
            <v>1</v>
          </cell>
        </row>
        <row r="724">
          <cell r="F724">
            <v>13510</v>
          </cell>
          <cell r="Q724">
            <v>1</v>
          </cell>
        </row>
        <row r="725">
          <cell r="F725">
            <v>11490</v>
          </cell>
          <cell r="Q725">
            <v>1</v>
          </cell>
        </row>
        <row r="726">
          <cell r="F726">
            <v>15100</v>
          </cell>
          <cell r="Q726">
            <v>1</v>
          </cell>
        </row>
        <row r="727">
          <cell r="F727">
            <v>51050</v>
          </cell>
          <cell r="Q727">
            <v>1</v>
          </cell>
        </row>
        <row r="728">
          <cell r="F728">
            <v>41060</v>
          </cell>
          <cell r="Q728">
            <v>1</v>
          </cell>
        </row>
        <row r="729">
          <cell r="F729">
            <v>13510</v>
          </cell>
          <cell r="Q729">
            <v>1</v>
          </cell>
        </row>
        <row r="730">
          <cell r="F730">
            <v>14100</v>
          </cell>
          <cell r="Q730">
            <v>1</v>
          </cell>
        </row>
        <row r="731">
          <cell r="F731">
            <v>15520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13400</v>
          </cell>
          <cell r="Q733">
            <v>1</v>
          </cell>
        </row>
        <row r="734">
          <cell r="F734">
            <v>15506</v>
          </cell>
          <cell r="Q734">
            <v>1</v>
          </cell>
        </row>
        <row r="735">
          <cell r="F735">
            <v>15100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15510</v>
          </cell>
          <cell r="Q737">
            <v>1</v>
          </cell>
        </row>
        <row r="738">
          <cell r="F738">
            <v>41020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14100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11420</v>
          </cell>
          <cell r="Q773">
            <v>1</v>
          </cell>
        </row>
        <row r="774">
          <cell r="F774">
            <v>15510</v>
          </cell>
          <cell r="Q774">
            <v>1</v>
          </cell>
        </row>
        <row r="775">
          <cell r="F775">
            <v>13510</v>
          </cell>
          <cell r="Q775">
            <v>1</v>
          </cell>
        </row>
        <row r="776">
          <cell r="F776">
            <v>15506</v>
          </cell>
          <cell r="Q776">
            <v>1</v>
          </cell>
        </row>
        <row r="777">
          <cell r="F777">
            <v>15505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13400</v>
          </cell>
          <cell r="Q779">
            <v>1</v>
          </cell>
        </row>
        <row r="780">
          <cell r="F780">
            <v>13510</v>
          </cell>
          <cell r="Q780">
            <v>1</v>
          </cell>
        </row>
        <row r="781">
          <cell r="F781">
            <v>11100</v>
          </cell>
          <cell r="Q781">
            <v>1</v>
          </cell>
        </row>
        <row r="782">
          <cell r="F782">
            <v>41020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13510</v>
          </cell>
          <cell r="Q784">
            <v>1</v>
          </cell>
        </row>
        <row r="785">
          <cell r="F785">
            <v>15100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13400</v>
          </cell>
          <cell r="Q787">
            <v>1</v>
          </cell>
        </row>
        <row r="788">
          <cell r="F788">
            <v>15506</v>
          </cell>
          <cell r="Q788">
            <v>1</v>
          </cell>
        </row>
        <row r="789">
          <cell r="F789">
            <v>11200</v>
          </cell>
          <cell r="Q789">
            <v>1</v>
          </cell>
        </row>
        <row r="790">
          <cell r="F790">
            <v>14100</v>
          </cell>
          <cell r="Q790">
            <v>1</v>
          </cell>
        </row>
        <row r="791">
          <cell r="F791">
            <v>13510</v>
          </cell>
          <cell r="Q791">
            <v>1</v>
          </cell>
        </row>
        <row r="792">
          <cell r="F792">
            <v>13525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15506</v>
          </cell>
          <cell r="Q794">
            <v>1</v>
          </cell>
        </row>
        <row r="795">
          <cell r="F795">
            <v>51060</v>
          </cell>
          <cell r="Q795">
            <v>1</v>
          </cell>
        </row>
        <row r="796">
          <cell r="F796">
            <v>15100</v>
          </cell>
          <cell r="Q796">
            <v>1</v>
          </cell>
        </row>
        <row r="797">
          <cell r="F797">
            <v>14100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14100</v>
          </cell>
          <cell r="Q799">
            <v>1</v>
          </cell>
        </row>
        <row r="800">
          <cell r="F800">
            <v>13400</v>
          </cell>
          <cell r="Q800">
            <v>1</v>
          </cell>
        </row>
        <row r="801">
          <cell r="F801">
            <v>13510</v>
          </cell>
          <cell r="Q801">
            <v>1</v>
          </cell>
        </row>
        <row r="802">
          <cell r="F802">
            <v>13510</v>
          </cell>
          <cell r="Q802">
            <v>1</v>
          </cell>
        </row>
        <row r="803">
          <cell r="F803">
            <v>51020</v>
          </cell>
          <cell r="Q803">
            <v>1</v>
          </cell>
        </row>
        <row r="804">
          <cell r="F804">
            <v>16300</v>
          </cell>
          <cell r="Q804">
            <v>1</v>
          </cell>
        </row>
        <row r="805">
          <cell r="F805">
            <v>11200</v>
          </cell>
          <cell r="Q805">
            <v>1</v>
          </cell>
        </row>
        <row r="806">
          <cell r="F806">
            <v>16100</v>
          </cell>
          <cell r="Q806">
            <v>1</v>
          </cell>
        </row>
        <row r="807">
          <cell r="F807">
            <v>11100</v>
          </cell>
          <cell r="Q807">
            <v>1</v>
          </cell>
        </row>
        <row r="808">
          <cell r="F808">
            <v>15510</v>
          </cell>
          <cell r="Q808">
            <v>1</v>
          </cell>
        </row>
        <row r="809">
          <cell r="F809">
            <v>13510</v>
          </cell>
          <cell r="Q809">
            <v>1</v>
          </cell>
        </row>
        <row r="810">
          <cell r="F810">
            <v>51020</v>
          </cell>
          <cell r="Q810">
            <v>1</v>
          </cell>
        </row>
        <row r="811">
          <cell r="F811">
            <v>13520</v>
          </cell>
          <cell r="Q811">
            <v>1</v>
          </cell>
        </row>
        <row r="812">
          <cell r="F812">
            <v>44010</v>
          </cell>
          <cell r="Q812">
            <v>1</v>
          </cell>
        </row>
        <row r="813">
          <cell r="F813">
            <v>14109</v>
          </cell>
          <cell r="Q813">
            <v>1</v>
          </cell>
        </row>
        <row r="814">
          <cell r="F814">
            <v>15510</v>
          </cell>
          <cell r="Q814">
            <v>1</v>
          </cell>
        </row>
        <row r="815">
          <cell r="F815">
            <v>41050</v>
          </cell>
          <cell r="Q815">
            <v>1</v>
          </cell>
        </row>
        <row r="816">
          <cell r="F816">
            <v>15520</v>
          </cell>
          <cell r="Q816">
            <v>1</v>
          </cell>
        </row>
        <row r="817">
          <cell r="F817">
            <v>12012</v>
          </cell>
          <cell r="Q817">
            <v>1</v>
          </cell>
        </row>
        <row r="818">
          <cell r="F818">
            <v>15506</v>
          </cell>
          <cell r="Q818">
            <v>1</v>
          </cell>
        </row>
        <row r="819">
          <cell r="F819">
            <v>11348</v>
          </cell>
          <cell r="Q819">
            <v>1</v>
          </cell>
        </row>
        <row r="820">
          <cell r="F820">
            <v>11490</v>
          </cell>
          <cell r="Q820">
            <v>0.8</v>
          </cell>
        </row>
        <row r="821">
          <cell r="F821">
            <v>11100</v>
          </cell>
          <cell r="Q821">
            <v>1</v>
          </cell>
        </row>
        <row r="822">
          <cell r="F822">
            <v>13400</v>
          </cell>
          <cell r="Q822">
            <v>1</v>
          </cell>
        </row>
        <row r="823">
          <cell r="F823">
            <v>14100</v>
          </cell>
          <cell r="Q823">
            <v>1</v>
          </cell>
        </row>
        <row r="824">
          <cell r="F824">
            <v>13510</v>
          </cell>
          <cell r="Q824">
            <v>1</v>
          </cell>
        </row>
        <row r="825">
          <cell r="F825">
            <v>15100</v>
          </cell>
          <cell r="Q825">
            <v>1</v>
          </cell>
        </row>
        <row r="826">
          <cell r="F826">
            <v>13400</v>
          </cell>
          <cell r="Q826">
            <v>1</v>
          </cell>
        </row>
        <row r="827">
          <cell r="F827">
            <v>11430</v>
          </cell>
          <cell r="Q827">
            <v>1</v>
          </cell>
        </row>
        <row r="828">
          <cell r="F828">
            <v>13510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15506</v>
          </cell>
          <cell r="Q830">
            <v>1</v>
          </cell>
        </row>
        <row r="831">
          <cell r="F831">
            <v>14100</v>
          </cell>
          <cell r="Q831">
            <v>1</v>
          </cell>
        </row>
        <row r="832">
          <cell r="F832">
            <v>13400</v>
          </cell>
          <cell r="Q832">
            <v>1</v>
          </cell>
        </row>
        <row r="833">
          <cell r="F833">
            <v>54010</v>
          </cell>
          <cell r="Q833">
            <v>1</v>
          </cell>
        </row>
        <row r="834">
          <cell r="F834">
            <v>15100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13510</v>
          </cell>
          <cell r="Q836">
            <v>1</v>
          </cell>
        </row>
        <row r="837">
          <cell r="F837">
            <v>14100</v>
          </cell>
          <cell r="Q837">
            <v>1</v>
          </cell>
        </row>
        <row r="838">
          <cell r="F838">
            <v>13600</v>
          </cell>
          <cell r="Q838">
            <v>1</v>
          </cell>
        </row>
        <row r="839">
          <cell r="F839">
            <v>15492</v>
          </cell>
          <cell r="Q839">
            <v>1</v>
          </cell>
        </row>
        <row r="840">
          <cell r="F840">
            <v>79002</v>
          </cell>
          <cell r="Q840">
            <v>1</v>
          </cell>
        </row>
        <row r="841">
          <cell r="F841">
            <v>11430</v>
          </cell>
          <cell r="Q841">
            <v>1</v>
          </cell>
        </row>
        <row r="842">
          <cell r="F842">
            <v>72500</v>
          </cell>
          <cell r="Q842">
            <v>1</v>
          </cell>
        </row>
        <row r="843">
          <cell r="F843">
            <v>15100</v>
          </cell>
          <cell r="Q843">
            <v>1</v>
          </cell>
        </row>
        <row r="844">
          <cell r="F844">
            <v>14100</v>
          </cell>
          <cell r="Q844">
            <v>1</v>
          </cell>
        </row>
        <row r="845">
          <cell r="F845">
            <v>11410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34000</v>
          </cell>
          <cell r="Q847">
            <v>1</v>
          </cell>
        </row>
        <row r="848">
          <cell r="F848">
            <v>13510</v>
          </cell>
          <cell r="Q848">
            <v>1</v>
          </cell>
        </row>
        <row r="849">
          <cell r="F849">
            <v>13510</v>
          </cell>
          <cell r="Q849">
            <v>1</v>
          </cell>
        </row>
        <row r="850">
          <cell r="F850">
            <v>13400</v>
          </cell>
          <cell r="Q850">
            <v>1</v>
          </cell>
        </row>
        <row r="851">
          <cell r="F851">
            <v>14100</v>
          </cell>
          <cell r="Q851">
            <v>1</v>
          </cell>
        </row>
        <row r="852">
          <cell r="F852">
            <v>15506</v>
          </cell>
          <cell r="Q852">
            <v>1</v>
          </cell>
        </row>
        <row r="853">
          <cell r="F853">
            <v>13510</v>
          </cell>
          <cell r="Q853">
            <v>1</v>
          </cell>
        </row>
        <row r="854">
          <cell r="F854">
            <v>13510</v>
          </cell>
          <cell r="Q854">
            <v>1</v>
          </cell>
        </row>
        <row r="855">
          <cell r="F855">
            <v>15510</v>
          </cell>
          <cell r="Q855">
            <v>1</v>
          </cell>
        </row>
        <row r="856">
          <cell r="F856">
            <v>11200</v>
          </cell>
          <cell r="Q856">
            <v>1</v>
          </cell>
        </row>
        <row r="857">
          <cell r="F857">
            <v>13400</v>
          </cell>
          <cell r="Q857">
            <v>1</v>
          </cell>
        </row>
        <row r="858">
          <cell r="F858">
            <v>13510</v>
          </cell>
          <cell r="Q858">
            <v>1</v>
          </cell>
        </row>
        <row r="859">
          <cell r="F859">
            <v>42012</v>
          </cell>
          <cell r="Q859">
            <v>1</v>
          </cell>
        </row>
        <row r="860">
          <cell r="F860">
            <v>15510</v>
          </cell>
          <cell r="Q860">
            <v>1</v>
          </cell>
        </row>
        <row r="861">
          <cell r="F861">
            <v>13510</v>
          </cell>
          <cell r="Q861">
            <v>1</v>
          </cell>
        </row>
        <row r="862">
          <cell r="F862">
            <v>13510</v>
          </cell>
          <cell r="Q862">
            <v>1</v>
          </cell>
        </row>
        <row r="863">
          <cell r="F863">
            <v>52040</v>
          </cell>
          <cell r="Q863">
            <v>1</v>
          </cell>
        </row>
        <row r="864">
          <cell r="F864">
            <v>13100</v>
          </cell>
          <cell r="Q864">
            <v>1</v>
          </cell>
        </row>
        <row r="865">
          <cell r="F865">
            <v>41040</v>
          </cell>
          <cell r="Q865">
            <v>1</v>
          </cell>
        </row>
        <row r="866">
          <cell r="F866">
            <v>15506</v>
          </cell>
          <cell r="Q866">
            <v>1</v>
          </cell>
        </row>
        <row r="867">
          <cell r="F867">
            <v>15400</v>
          </cell>
          <cell r="Q867">
            <v>1</v>
          </cell>
        </row>
        <row r="868">
          <cell r="F868">
            <v>41060</v>
          </cell>
          <cell r="Q868">
            <v>1</v>
          </cell>
        </row>
        <row r="869">
          <cell r="F869">
            <v>13400</v>
          </cell>
          <cell r="Q869">
            <v>1</v>
          </cell>
        </row>
        <row r="870">
          <cell r="F870">
            <v>13510</v>
          </cell>
          <cell r="Q870">
            <v>1</v>
          </cell>
        </row>
        <row r="871">
          <cell r="F871">
            <v>51010</v>
          </cell>
          <cell r="Q871">
            <v>1</v>
          </cell>
        </row>
        <row r="872">
          <cell r="F872">
            <v>12013</v>
          </cell>
          <cell r="Q872">
            <v>1</v>
          </cell>
        </row>
        <row r="873">
          <cell r="F873">
            <v>11410</v>
          </cell>
          <cell r="Q873">
            <v>1</v>
          </cell>
        </row>
        <row r="874">
          <cell r="F874">
            <v>13520</v>
          </cell>
          <cell r="Q874">
            <v>1</v>
          </cell>
        </row>
        <row r="875">
          <cell r="F875">
            <v>15400</v>
          </cell>
          <cell r="Q875">
            <v>1</v>
          </cell>
        </row>
        <row r="876">
          <cell r="F876">
            <v>12013</v>
          </cell>
          <cell r="Q876">
            <v>1</v>
          </cell>
        </row>
        <row r="877">
          <cell r="F877">
            <v>13400</v>
          </cell>
          <cell r="Q877">
            <v>1</v>
          </cell>
        </row>
        <row r="878">
          <cell r="F878">
            <v>32000</v>
          </cell>
          <cell r="Q878">
            <v>1</v>
          </cell>
        </row>
        <row r="879">
          <cell r="F879">
            <v>14100</v>
          </cell>
          <cell r="Q879">
            <v>1</v>
          </cell>
        </row>
        <row r="880">
          <cell r="F880">
            <v>13400</v>
          </cell>
          <cell r="Q880">
            <v>1</v>
          </cell>
        </row>
        <row r="881">
          <cell r="F881">
            <v>41020</v>
          </cell>
          <cell r="Q881">
            <v>1</v>
          </cell>
        </row>
        <row r="882">
          <cell r="F882">
            <v>13525</v>
          </cell>
          <cell r="Q882">
            <v>1</v>
          </cell>
        </row>
        <row r="883">
          <cell r="F883">
            <v>13400</v>
          </cell>
          <cell r="Q883">
            <v>1</v>
          </cell>
        </row>
        <row r="884">
          <cell r="F884">
            <v>13400</v>
          </cell>
          <cell r="Q884">
            <v>0.5</v>
          </cell>
        </row>
        <row r="885">
          <cell r="F885">
            <v>15506</v>
          </cell>
          <cell r="Q885">
            <v>1</v>
          </cell>
        </row>
        <row r="886">
          <cell r="F886">
            <v>13510</v>
          </cell>
          <cell r="Q886">
            <v>1</v>
          </cell>
        </row>
        <row r="887">
          <cell r="F887">
            <v>15100</v>
          </cell>
          <cell r="Q887">
            <v>1</v>
          </cell>
        </row>
        <row r="888">
          <cell r="F888">
            <v>13520</v>
          </cell>
          <cell r="Q888">
            <v>1</v>
          </cell>
        </row>
        <row r="889">
          <cell r="F889">
            <v>13510</v>
          </cell>
          <cell r="Q889">
            <v>1</v>
          </cell>
        </row>
        <row r="890">
          <cell r="F890">
            <v>13400</v>
          </cell>
          <cell r="Q890">
            <v>1</v>
          </cell>
        </row>
        <row r="891">
          <cell r="F891">
            <v>15509</v>
          </cell>
          <cell r="Q891">
            <v>1</v>
          </cell>
        </row>
        <row r="892">
          <cell r="F892">
            <v>13600</v>
          </cell>
          <cell r="Q892">
            <v>1</v>
          </cell>
        </row>
        <row r="893">
          <cell r="F893">
            <v>11325</v>
          </cell>
          <cell r="Q893">
            <v>1</v>
          </cell>
        </row>
        <row r="894">
          <cell r="F894">
            <v>41040</v>
          </cell>
          <cell r="Q894">
            <v>1</v>
          </cell>
        </row>
        <row r="895">
          <cell r="F895">
            <v>13400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16300</v>
          </cell>
          <cell r="Q897">
            <v>1</v>
          </cell>
        </row>
        <row r="898">
          <cell r="F898">
            <v>14100</v>
          </cell>
          <cell r="Q898">
            <v>1</v>
          </cell>
        </row>
        <row r="899">
          <cell r="F899">
            <v>12013</v>
          </cell>
          <cell r="Q899">
            <v>1</v>
          </cell>
        </row>
        <row r="900">
          <cell r="F900">
            <v>13400</v>
          </cell>
          <cell r="Q900">
            <v>1</v>
          </cell>
        </row>
        <row r="901">
          <cell r="F901">
            <v>15100</v>
          </cell>
          <cell r="Q901">
            <v>1</v>
          </cell>
        </row>
        <row r="902">
          <cell r="F902">
            <v>15100</v>
          </cell>
          <cell r="Q902">
            <v>1</v>
          </cell>
        </row>
        <row r="903">
          <cell r="F903">
            <v>13510</v>
          </cell>
          <cell r="Q903">
            <v>1</v>
          </cell>
        </row>
        <row r="904">
          <cell r="F904">
            <v>13400</v>
          </cell>
          <cell r="Q904">
            <v>1</v>
          </cell>
        </row>
        <row r="905">
          <cell r="F905">
            <v>15509</v>
          </cell>
          <cell r="Q905">
            <v>1</v>
          </cell>
        </row>
        <row r="906">
          <cell r="F906">
            <v>41020</v>
          </cell>
          <cell r="Q906">
            <v>1</v>
          </cell>
        </row>
        <row r="907">
          <cell r="F907">
            <v>13510</v>
          </cell>
          <cell r="Q907">
            <v>1</v>
          </cell>
        </row>
        <row r="908">
          <cell r="F908">
            <v>15508</v>
          </cell>
          <cell r="Q908">
            <v>1</v>
          </cell>
        </row>
        <row r="909">
          <cell r="F909">
            <v>12013</v>
          </cell>
          <cell r="Q909">
            <v>1</v>
          </cell>
        </row>
        <row r="910">
          <cell r="F910">
            <v>12013</v>
          </cell>
          <cell r="Q910">
            <v>1</v>
          </cell>
        </row>
        <row r="911">
          <cell r="F911">
            <v>42014</v>
          </cell>
          <cell r="Q911">
            <v>1</v>
          </cell>
        </row>
        <row r="912">
          <cell r="F912">
            <v>11550</v>
          </cell>
          <cell r="Q912">
            <v>1</v>
          </cell>
        </row>
        <row r="913">
          <cell r="F913">
            <v>15520</v>
          </cell>
          <cell r="Q913">
            <v>1</v>
          </cell>
        </row>
        <row r="914">
          <cell r="F914">
            <v>11420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13400</v>
          </cell>
          <cell r="Q916">
            <v>1</v>
          </cell>
        </row>
        <row r="917">
          <cell r="F917">
            <v>42040</v>
          </cell>
          <cell r="Q917">
            <v>1</v>
          </cell>
        </row>
        <row r="918">
          <cell r="F918">
            <v>15100</v>
          </cell>
          <cell r="Q918">
            <v>1</v>
          </cell>
        </row>
        <row r="919">
          <cell r="F919">
            <v>41060</v>
          </cell>
          <cell r="Q919">
            <v>1</v>
          </cell>
        </row>
        <row r="920">
          <cell r="F920">
            <v>42016</v>
          </cell>
          <cell r="Q920">
            <v>1</v>
          </cell>
        </row>
        <row r="921">
          <cell r="F921">
            <v>15520</v>
          </cell>
          <cell r="Q921">
            <v>1</v>
          </cell>
        </row>
        <row r="922">
          <cell r="F922">
            <v>15506</v>
          </cell>
          <cell r="Q922">
            <v>1</v>
          </cell>
        </row>
        <row r="923">
          <cell r="F923">
            <v>15100</v>
          </cell>
          <cell r="Q923">
            <v>1</v>
          </cell>
        </row>
        <row r="924">
          <cell r="F924">
            <v>13510</v>
          </cell>
          <cell r="Q924">
            <v>1</v>
          </cell>
        </row>
        <row r="925">
          <cell r="F925">
            <v>15520</v>
          </cell>
          <cell r="Q925">
            <v>1</v>
          </cell>
        </row>
        <row r="926">
          <cell r="F926">
            <v>13400</v>
          </cell>
          <cell r="Q926">
            <v>1</v>
          </cell>
        </row>
        <row r="927">
          <cell r="F927">
            <v>11200</v>
          </cell>
          <cell r="Q927">
            <v>1</v>
          </cell>
        </row>
        <row r="928">
          <cell r="F928">
            <v>14100</v>
          </cell>
          <cell r="Q928">
            <v>1</v>
          </cell>
        </row>
        <row r="929">
          <cell r="F929">
            <v>41050</v>
          </cell>
          <cell r="Q929">
            <v>1</v>
          </cell>
        </row>
        <row r="930">
          <cell r="F930">
            <v>13510</v>
          </cell>
          <cell r="Q930">
            <v>1</v>
          </cell>
        </row>
        <row r="931">
          <cell r="F931">
            <v>11370</v>
          </cell>
          <cell r="Q931">
            <v>1</v>
          </cell>
        </row>
        <row r="932">
          <cell r="F932">
            <v>12012</v>
          </cell>
          <cell r="Q932">
            <v>1</v>
          </cell>
        </row>
        <row r="933">
          <cell r="F933">
            <v>15506</v>
          </cell>
          <cell r="Q933">
            <v>1</v>
          </cell>
        </row>
        <row r="934">
          <cell r="F934">
            <v>13400</v>
          </cell>
          <cell r="Q934">
            <v>1</v>
          </cell>
        </row>
        <row r="935">
          <cell r="F935">
            <v>13510</v>
          </cell>
          <cell r="Q935">
            <v>1</v>
          </cell>
        </row>
        <row r="936">
          <cell r="F936">
            <v>11100</v>
          </cell>
          <cell r="Q936">
            <v>1</v>
          </cell>
        </row>
        <row r="937">
          <cell r="F937">
            <v>41020</v>
          </cell>
          <cell r="Q937">
            <v>1</v>
          </cell>
        </row>
        <row r="938">
          <cell r="F938">
            <v>43010</v>
          </cell>
          <cell r="Q938">
            <v>1</v>
          </cell>
        </row>
        <row r="939">
          <cell r="F939">
            <v>14100</v>
          </cell>
          <cell r="Q939">
            <v>1</v>
          </cell>
        </row>
        <row r="940">
          <cell r="F940">
            <v>52020</v>
          </cell>
          <cell r="Q940">
            <v>1</v>
          </cell>
        </row>
        <row r="941">
          <cell r="F941">
            <v>13510</v>
          </cell>
          <cell r="Q941">
            <v>1</v>
          </cell>
        </row>
        <row r="942">
          <cell r="F942">
            <v>15520</v>
          </cell>
          <cell r="Q942">
            <v>1</v>
          </cell>
        </row>
        <row r="943">
          <cell r="F943">
            <v>11490</v>
          </cell>
          <cell r="Q943">
            <v>1</v>
          </cell>
        </row>
        <row r="944">
          <cell r="F944">
            <v>14100</v>
          </cell>
          <cell r="Q944">
            <v>1</v>
          </cell>
        </row>
        <row r="945">
          <cell r="F945">
            <v>11100</v>
          </cell>
          <cell r="Q945">
            <v>1</v>
          </cell>
        </row>
        <row r="946">
          <cell r="F946">
            <v>12013</v>
          </cell>
          <cell r="Q946">
            <v>1</v>
          </cell>
        </row>
        <row r="947">
          <cell r="F947">
            <v>13510</v>
          </cell>
          <cell r="Q947">
            <v>1</v>
          </cell>
        </row>
        <row r="948">
          <cell r="F948">
            <v>15506</v>
          </cell>
          <cell r="Q948">
            <v>1</v>
          </cell>
        </row>
        <row r="949">
          <cell r="F949">
            <v>15100</v>
          </cell>
          <cell r="Q949">
            <v>1</v>
          </cell>
        </row>
        <row r="950">
          <cell r="F950">
            <v>41040</v>
          </cell>
          <cell r="Q950">
            <v>1</v>
          </cell>
        </row>
        <row r="951">
          <cell r="F951">
            <v>12013</v>
          </cell>
          <cell r="Q951">
            <v>1</v>
          </cell>
        </row>
        <row r="952">
          <cell r="F952">
            <v>72500</v>
          </cell>
          <cell r="Q952">
            <v>1</v>
          </cell>
        </row>
        <row r="953">
          <cell r="F953">
            <v>15506</v>
          </cell>
          <cell r="Q953">
            <v>1</v>
          </cell>
        </row>
        <row r="954">
          <cell r="F954">
            <v>13510</v>
          </cell>
          <cell r="Q954">
            <v>1</v>
          </cell>
        </row>
        <row r="955">
          <cell r="F955">
            <v>42010</v>
          </cell>
          <cell r="Q955">
            <v>1</v>
          </cell>
        </row>
        <row r="956">
          <cell r="F956">
            <v>15506</v>
          </cell>
          <cell r="Q956">
            <v>1</v>
          </cell>
        </row>
        <row r="957">
          <cell r="F957">
            <v>15506</v>
          </cell>
          <cell r="Q957">
            <v>1</v>
          </cell>
        </row>
        <row r="958">
          <cell r="F958">
            <v>41050</v>
          </cell>
          <cell r="Q958">
            <v>1</v>
          </cell>
        </row>
        <row r="959">
          <cell r="F959">
            <v>12013</v>
          </cell>
          <cell r="Q959">
            <v>1</v>
          </cell>
        </row>
        <row r="960">
          <cell r="F960">
            <v>53010</v>
          </cell>
          <cell r="Q960">
            <v>1</v>
          </cell>
        </row>
        <row r="961">
          <cell r="F961">
            <v>15506</v>
          </cell>
          <cell r="Q961">
            <v>1</v>
          </cell>
        </row>
        <row r="962">
          <cell r="F962">
            <v>13400</v>
          </cell>
          <cell r="Q962">
            <v>1</v>
          </cell>
        </row>
        <row r="963">
          <cell r="F963">
            <v>33000</v>
          </cell>
          <cell r="Q963">
            <v>1</v>
          </cell>
        </row>
        <row r="964">
          <cell r="F964">
            <v>11200</v>
          </cell>
          <cell r="Q964">
            <v>1</v>
          </cell>
        </row>
        <row r="965">
          <cell r="F965">
            <v>11320</v>
          </cell>
          <cell r="Q965">
            <v>1</v>
          </cell>
        </row>
        <row r="966">
          <cell r="F966">
            <v>11200</v>
          </cell>
          <cell r="Q966">
            <v>1</v>
          </cell>
        </row>
        <row r="967">
          <cell r="F967">
            <v>11200</v>
          </cell>
          <cell r="Q967">
            <v>1</v>
          </cell>
        </row>
        <row r="968">
          <cell r="F968">
            <v>13510</v>
          </cell>
          <cell r="Q968">
            <v>1</v>
          </cell>
        </row>
        <row r="969">
          <cell r="F969">
            <v>13510</v>
          </cell>
          <cell r="Q969">
            <v>1</v>
          </cell>
        </row>
        <row r="970">
          <cell r="F970">
            <v>51010</v>
          </cell>
          <cell r="Q970">
            <v>1</v>
          </cell>
        </row>
        <row r="971">
          <cell r="F971">
            <v>13400</v>
          </cell>
          <cell r="Q971">
            <v>1</v>
          </cell>
        </row>
        <row r="972">
          <cell r="F972">
            <v>13400</v>
          </cell>
          <cell r="Q972">
            <v>1</v>
          </cell>
        </row>
        <row r="973">
          <cell r="F973">
            <v>41040</v>
          </cell>
          <cell r="Q973">
            <v>1</v>
          </cell>
        </row>
        <row r="974">
          <cell r="F974">
            <v>15100</v>
          </cell>
          <cell r="Q974">
            <v>1</v>
          </cell>
        </row>
        <row r="975">
          <cell r="F975">
            <v>13520</v>
          </cell>
          <cell r="Q975">
            <v>1</v>
          </cell>
        </row>
        <row r="976">
          <cell r="F976">
            <v>15509</v>
          </cell>
          <cell r="Q976">
            <v>1</v>
          </cell>
        </row>
        <row r="977">
          <cell r="F977">
            <v>15505</v>
          </cell>
          <cell r="Q977">
            <v>1</v>
          </cell>
        </row>
        <row r="978">
          <cell r="F978">
            <v>13400</v>
          </cell>
          <cell r="Q978">
            <v>1</v>
          </cell>
        </row>
        <row r="979">
          <cell r="F979">
            <v>15100</v>
          </cell>
          <cell r="Q979">
            <v>1</v>
          </cell>
        </row>
        <row r="980">
          <cell r="F980">
            <v>15520</v>
          </cell>
          <cell r="Q980">
            <v>1</v>
          </cell>
        </row>
        <row r="981">
          <cell r="F981">
            <v>41030</v>
          </cell>
          <cell r="Q981">
            <v>1</v>
          </cell>
        </row>
        <row r="982">
          <cell r="F982">
            <v>42018</v>
          </cell>
          <cell r="Q982">
            <v>1</v>
          </cell>
        </row>
        <row r="983">
          <cell r="F983">
            <v>13400</v>
          </cell>
          <cell r="Q983">
            <v>1</v>
          </cell>
        </row>
        <row r="984">
          <cell r="F984">
            <v>13400</v>
          </cell>
          <cell r="Q984">
            <v>1</v>
          </cell>
        </row>
        <row r="985">
          <cell r="F985">
            <v>16100</v>
          </cell>
          <cell r="Q985">
            <v>1</v>
          </cell>
        </row>
        <row r="986">
          <cell r="F986">
            <v>41060</v>
          </cell>
          <cell r="Q986">
            <v>1</v>
          </cell>
        </row>
        <row r="987">
          <cell r="F987">
            <v>14100</v>
          </cell>
          <cell r="Q987">
            <v>1</v>
          </cell>
        </row>
        <row r="988">
          <cell r="F988">
            <v>13100</v>
          </cell>
          <cell r="Q988">
            <v>1</v>
          </cell>
        </row>
        <row r="989">
          <cell r="F989">
            <v>15100</v>
          </cell>
          <cell r="Q989">
            <v>1</v>
          </cell>
        </row>
        <row r="990">
          <cell r="F990">
            <v>11200</v>
          </cell>
          <cell r="Q990">
            <v>1</v>
          </cell>
        </row>
        <row r="991">
          <cell r="F991">
            <v>11490</v>
          </cell>
          <cell r="Q991">
            <v>0.8</v>
          </cell>
        </row>
        <row r="992">
          <cell r="F992">
            <v>13400</v>
          </cell>
          <cell r="Q992">
            <v>1</v>
          </cell>
        </row>
        <row r="993">
          <cell r="F993">
            <v>13510</v>
          </cell>
          <cell r="Q993">
            <v>1</v>
          </cell>
        </row>
        <row r="994">
          <cell r="F994">
            <v>11200</v>
          </cell>
          <cell r="Q994">
            <v>1</v>
          </cell>
        </row>
        <row r="995">
          <cell r="F995">
            <v>14100</v>
          </cell>
          <cell r="Q995">
            <v>1</v>
          </cell>
        </row>
        <row r="996">
          <cell r="F996">
            <v>12013</v>
          </cell>
          <cell r="Q996">
            <v>1</v>
          </cell>
        </row>
        <row r="997">
          <cell r="F997">
            <v>15100</v>
          </cell>
          <cell r="Q997">
            <v>1</v>
          </cell>
        </row>
        <row r="998">
          <cell r="F998">
            <v>15505</v>
          </cell>
          <cell r="Q998">
            <v>1</v>
          </cell>
        </row>
        <row r="999">
          <cell r="F999">
            <v>41040</v>
          </cell>
          <cell r="Q999">
            <v>1</v>
          </cell>
        </row>
        <row r="1000">
          <cell r="F1000">
            <v>13400</v>
          </cell>
          <cell r="Q1000">
            <v>1</v>
          </cell>
        </row>
        <row r="1001">
          <cell r="F1001">
            <v>15508</v>
          </cell>
          <cell r="Q1001">
            <v>1</v>
          </cell>
        </row>
        <row r="1002">
          <cell r="F1002">
            <v>15520</v>
          </cell>
          <cell r="Q1002">
            <v>1</v>
          </cell>
        </row>
        <row r="1003">
          <cell r="F1003">
            <v>15506</v>
          </cell>
          <cell r="Q1003">
            <v>1</v>
          </cell>
        </row>
        <row r="1004">
          <cell r="F1004">
            <v>13510</v>
          </cell>
          <cell r="Q1004">
            <v>1</v>
          </cell>
        </row>
        <row r="1005">
          <cell r="F1005">
            <v>13510</v>
          </cell>
          <cell r="Q1005">
            <v>1</v>
          </cell>
        </row>
        <row r="1006">
          <cell r="F1006">
            <v>79000</v>
          </cell>
          <cell r="Q1006">
            <v>1</v>
          </cell>
        </row>
        <row r="1007">
          <cell r="F1007">
            <v>15506</v>
          </cell>
          <cell r="Q1007">
            <v>1</v>
          </cell>
        </row>
        <row r="1008">
          <cell r="F1008">
            <v>79003</v>
          </cell>
          <cell r="Q1008">
            <v>1</v>
          </cell>
        </row>
        <row r="1009">
          <cell r="F1009">
            <v>15100</v>
          </cell>
          <cell r="Q1009">
            <v>1</v>
          </cell>
        </row>
        <row r="1010">
          <cell r="F1010">
            <v>15508</v>
          </cell>
          <cell r="Q1010">
            <v>1</v>
          </cell>
        </row>
        <row r="1011">
          <cell r="F1011">
            <v>13510</v>
          </cell>
          <cell r="Q1011">
            <v>1</v>
          </cell>
        </row>
        <row r="1012">
          <cell r="F1012">
            <v>14100</v>
          </cell>
          <cell r="Q1012">
            <v>1</v>
          </cell>
        </row>
        <row r="1013">
          <cell r="F1013">
            <v>13400</v>
          </cell>
          <cell r="Q1013">
            <v>1</v>
          </cell>
        </row>
        <row r="1014">
          <cell r="F1014">
            <v>14100</v>
          </cell>
          <cell r="Q1014">
            <v>1</v>
          </cell>
        </row>
        <row r="1015">
          <cell r="F1015">
            <v>14100</v>
          </cell>
          <cell r="Q1015">
            <v>1</v>
          </cell>
        </row>
        <row r="1016">
          <cell r="F1016">
            <v>16200</v>
          </cell>
          <cell r="Q1016">
            <v>1</v>
          </cell>
        </row>
        <row r="1017">
          <cell r="F1017">
            <v>51010</v>
          </cell>
          <cell r="Q1017">
            <v>1</v>
          </cell>
        </row>
        <row r="1018">
          <cell r="F1018">
            <v>14100</v>
          </cell>
          <cell r="Q1018">
            <v>1</v>
          </cell>
        </row>
        <row r="1019">
          <cell r="F1019">
            <v>11200</v>
          </cell>
          <cell r="Q1019">
            <v>1</v>
          </cell>
        </row>
        <row r="1020">
          <cell r="F1020">
            <v>51020</v>
          </cell>
          <cell r="Q1020">
            <v>1</v>
          </cell>
        </row>
        <row r="1021">
          <cell r="F1021">
            <v>13510</v>
          </cell>
          <cell r="Q1021">
            <v>1</v>
          </cell>
        </row>
        <row r="1022">
          <cell r="F1022">
            <v>51020</v>
          </cell>
          <cell r="Q1022">
            <v>1</v>
          </cell>
        </row>
        <row r="1023">
          <cell r="F1023">
            <v>14100</v>
          </cell>
          <cell r="Q1023">
            <v>1</v>
          </cell>
        </row>
        <row r="1024">
          <cell r="F1024">
            <v>13600</v>
          </cell>
          <cell r="Q1024">
            <v>1</v>
          </cell>
        </row>
        <row r="1025">
          <cell r="F1025">
            <v>15506</v>
          </cell>
          <cell r="Q1025">
            <v>1</v>
          </cell>
        </row>
        <row r="1026">
          <cell r="F1026">
            <v>13400</v>
          </cell>
          <cell r="Q1026">
            <v>1</v>
          </cell>
        </row>
        <row r="1027">
          <cell r="F1027">
            <v>13400</v>
          </cell>
          <cell r="Q1027">
            <v>1</v>
          </cell>
        </row>
        <row r="1028">
          <cell r="F1028">
            <v>13400</v>
          </cell>
          <cell r="Q1028">
            <v>1</v>
          </cell>
        </row>
        <row r="1029">
          <cell r="F1029">
            <v>14100</v>
          </cell>
          <cell r="Q1029">
            <v>1</v>
          </cell>
        </row>
        <row r="1030">
          <cell r="F1030">
            <v>13510</v>
          </cell>
          <cell r="Q1030">
            <v>1</v>
          </cell>
        </row>
        <row r="1031">
          <cell r="F1031">
            <v>13520</v>
          </cell>
          <cell r="Q1031">
            <v>1</v>
          </cell>
        </row>
        <row r="1032">
          <cell r="F1032">
            <v>16400</v>
          </cell>
          <cell r="Q1032">
            <v>1</v>
          </cell>
        </row>
        <row r="1033">
          <cell r="F1033">
            <v>79003</v>
          </cell>
          <cell r="Q1033">
            <v>1</v>
          </cell>
        </row>
        <row r="1034">
          <cell r="F1034">
            <v>13400</v>
          </cell>
          <cell r="Q1034">
            <v>1</v>
          </cell>
        </row>
        <row r="1035">
          <cell r="F1035">
            <v>14100</v>
          </cell>
          <cell r="Q1035">
            <v>1</v>
          </cell>
        </row>
        <row r="1036">
          <cell r="F1036">
            <v>14100</v>
          </cell>
          <cell r="Q1036">
            <v>1</v>
          </cell>
        </row>
        <row r="1037">
          <cell r="F1037">
            <v>15520</v>
          </cell>
          <cell r="Q1037">
            <v>1</v>
          </cell>
        </row>
        <row r="1038">
          <cell r="F1038">
            <v>15505</v>
          </cell>
          <cell r="Q1038">
            <v>1</v>
          </cell>
        </row>
        <row r="1039">
          <cell r="F1039">
            <v>15506</v>
          </cell>
          <cell r="Q1039">
            <v>1</v>
          </cell>
        </row>
        <row r="1040">
          <cell r="F1040">
            <v>41020</v>
          </cell>
          <cell r="Q1040">
            <v>1</v>
          </cell>
        </row>
        <row r="1041">
          <cell r="F1041">
            <v>13520</v>
          </cell>
          <cell r="Q1041">
            <v>1</v>
          </cell>
        </row>
        <row r="1042">
          <cell r="F1042">
            <v>14109</v>
          </cell>
          <cell r="Q1042">
            <v>1</v>
          </cell>
        </row>
        <row r="1043">
          <cell r="F1043">
            <v>79002</v>
          </cell>
          <cell r="Q1043">
            <v>1</v>
          </cell>
        </row>
        <row r="1044">
          <cell r="F1044">
            <v>52040</v>
          </cell>
          <cell r="Q1044">
            <v>1</v>
          </cell>
        </row>
        <row r="1045">
          <cell r="F1045">
            <v>15506</v>
          </cell>
          <cell r="Q1045">
            <v>1</v>
          </cell>
        </row>
        <row r="1046">
          <cell r="F1046">
            <v>31100</v>
          </cell>
          <cell r="Q1046">
            <v>1</v>
          </cell>
        </row>
        <row r="1047">
          <cell r="F1047">
            <v>13510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15100</v>
          </cell>
          <cell r="Q1049">
            <v>1</v>
          </cell>
        </row>
        <row r="1050">
          <cell r="F1050">
            <v>15505</v>
          </cell>
          <cell r="Q1050">
            <v>1</v>
          </cell>
        </row>
        <row r="1051">
          <cell r="F1051">
            <v>11200</v>
          </cell>
          <cell r="Q1051">
            <v>1</v>
          </cell>
        </row>
        <row r="1052">
          <cell r="F1052">
            <v>79002</v>
          </cell>
          <cell r="Q1052">
            <v>1</v>
          </cell>
        </row>
        <row r="1053">
          <cell r="F1053">
            <v>15506</v>
          </cell>
          <cell r="Q1053">
            <v>1</v>
          </cell>
        </row>
        <row r="1054">
          <cell r="F1054">
            <v>15506</v>
          </cell>
          <cell r="Q1054">
            <v>1</v>
          </cell>
        </row>
        <row r="1055">
          <cell r="F1055">
            <v>11200</v>
          </cell>
          <cell r="Q1055">
            <v>1</v>
          </cell>
        </row>
        <row r="1056">
          <cell r="F1056">
            <v>11490</v>
          </cell>
          <cell r="Q1056">
            <v>0.5</v>
          </cell>
        </row>
        <row r="1057">
          <cell r="F1057">
            <v>13510</v>
          </cell>
          <cell r="Q1057">
            <v>1</v>
          </cell>
        </row>
        <row r="1058">
          <cell r="F1058">
            <v>16400</v>
          </cell>
          <cell r="Q1058">
            <v>1</v>
          </cell>
        </row>
        <row r="1059">
          <cell r="F1059">
            <v>12013</v>
          </cell>
          <cell r="Q1059">
            <v>1</v>
          </cell>
        </row>
        <row r="1060">
          <cell r="F1060">
            <v>13520</v>
          </cell>
          <cell r="Q1060">
            <v>1</v>
          </cell>
        </row>
        <row r="1061">
          <cell r="F1061">
            <v>16400</v>
          </cell>
          <cell r="Q1061">
            <v>1</v>
          </cell>
        </row>
        <row r="1062">
          <cell r="F1062">
            <v>79002</v>
          </cell>
          <cell r="Q1062">
            <v>1</v>
          </cell>
        </row>
        <row r="1063">
          <cell r="F1063">
            <v>51060</v>
          </cell>
          <cell r="Q1063">
            <v>1</v>
          </cell>
        </row>
        <row r="1064">
          <cell r="F1064">
            <v>51045</v>
          </cell>
          <cell r="Q1064">
            <v>1</v>
          </cell>
        </row>
        <row r="1065">
          <cell r="F1065">
            <v>41020</v>
          </cell>
          <cell r="Q1065">
            <v>1</v>
          </cell>
        </row>
        <row r="1066">
          <cell r="F1066">
            <v>13510</v>
          </cell>
          <cell r="Q1066">
            <v>1</v>
          </cell>
        </row>
        <row r="1067">
          <cell r="F1067">
            <v>12013</v>
          </cell>
          <cell r="Q1067">
            <v>1</v>
          </cell>
        </row>
        <row r="1068">
          <cell r="F1068">
            <v>41020</v>
          </cell>
          <cell r="Q1068">
            <v>1</v>
          </cell>
        </row>
        <row r="1069">
          <cell r="F1069">
            <v>15100</v>
          </cell>
          <cell r="Q1069">
            <v>1</v>
          </cell>
        </row>
        <row r="1070">
          <cell r="F1070">
            <v>15100</v>
          </cell>
          <cell r="Q1070">
            <v>1</v>
          </cell>
        </row>
        <row r="1071">
          <cell r="F1071">
            <v>72500</v>
          </cell>
          <cell r="Q1071">
            <v>1</v>
          </cell>
        </row>
        <row r="1072">
          <cell r="F1072">
            <v>15510</v>
          </cell>
          <cell r="Q1072">
            <v>1</v>
          </cell>
        </row>
        <row r="1073">
          <cell r="F1073">
            <v>42010</v>
          </cell>
          <cell r="Q1073">
            <v>1</v>
          </cell>
        </row>
        <row r="1074">
          <cell r="F1074">
            <v>14100</v>
          </cell>
          <cell r="Q1074">
            <v>1</v>
          </cell>
        </row>
        <row r="1075">
          <cell r="F1075">
            <v>15100</v>
          </cell>
          <cell r="Q1075">
            <v>1</v>
          </cell>
        </row>
        <row r="1076">
          <cell r="F1076">
            <v>11150</v>
          </cell>
          <cell r="Q1076">
            <v>1</v>
          </cell>
        </row>
        <row r="1077">
          <cell r="F1077">
            <v>15506</v>
          </cell>
          <cell r="Q1077">
            <v>1</v>
          </cell>
        </row>
        <row r="1078">
          <cell r="F1078">
            <v>51040</v>
          </cell>
          <cell r="Q1078">
            <v>1</v>
          </cell>
        </row>
        <row r="1079">
          <cell r="F1079">
            <v>15520</v>
          </cell>
          <cell r="Q1079">
            <v>1</v>
          </cell>
        </row>
        <row r="1080">
          <cell r="F1080">
            <v>15510</v>
          </cell>
          <cell r="Q1080">
            <v>1</v>
          </cell>
        </row>
        <row r="1081">
          <cell r="F1081">
            <v>41060</v>
          </cell>
          <cell r="Q1081">
            <v>1</v>
          </cell>
        </row>
        <row r="1082">
          <cell r="F1082">
            <v>79002</v>
          </cell>
          <cell r="Q1082">
            <v>1</v>
          </cell>
        </row>
        <row r="1083">
          <cell r="F1083">
            <v>13510</v>
          </cell>
          <cell r="Q1083">
            <v>1</v>
          </cell>
        </row>
        <row r="1084">
          <cell r="F1084">
            <v>14100</v>
          </cell>
          <cell r="Q1084">
            <v>1</v>
          </cell>
        </row>
        <row r="1085">
          <cell r="F1085">
            <v>13510</v>
          </cell>
          <cell r="Q1085">
            <v>1</v>
          </cell>
        </row>
        <row r="1086">
          <cell r="F1086">
            <v>15100</v>
          </cell>
          <cell r="Q1086">
            <v>1</v>
          </cell>
        </row>
        <row r="1087">
          <cell r="F1087">
            <v>13510</v>
          </cell>
          <cell r="Q1087">
            <v>1</v>
          </cell>
        </row>
        <row r="1088">
          <cell r="F1088">
            <v>15506</v>
          </cell>
          <cell r="Q1088">
            <v>1</v>
          </cell>
        </row>
        <row r="1089">
          <cell r="F1089">
            <v>11490</v>
          </cell>
          <cell r="Q1089">
            <v>0.5</v>
          </cell>
        </row>
        <row r="1090">
          <cell r="F1090">
            <v>15100</v>
          </cell>
          <cell r="Q1090">
            <v>1</v>
          </cell>
        </row>
        <row r="1091">
          <cell r="F1091">
            <v>13510</v>
          </cell>
          <cell r="Q1091">
            <v>1</v>
          </cell>
        </row>
        <row r="1092">
          <cell r="F1092">
            <v>51060</v>
          </cell>
          <cell r="Q1092">
            <v>1</v>
          </cell>
        </row>
      </sheetData>
      <sheetData sheetId="15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6" refreshError="1">
        <row r="2">
          <cell r="F2">
            <v>13400</v>
          </cell>
          <cell r="Q2">
            <v>1</v>
          </cell>
        </row>
        <row r="3">
          <cell r="F3">
            <v>41030</v>
          </cell>
          <cell r="Q3">
            <v>1</v>
          </cell>
        </row>
        <row r="4">
          <cell r="F4">
            <v>13510</v>
          </cell>
          <cell r="Q4">
            <v>0</v>
          </cell>
        </row>
        <row r="5">
          <cell r="F5">
            <v>11330</v>
          </cell>
          <cell r="Q5">
            <v>1</v>
          </cell>
        </row>
        <row r="6">
          <cell r="F6">
            <v>13510</v>
          </cell>
          <cell r="Q6">
            <v>1</v>
          </cell>
        </row>
        <row r="7">
          <cell r="F7">
            <v>13400</v>
          </cell>
          <cell r="Q7">
            <v>1</v>
          </cell>
        </row>
        <row r="8">
          <cell r="F8">
            <v>43010</v>
          </cell>
          <cell r="Q8">
            <v>1</v>
          </cell>
        </row>
        <row r="9">
          <cell r="F9">
            <v>13520</v>
          </cell>
          <cell r="Q9">
            <v>1</v>
          </cell>
        </row>
        <row r="10">
          <cell r="F10">
            <v>13510</v>
          </cell>
          <cell r="Q10">
            <v>1</v>
          </cell>
        </row>
        <row r="11">
          <cell r="F11">
            <v>13510</v>
          </cell>
          <cell r="Q11">
            <v>1</v>
          </cell>
        </row>
        <row r="12">
          <cell r="F12">
            <v>42030</v>
          </cell>
          <cell r="Q12">
            <v>1</v>
          </cell>
        </row>
        <row r="13">
          <cell r="F13">
            <v>41030</v>
          </cell>
          <cell r="Q13">
            <v>1</v>
          </cell>
        </row>
        <row r="14">
          <cell r="F14">
            <v>16400</v>
          </cell>
          <cell r="Q14">
            <v>1</v>
          </cell>
        </row>
        <row r="15">
          <cell r="F15">
            <v>15100</v>
          </cell>
          <cell r="Q15">
            <v>1</v>
          </cell>
        </row>
        <row r="16">
          <cell r="F16">
            <v>13400</v>
          </cell>
          <cell r="Q16">
            <v>1</v>
          </cell>
        </row>
        <row r="17">
          <cell r="F17">
            <v>42016</v>
          </cell>
          <cell r="Q17">
            <v>1</v>
          </cell>
        </row>
        <row r="18">
          <cell r="F18">
            <v>52010</v>
          </cell>
          <cell r="Q18">
            <v>1</v>
          </cell>
        </row>
        <row r="19">
          <cell r="F19">
            <v>13510</v>
          </cell>
          <cell r="Q19">
            <v>1</v>
          </cell>
        </row>
        <row r="20">
          <cell r="F20">
            <v>79002</v>
          </cell>
          <cell r="Q20">
            <v>1</v>
          </cell>
        </row>
        <row r="21">
          <cell r="F21">
            <v>13510</v>
          </cell>
          <cell r="Q21">
            <v>1</v>
          </cell>
        </row>
        <row r="22">
          <cell r="F22">
            <v>14109</v>
          </cell>
          <cell r="Q22">
            <v>1</v>
          </cell>
        </row>
        <row r="23">
          <cell r="F23">
            <v>14109</v>
          </cell>
          <cell r="Q23">
            <v>1</v>
          </cell>
        </row>
        <row r="24">
          <cell r="F24">
            <v>13510</v>
          </cell>
          <cell r="Q24">
            <v>1</v>
          </cell>
        </row>
        <row r="25">
          <cell r="F25">
            <v>14100</v>
          </cell>
          <cell r="Q25">
            <v>1</v>
          </cell>
        </row>
        <row r="26">
          <cell r="F26">
            <v>13510</v>
          </cell>
          <cell r="Q26">
            <v>1</v>
          </cell>
        </row>
        <row r="27">
          <cell r="F27">
            <v>13520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11200</v>
          </cell>
          <cell r="Q29">
            <v>1</v>
          </cell>
        </row>
        <row r="30">
          <cell r="F30">
            <v>13510</v>
          </cell>
          <cell r="Q30">
            <v>1</v>
          </cell>
        </row>
        <row r="31">
          <cell r="F31">
            <v>14100</v>
          </cell>
          <cell r="Q31">
            <v>1</v>
          </cell>
        </row>
        <row r="32">
          <cell r="F32">
            <v>15510</v>
          </cell>
          <cell r="Q32">
            <v>1</v>
          </cell>
        </row>
        <row r="33">
          <cell r="F33">
            <v>13510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54010</v>
          </cell>
          <cell r="Q36">
            <v>1</v>
          </cell>
        </row>
        <row r="37">
          <cell r="F37">
            <v>13510</v>
          </cell>
          <cell r="Q37">
            <v>1</v>
          </cell>
        </row>
        <row r="38">
          <cell r="F38">
            <v>42010</v>
          </cell>
          <cell r="Q38">
            <v>1</v>
          </cell>
        </row>
        <row r="39">
          <cell r="F39">
            <v>13100</v>
          </cell>
          <cell r="Q39">
            <v>1</v>
          </cell>
        </row>
        <row r="40">
          <cell r="F40">
            <v>79000</v>
          </cell>
          <cell r="Q40">
            <v>1</v>
          </cell>
        </row>
        <row r="41">
          <cell r="F41">
            <v>14109</v>
          </cell>
          <cell r="Q41">
            <v>1</v>
          </cell>
        </row>
        <row r="42">
          <cell r="F42">
            <v>13510</v>
          </cell>
          <cell r="Q42">
            <v>1</v>
          </cell>
        </row>
        <row r="43">
          <cell r="F43">
            <v>13400</v>
          </cell>
          <cell r="Q43">
            <v>1</v>
          </cell>
        </row>
        <row r="44">
          <cell r="F44">
            <v>52010</v>
          </cell>
          <cell r="Q44">
            <v>1</v>
          </cell>
        </row>
        <row r="45">
          <cell r="F45">
            <v>11330</v>
          </cell>
          <cell r="Q45">
            <v>1</v>
          </cell>
        </row>
        <row r="46">
          <cell r="F46">
            <v>13510</v>
          </cell>
          <cell r="Q46">
            <v>1</v>
          </cell>
        </row>
        <row r="47">
          <cell r="F47">
            <v>14100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15100</v>
          </cell>
          <cell r="Q49">
            <v>1</v>
          </cell>
        </row>
        <row r="50">
          <cell r="F50">
            <v>15506</v>
          </cell>
          <cell r="Q50">
            <v>1</v>
          </cell>
        </row>
        <row r="51">
          <cell r="F51">
            <v>72500</v>
          </cell>
          <cell r="Q51">
            <v>1</v>
          </cell>
        </row>
        <row r="52">
          <cell r="F52">
            <v>14100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16400</v>
          </cell>
          <cell r="Q64">
            <v>0.5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41040</v>
          </cell>
          <cell r="Q91">
            <v>1</v>
          </cell>
        </row>
        <row r="92">
          <cell r="F92">
            <v>16300</v>
          </cell>
          <cell r="Q92">
            <v>1</v>
          </cell>
        </row>
        <row r="93">
          <cell r="F93">
            <v>13510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13400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54010</v>
          </cell>
          <cell r="Q97">
            <v>1</v>
          </cell>
        </row>
        <row r="98">
          <cell r="F98">
            <v>11100</v>
          </cell>
          <cell r="Q98">
            <v>1</v>
          </cell>
        </row>
        <row r="99">
          <cell r="F99">
            <v>15506</v>
          </cell>
          <cell r="Q99">
            <v>1</v>
          </cell>
        </row>
        <row r="100">
          <cell r="F100">
            <v>13520</v>
          </cell>
          <cell r="Q100">
            <v>1</v>
          </cell>
        </row>
        <row r="101">
          <cell r="F101">
            <v>13525</v>
          </cell>
          <cell r="Q101">
            <v>1</v>
          </cell>
        </row>
        <row r="102">
          <cell r="F102">
            <v>12011</v>
          </cell>
          <cell r="Q102">
            <v>1</v>
          </cell>
        </row>
        <row r="103">
          <cell r="F103">
            <v>14100</v>
          </cell>
          <cell r="Q103">
            <v>1</v>
          </cell>
        </row>
        <row r="104">
          <cell r="F104">
            <v>12359</v>
          </cell>
          <cell r="Q104">
            <v>1</v>
          </cell>
        </row>
        <row r="105">
          <cell r="F105">
            <v>13510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51060</v>
          </cell>
          <cell r="Q107">
            <v>1</v>
          </cell>
        </row>
        <row r="108">
          <cell r="F108">
            <v>16400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13520</v>
          </cell>
          <cell r="Q110">
            <v>1</v>
          </cell>
        </row>
        <row r="111">
          <cell r="F111">
            <v>15100</v>
          </cell>
          <cell r="Q111">
            <v>1</v>
          </cell>
        </row>
        <row r="112">
          <cell r="F112">
            <v>42016</v>
          </cell>
          <cell r="Q112">
            <v>1</v>
          </cell>
        </row>
        <row r="113">
          <cell r="F113">
            <v>13510</v>
          </cell>
          <cell r="Q113">
            <v>1</v>
          </cell>
        </row>
        <row r="114">
          <cell r="F114">
            <v>11410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15506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15100</v>
          </cell>
          <cell r="Q118">
            <v>1</v>
          </cell>
        </row>
        <row r="119">
          <cell r="F119">
            <v>14100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13400</v>
          </cell>
          <cell r="Q121">
            <v>1</v>
          </cell>
        </row>
        <row r="122">
          <cell r="F122">
            <v>52010</v>
          </cell>
          <cell r="Q122">
            <v>1</v>
          </cell>
        </row>
        <row r="123">
          <cell r="F123">
            <v>41020</v>
          </cell>
          <cell r="Q123">
            <v>1</v>
          </cell>
        </row>
        <row r="124">
          <cell r="F124">
            <v>11515</v>
          </cell>
          <cell r="Q124">
            <v>1</v>
          </cell>
        </row>
        <row r="125">
          <cell r="F125">
            <v>13510</v>
          </cell>
          <cell r="Q125">
            <v>1</v>
          </cell>
        </row>
        <row r="126">
          <cell r="F126">
            <v>13510</v>
          </cell>
          <cell r="Q126">
            <v>1</v>
          </cell>
        </row>
        <row r="127">
          <cell r="F127">
            <v>15100</v>
          </cell>
          <cell r="Q127">
            <v>1</v>
          </cell>
        </row>
        <row r="128">
          <cell r="F128">
            <v>13400</v>
          </cell>
          <cell r="Q128">
            <v>1</v>
          </cell>
        </row>
        <row r="129">
          <cell r="F129">
            <v>13510</v>
          </cell>
          <cell r="Q129">
            <v>1</v>
          </cell>
        </row>
        <row r="130">
          <cell r="F130">
            <v>13100</v>
          </cell>
          <cell r="Q130">
            <v>1</v>
          </cell>
        </row>
        <row r="131">
          <cell r="F131">
            <v>11100</v>
          </cell>
          <cell r="Q131">
            <v>1</v>
          </cell>
        </row>
        <row r="132">
          <cell r="F132">
            <v>11200</v>
          </cell>
          <cell r="Q132">
            <v>1</v>
          </cell>
        </row>
        <row r="133">
          <cell r="F133">
            <v>13520</v>
          </cell>
          <cell r="Q133">
            <v>1</v>
          </cell>
        </row>
        <row r="134">
          <cell r="F134">
            <v>15506</v>
          </cell>
          <cell r="Q134">
            <v>1</v>
          </cell>
        </row>
        <row r="135">
          <cell r="F135">
            <v>43010</v>
          </cell>
          <cell r="Q135">
            <v>1</v>
          </cell>
        </row>
        <row r="136">
          <cell r="F136">
            <v>14100</v>
          </cell>
          <cell r="Q136">
            <v>1</v>
          </cell>
        </row>
        <row r="137">
          <cell r="F137">
            <v>15400</v>
          </cell>
          <cell r="Q137">
            <v>1</v>
          </cell>
        </row>
        <row r="138">
          <cell r="F138">
            <v>14100</v>
          </cell>
          <cell r="Q138">
            <v>1</v>
          </cell>
        </row>
        <row r="139">
          <cell r="F139">
            <v>13400</v>
          </cell>
          <cell r="Q139">
            <v>1</v>
          </cell>
        </row>
        <row r="140">
          <cell r="F140">
            <v>12013</v>
          </cell>
          <cell r="Q140">
            <v>1</v>
          </cell>
        </row>
        <row r="141">
          <cell r="F141">
            <v>11100</v>
          </cell>
          <cell r="Q141">
            <v>1</v>
          </cell>
        </row>
        <row r="142">
          <cell r="F142">
            <v>15510</v>
          </cell>
          <cell r="Q142">
            <v>1</v>
          </cell>
        </row>
        <row r="143">
          <cell r="F143">
            <v>44010</v>
          </cell>
          <cell r="Q143">
            <v>1</v>
          </cell>
        </row>
        <row r="144">
          <cell r="F144">
            <v>11420</v>
          </cell>
          <cell r="Q144">
            <v>1</v>
          </cell>
        </row>
        <row r="145">
          <cell r="F145">
            <v>13510</v>
          </cell>
          <cell r="Q145">
            <v>1</v>
          </cell>
        </row>
        <row r="146">
          <cell r="F146">
            <v>15506</v>
          </cell>
          <cell r="Q146">
            <v>1</v>
          </cell>
        </row>
        <row r="147">
          <cell r="F147">
            <v>15506</v>
          </cell>
          <cell r="Q147">
            <v>1</v>
          </cell>
        </row>
        <row r="148">
          <cell r="F148">
            <v>15509</v>
          </cell>
          <cell r="Q148">
            <v>1</v>
          </cell>
        </row>
        <row r="149">
          <cell r="F149">
            <v>13520</v>
          </cell>
          <cell r="Q149">
            <v>1</v>
          </cell>
        </row>
        <row r="150">
          <cell r="F150">
            <v>11430</v>
          </cell>
          <cell r="Q150">
            <v>1</v>
          </cell>
        </row>
        <row r="151">
          <cell r="F151">
            <v>15506</v>
          </cell>
          <cell r="Q151">
            <v>1</v>
          </cell>
        </row>
        <row r="152">
          <cell r="F152">
            <v>11320</v>
          </cell>
          <cell r="Q152">
            <v>1</v>
          </cell>
        </row>
        <row r="153">
          <cell r="F153">
            <v>13510</v>
          </cell>
          <cell r="Q153">
            <v>1</v>
          </cell>
        </row>
        <row r="154">
          <cell r="F154">
            <v>13510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42010</v>
          </cell>
          <cell r="Q156">
            <v>1</v>
          </cell>
        </row>
        <row r="157">
          <cell r="F157">
            <v>13510</v>
          </cell>
          <cell r="Q157">
            <v>1</v>
          </cell>
        </row>
        <row r="158">
          <cell r="F158">
            <v>15100</v>
          </cell>
          <cell r="Q158">
            <v>1</v>
          </cell>
        </row>
        <row r="159">
          <cell r="F159">
            <v>13510</v>
          </cell>
          <cell r="Q159">
            <v>1</v>
          </cell>
        </row>
        <row r="160">
          <cell r="F160">
            <v>41060</v>
          </cell>
          <cell r="Q160">
            <v>1</v>
          </cell>
        </row>
        <row r="161">
          <cell r="F161">
            <v>15506</v>
          </cell>
          <cell r="Q161">
            <v>1</v>
          </cell>
        </row>
        <row r="162">
          <cell r="F162">
            <v>13520</v>
          </cell>
          <cell r="Q162">
            <v>1</v>
          </cell>
        </row>
        <row r="163">
          <cell r="F163">
            <v>15506</v>
          </cell>
          <cell r="Q163">
            <v>1</v>
          </cell>
        </row>
        <row r="164">
          <cell r="F164">
            <v>13400</v>
          </cell>
          <cell r="Q164">
            <v>1</v>
          </cell>
        </row>
        <row r="165">
          <cell r="F165">
            <v>14100</v>
          </cell>
          <cell r="Q165">
            <v>1</v>
          </cell>
        </row>
        <row r="166">
          <cell r="F166">
            <v>15505</v>
          </cell>
          <cell r="Q166">
            <v>1</v>
          </cell>
        </row>
        <row r="167">
          <cell r="F167">
            <v>12013</v>
          </cell>
          <cell r="Q167">
            <v>1</v>
          </cell>
        </row>
        <row r="168">
          <cell r="F168">
            <v>12011</v>
          </cell>
          <cell r="Q168">
            <v>1</v>
          </cell>
        </row>
        <row r="169">
          <cell r="F169">
            <v>12012</v>
          </cell>
          <cell r="Q169">
            <v>1</v>
          </cell>
        </row>
        <row r="170">
          <cell r="F170">
            <v>54010</v>
          </cell>
          <cell r="Q170">
            <v>1</v>
          </cell>
        </row>
        <row r="171">
          <cell r="F171">
            <v>13510</v>
          </cell>
          <cell r="Q171">
            <v>1</v>
          </cell>
        </row>
        <row r="172">
          <cell r="F172">
            <v>13510</v>
          </cell>
          <cell r="Q172">
            <v>1</v>
          </cell>
        </row>
        <row r="173">
          <cell r="F173">
            <v>11325</v>
          </cell>
          <cell r="Q173">
            <v>1</v>
          </cell>
        </row>
        <row r="174">
          <cell r="F174">
            <v>14100</v>
          </cell>
          <cell r="Q174">
            <v>1</v>
          </cell>
        </row>
        <row r="175">
          <cell r="F175">
            <v>13510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15100</v>
          </cell>
          <cell r="Q177">
            <v>1</v>
          </cell>
        </row>
        <row r="178">
          <cell r="F178">
            <v>15100</v>
          </cell>
          <cell r="Q178">
            <v>1</v>
          </cell>
        </row>
        <row r="179">
          <cell r="F179">
            <v>13525</v>
          </cell>
          <cell r="Q179">
            <v>1</v>
          </cell>
        </row>
        <row r="180">
          <cell r="F180">
            <v>15506</v>
          </cell>
          <cell r="Q180">
            <v>1</v>
          </cell>
        </row>
        <row r="181">
          <cell r="F181">
            <v>13400</v>
          </cell>
          <cell r="Q181">
            <v>1</v>
          </cell>
        </row>
        <row r="182">
          <cell r="F182">
            <v>16200</v>
          </cell>
          <cell r="Q182">
            <v>1</v>
          </cell>
        </row>
        <row r="183">
          <cell r="F183">
            <v>13400</v>
          </cell>
          <cell r="Q183">
            <v>1</v>
          </cell>
        </row>
        <row r="184">
          <cell r="F184">
            <v>11200</v>
          </cell>
          <cell r="Q184">
            <v>1</v>
          </cell>
        </row>
        <row r="185">
          <cell r="F185">
            <v>13525</v>
          </cell>
          <cell r="Q185">
            <v>1</v>
          </cell>
        </row>
        <row r="186">
          <cell r="F186">
            <v>13520</v>
          </cell>
          <cell r="Q186">
            <v>1</v>
          </cell>
        </row>
        <row r="187">
          <cell r="F187">
            <v>15520</v>
          </cell>
          <cell r="Q187">
            <v>1</v>
          </cell>
        </row>
        <row r="188">
          <cell r="F188">
            <v>12359</v>
          </cell>
          <cell r="Q188">
            <v>1</v>
          </cell>
        </row>
        <row r="189">
          <cell r="F189">
            <v>11490</v>
          </cell>
          <cell r="Q189">
            <v>0.8</v>
          </cell>
        </row>
        <row r="190">
          <cell r="F190">
            <v>14100</v>
          </cell>
          <cell r="Q190">
            <v>1</v>
          </cell>
        </row>
        <row r="191">
          <cell r="F191">
            <v>11100</v>
          </cell>
          <cell r="Q191">
            <v>1</v>
          </cell>
        </row>
        <row r="192">
          <cell r="F192">
            <v>16200</v>
          </cell>
          <cell r="Q192">
            <v>1</v>
          </cell>
        </row>
        <row r="193">
          <cell r="F193">
            <v>15100</v>
          </cell>
          <cell r="Q193">
            <v>1</v>
          </cell>
        </row>
        <row r="194">
          <cell r="F194">
            <v>13510</v>
          </cell>
          <cell r="Q194">
            <v>1</v>
          </cell>
        </row>
        <row r="195">
          <cell r="F195">
            <v>12013</v>
          </cell>
          <cell r="Q195">
            <v>1</v>
          </cell>
        </row>
        <row r="196">
          <cell r="F196">
            <v>11200</v>
          </cell>
          <cell r="Q196">
            <v>1</v>
          </cell>
        </row>
        <row r="197">
          <cell r="F197">
            <v>11200</v>
          </cell>
          <cell r="Q197">
            <v>0.5</v>
          </cell>
        </row>
        <row r="198">
          <cell r="F198">
            <v>13510</v>
          </cell>
          <cell r="Q198">
            <v>1</v>
          </cell>
        </row>
        <row r="199">
          <cell r="F199">
            <v>83024</v>
          </cell>
          <cell r="Q199">
            <v>1</v>
          </cell>
        </row>
        <row r="200">
          <cell r="F200">
            <v>12013</v>
          </cell>
          <cell r="Q200">
            <v>1</v>
          </cell>
        </row>
        <row r="201">
          <cell r="F201">
            <v>11200</v>
          </cell>
          <cell r="Q201">
            <v>1</v>
          </cell>
        </row>
        <row r="202">
          <cell r="F202">
            <v>13510</v>
          </cell>
          <cell r="Q202">
            <v>0</v>
          </cell>
        </row>
        <row r="203">
          <cell r="F203">
            <v>13600</v>
          </cell>
          <cell r="Q203">
            <v>1</v>
          </cell>
        </row>
        <row r="204">
          <cell r="F204">
            <v>15510</v>
          </cell>
          <cell r="Q204">
            <v>1</v>
          </cell>
        </row>
        <row r="205">
          <cell r="F205">
            <v>14109</v>
          </cell>
          <cell r="Q205">
            <v>1</v>
          </cell>
        </row>
        <row r="206">
          <cell r="F206">
            <v>11100</v>
          </cell>
          <cell r="Q206">
            <v>1</v>
          </cell>
        </row>
        <row r="207">
          <cell r="F207">
            <v>14100</v>
          </cell>
          <cell r="Q207">
            <v>1</v>
          </cell>
        </row>
        <row r="208">
          <cell r="F208">
            <v>13525</v>
          </cell>
          <cell r="Q208">
            <v>1</v>
          </cell>
        </row>
        <row r="209">
          <cell r="F209">
            <v>13510</v>
          </cell>
          <cell r="Q209">
            <v>1</v>
          </cell>
        </row>
        <row r="210">
          <cell r="F210">
            <v>15506</v>
          </cell>
          <cell r="Q210">
            <v>1</v>
          </cell>
        </row>
        <row r="211">
          <cell r="F211">
            <v>13400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11100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14100</v>
          </cell>
          <cell r="Q215">
            <v>1</v>
          </cell>
        </row>
        <row r="216">
          <cell r="F216">
            <v>16400</v>
          </cell>
          <cell r="Q216">
            <v>1</v>
          </cell>
        </row>
        <row r="217">
          <cell r="F217">
            <v>15506</v>
          </cell>
          <cell r="Q217">
            <v>1</v>
          </cell>
        </row>
        <row r="218">
          <cell r="F218">
            <v>11200</v>
          </cell>
          <cell r="Q218">
            <v>1</v>
          </cell>
        </row>
        <row r="219">
          <cell r="F219">
            <v>15509</v>
          </cell>
          <cell r="Q219">
            <v>1</v>
          </cell>
        </row>
        <row r="220">
          <cell r="F220">
            <v>13510</v>
          </cell>
          <cell r="Q220">
            <v>0</v>
          </cell>
        </row>
        <row r="221">
          <cell r="F221">
            <v>42010</v>
          </cell>
          <cell r="Q221">
            <v>1</v>
          </cell>
        </row>
        <row r="222">
          <cell r="F222">
            <v>15100</v>
          </cell>
          <cell r="Q222">
            <v>1</v>
          </cell>
        </row>
        <row r="223">
          <cell r="F223">
            <v>14100</v>
          </cell>
          <cell r="Q223">
            <v>1</v>
          </cell>
        </row>
        <row r="224">
          <cell r="F224">
            <v>14100</v>
          </cell>
          <cell r="Q224">
            <v>1</v>
          </cell>
        </row>
        <row r="225">
          <cell r="F225">
            <v>13510</v>
          </cell>
          <cell r="Q225">
            <v>1</v>
          </cell>
        </row>
        <row r="226">
          <cell r="F226">
            <v>13400</v>
          </cell>
          <cell r="Q226">
            <v>0.8</v>
          </cell>
        </row>
        <row r="227">
          <cell r="F227">
            <v>13510</v>
          </cell>
          <cell r="Q227">
            <v>1</v>
          </cell>
        </row>
        <row r="228">
          <cell r="F228">
            <v>79000</v>
          </cell>
          <cell r="Q228">
            <v>1</v>
          </cell>
        </row>
        <row r="229">
          <cell r="F229">
            <v>11200</v>
          </cell>
          <cell r="Q229">
            <v>1</v>
          </cell>
        </row>
        <row r="230">
          <cell r="F230">
            <v>11100</v>
          </cell>
          <cell r="Q230">
            <v>1</v>
          </cell>
        </row>
        <row r="231">
          <cell r="F231">
            <v>14100</v>
          </cell>
          <cell r="Q231">
            <v>1</v>
          </cell>
        </row>
        <row r="232">
          <cell r="F232">
            <v>44010</v>
          </cell>
          <cell r="Q232">
            <v>1</v>
          </cell>
        </row>
        <row r="233">
          <cell r="F233">
            <v>13400</v>
          </cell>
          <cell r="Q233">
            <v>1</v>
          </cell>
        </row>
        <row r="234">
          <cell r="F234">
            <v>16300</v>
          </cell>
          <cell r="Q234">
            <v>1</v>
          </cell>
        </row>
        <row r="235">
          <cell r="F235">
            <v>14100</v>
          </cell>
          <cell r="Q235">
            <v>1</v>
          </cell>
        </row>
        <row r="236">
          <cell r="F236">
            <v>14100</v>
          </cell>
          <cell r="Q236">
            <v>1</v>
          </cell>
        </row>
        <row r="237">
          <cell r="F237">
            <v>41020</v>
          </cell>
          <cell r="Q237">
            <v>1</v>
          </cell>
        </row>
        <row r="238">
          <cell r="F238">
            <v>14100</v>
          </cell>
          <cell r="Q238">
            <v>1</v>
          </cell>
        </row>
        <row r="239">
          <cell r="F239">
            <v>13400</v>
          </cell>
          <cell r="Q239">
            <v>1</v>
          </cell>
        </row>
        <row r="240">
          <cell r="F240">
            <v>13510</v>
          </cell>
          <cell r="Q240">
            <v>1</v>
          </cell>
        </row>
        <row r="241">
          <cell r="F241">
            <v>13100</v>
          </cell>
          <cell r="Q241">
            <v>1</v>
          </cell>
        </row>
        <row r="242">
          <cell r="F242">
            <v>44010</v>
          </cell>
          <cell r="Q242">
            <v>1</v>
          </cell>
        </row>
        <row r="243">
          <cell r="F243">
            <v>13520</v>
          </cell>
          <cell r="Q243">
            <v>1</v>
          </cell>
        </row>
        <row r="244">
          <cell r="F244">
            <v>15510</v>
          </cell>
          <cell r="Q244">
            <v>1</v>
          </cell>
        </row>
        <row r="245">
          <cell r="F245">
            <v>41060</v>
          </cell>
          <cell r="Q245">
            <v>1</v>
          </cell>
        </row>
        <row r="246">
          <cell r="F246">
            <v>13400</v>
          </cell>
          <cell r="Q246">
            <v>1</v>
          </cell>
        </row>
        <row r="247">
          <cell r="F247">
            <v>11200</v>
          </cell>
          <cell r="Q247">
            <v>1</v>
          </cell>
        </row>
        <row r="248">
          <cell r="F248">
            <v>13520</v>
          </cell>
          <cell r="Q248">
            <v>1</v>
          </cell>
        </row>
        <row r="249">
          <cell r="F249">
            <v>11490</v>
          </cell>
          <cell r="Q249">
            <v>1</v>
          </cell>
        </row>
        <row r="250">
          <cell r="F250">
            <v>33000</v>
          </cell>
          <cell r="Q250">
            <v>1</v>
          </cell>
        </row>
        <row r="251">
          <cell r="F251">
            <v>16100</v>
          </cell>
          <cell r="Q251">
            <v>1</v>
          </cell>
        </row>
        <row r="252">
          <cell r="F252">
            <v>13510</v>
          </cell>
          <cell r="Q252">
            <v>1</v>
          </cell>
        </row>
        <row r="253">
          <cell r="F253">
            <v>14100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11330</v>
          </cell>
          <cell r="Q255">
            <v>1</v>
          </cell>
        </row>
        <row r="256">
          <cell r="F256">
            <v>15100</v>
          </cell>
          <cell r="Q256">
            <v>1</v>
          </cell>
        </row>
        <row r="257">
          <cell r="F257">
            <v>16100</v>
          </cell>
          <cell r="Q257">
            <v>1</v>
          </cell>
        </row>
        <row r="258">
          <cell r="F258">
            <v>15520</v>
          </cell>
          <cell r="Q258">
            <v>1</v>
          </cell>
        </row>
        <row r="259">
          <cell r="F259">
            <v>13525</v>
          </cell>
          <cell r="Q259">
            <v>1</v>
          </cell>
        </row>
        <row r="260">
          <cell r="F260">
            <v>11540</v>
          </cell>
          <cell r="Q260">
            <v>1</v>
          </cell>
        </row>
        <row r="261">
          <cell r="F261">
            <v>41060</v>
          </cell>
          <cell r="Q261">
            <v>1</v>
          </cell>
        </row>
        <row r="262">
          <cell r="F262">
            <v>79002</v>
          </cell>
          <cell r="Q262">
            <v>1</v>
          </cell>
        </row>
        <row r="263">
          <cell r="F263">
            <v>11430</v>
          </cell>
          <cell r="Q263">
            <v>1</v>
          </cell>
        </row>
        <row r="264">
          <cell r="F264">
            <v>15506</v>
          </cell>
          <cell r="Q264">
            <v>1</v>
          </cell>
        </row>
        <row r="265">
          <cell r="F265">
            <v>13400</v>
          </cell>
          <cell r="Q265">
            <v>1</v>
          </cell>
        </row>
        <row r="266">
          <cell r="F266">
            <v>13520</v>
          </cell>
          <cell r="Q266">
            <v>1</v>
          </cell>
        </row>
        <row r="267">
          <cell r="F267">
            <v>11410</v>
          </cell>
          <cell r="Q267">
            <v>1</v>
          </cell>
        </row>
        <row r="268">
          <cell r="F268">
            <v>13400</v>
          </cell>
          <cell r="Q268">
            <v>1</v>
          </cell>
        </row>
        <row r="269">
          <cell r="F269">
            <v>32000</v>
          </cell>
          <cell r="Q269">
            <v>1</v>
          </cell>
        </row>
        <row r="270">
          <cell r="F270">
            <v>11100</v>
          </cell>
          <cell r="Q270">
            <v>1</v>
          </cell>
        </row>
        <row r="271">
          <cell r="F271">
            <v>15506</v>
          </cell>
          <cell r="Q271">
            <v>1</v>
          </cell>
        </row>
        <row r="272">
          <cell r="F272">
            <v>13510</v>
          </cell>
          <cell r="Q272">
            <v>1</v>
          </cell>
        </row>
        <row r="273">
          <cell r="F273">
            <v>15400</v>
          </cell>
          <cell r="Q273">
            <v>1</v>
          </cell>
        </row>
        <row r="274">
          <cell r="F274">
            <v>72500</v>
          </cell>
          <cell r="Q274">
            <v>1</v>
          </cell>
        </row>
        <row r="275">
          <cell r="F275">
            <v>15510</v>
          </cell>
          <cell r="Q275">
            <v>1</v>
          </cell>
        </row>
        <row r="276">
          <cell r="F276">
            <v>51020</v>
          </cell>
          <cell r="Q276">
            <v>1</v>
          </cell>
        </row>
        <row r="277">
          <cell r="F277">
            <v>11200</v>
          </cell>
          <cell r="Q277">
            <v>1</v>
          </cell>
        </row>
        <row r="278">
          <cell r="F278">
            <v>11420</v>
          </cell>
          <cell r="Q278">
            <v>1</v>
          </cell>
        </row>
        <row r="279">
          <cell r="F279">
            <v>13100</v>
          </cell>
          <cell r="Q279">
            <v>1</v>
          </cell>
        </row>
        <row r="280">
          <cell r="F280">
            <v>13400</v>
          </cell>
          <cell r="Q280">
            <v>1</v>
          </cell>
        </row>
        <row r="281">
          <cell r="F281">
            <v>13510</v>
          </cell>
          <cell r="Q281">
            <v>0</v>
          </cell>
        </row>
        <row r="282">
          <cell r="F282">
            <v>12011</v>
          </cell>
          <cell r="Q282">
            <v>1</v>
          </cell>
        </row>
        <row r="283">
          <cell r="F283">
            <v>13520</v>
          </cell>
          <cell r="Q283">
            <v>1</v>
          </cell>
        </row>
        <row r="284">
          <cell r="F284">
            <v>31300</v>
          </cell>
          <cell r="Q284">
            <v>1</v>
          </cell>
        </row>
        <row r="285">
          <cell r="F285">
            <v>11490</v>
          </cell>
          <cell r="Q285">
            <v>0.5</v>
          </cell>
        </row>
        <row r="286">
          <cell r="F286">
            <v>55010</v>
          </cell>
          <cell r="Q286">
            <v>1</v>
          </cell>
        </row>
        <row r="287">
          <cell r="F287">
            <v>11100</v>
          </cell>
          <cell r="Q287">
            <v>1</v>
          </cell>
        </row>
        <row r="288">
          <cell r="F288">
            <v>32000</v>
          </cell>
          <cell r="Q288">
            <v>1</v>
          </cell>
        </row>
        <row r="289">
          <cell r="F289">
            <v>14100</v>
          </cell>
          <cell r="Q289">
            <v>1</v>
          </cell>
        </row>
        <row r="290">
          <cell r="F290">
            <v>11430</v>
          </cell>
          <cell r="Q290">
            <v>1</v>
          </cell>
        </row>
        <row r="291">
          <cell r="F291">
            <v>15506</v>
          </cell>
          <cell r="Q291">
            <v>1</v>
          </cell>
        </row>
        <row r="292">
          <cell r="F292">
            <v>15100</v>
          </cell>
          <cell r="Q292">
            <v>1</v>
          </cell>
        </row>
        <row r="293">
          <cell r="F293">
            <v>14100</v>
          </cell>
          <cell r="Q293">
            <v>1</v>
          </cell>
        </row>
        <row r="294">
          <cell r="F294">
            <v>13400</v>
          </cell>
          <cell r="Q294">
            <v>1</v>
          </cell>
        </row>
        <row r="295">
          <cell r="F295">
            <v>72500</v>
          </cell>
          <cell r="Q295">
            <v>0.8</v>
          </cell>
        </row>
        <row r="296">
          <cell r="F296">
            <v>15520</v>
          </cell>
          <cell r="Q296">
            <v>1</v>
          </cell>
        </row>
        <row r="297">
          <cell r="F297">
            <v>13520</v>
          </cell>
          <cell r="Q297">
            <v>1</v>
          </cell>
        </row>
        <row r="298">
          <cell r="F298">
            <v>41060</v>
          </cell>
          <cell r="Q298">
            <v>1</v>
          </cell>
        </row>
        <row r="299">
          <cell r="F299">
            <v>51010</v>
          </cell>
          <cell r="Q299">
            <v>1</v>
          </cell>
        </row>
        <row r="300">
          <cell r="F300">
            <v>15100</v>
          </cell>
          <cell r="Q300">
            <v>1</v>
          </cell>
        </row>
        <row r="301">
          <cell r="F301">
            <v>13600</v>
          </cell>
          <cell r="Q301">
            <v>1</v>
          </cell>
        </row>
        <row r="302">
          <cell r="F302">
            <v>42030</v>
          </cell>
          <cell r="Q302">
            <v>1</v>
          </cell>
        </row>
        <row r="303">
          <cell r="F303">
            <v>11100</v>
          </cell>
          <cell r="Q303">
            <v>1</v>
          </cell>
        </row>
        <row r="304">
          <cell r="F304">
            <v>13400</v>
          </cell>
          <cell r="Q304">
            <v>1</v>
          </cell>
        </row>
        <row r="305">
          <cell r="F305">
            <v>15510</v>
          </cell>
          <cell r="Q305">
            <v>1</v>
          </cell>
        </row>
        <row r="306">
          <cell r="F306">
            <v>15100</v>
          </cell>
          <cell r="Q306">
            <v>1</v>
          </cell>
        </row>
        <row r="307">
          <cell r="F307">
            <v>12012</v>
          </cell>
          <cell r="Q307">
            <v>1</v>
          </cell>
        </row>
        <row r="308">
          <cell r="F308">
            <v>14100</v>
          </cell>
          <cell r="Q308">
            <v>1</v>
          </cell>
        </row>
        <row r="309">
          <cell r="F309">
            <v>12011</v>
          </cell>
          <cell r="Q309">
            <v>1</v>
          </cell>
        </row>
        <row r="310">
          <cell r="F310">
            <v>13600</v>
          </cell>
          <cell r="Q310">
            <v>1</v>
          </cell>
        </row>
        <row r="311">
          <cell r="F311">
            <v>12013</v>
          </cell>
          <cell r="Q311">
            <v>1</v>
          </cell>
        </row>
        <row r="312">
          <cell r="F312">
            <v>13510</v>
          </cell>
          <cell r="Q312">
            <v>1</v>
          </cell>
        </row>
        <row r="313">
          <cell r="F313">
            <v>13400</v>
          </cell>
          <cell r="Q313">
            <v>1</v>
          </cell>
        </row>
        <row r="314">
          <cell r="F314">
            <v>15510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13510</v>
          </cell>
          <cell r="Q316">
            <v>1</v>
          </cell>
        </row>
        <row r="317">
          <cell r="F317">
            <v>15509</v>
          </cell>
          <cell r="Q317">
            <v>1</v>
          </cell>
        </row>
        <row r="318">
          <cell r="F318">
            <v>15510</v>
          </cell>
          <cell r="Q318">
            <v>1</v>
          </cell>
        </row>
        <row r="319">
          <cell r="F319">
            <v>41040</v>
          </cell>
          <cell r="Q319">
            <v>1</v>
          </cell>
        </row>
        <row r="320">
          <cell r="F320">
            <v>14100</v>
          </cell>
          <cell r="Q320">
            <v>1</v>
          </cell>
        </row>
        <row r="321">
          <cell r="F321">
            <v>11515</v>
          </cell>
          <cell r="Q321">
            <v>1</v>
          </cell>
        </row>
        <row r="322">
          <cell r="F322">
            <v>13100</v>
          </cell>
          <cell r="Q322">
            <v>1</v>
          </cell>
        </row>
        <row r="323">
          <cell r="F323">
            <v>42012</v>
          </cell>
          <cell r="Q323">
            <v>1</v>
          </cell>
        </row>
        <row r="324">
          <cell r="F324">
            <v>79002</v>
          </cell>
          <cell r="Q324">
            <v>1</v>
          </cell>
        </row>
        <row r="325">
          <cell r="F325">
            <v>42018</v>
          </cell>
          <cell r="Q325">
            <v>0.5</v>
          </cell>
        </row>
        <row r="326">
          <cell r="F326">
            <v>79000</v>
          </cell>
          <cell r="Q326">
            <v>1</v>
          </cell>
        </row>
        <row r="327">
          <cell r="F327">
            <v>46010</v>
          </cell>
          <cell r="Q327">
            <v>1</v>
          </cell>
        </row>
        <row r="328">
          <cell r="F328">
            <v>41020</v>
          </cell>
          <cell r="Q328">
            <v>1</v>
          </cell>
        </row>
        <row r="329">
          <cell r="F329">
            <v>41020</v>
          </cell>
          <cell r="Q329">
            <v>1</v>
          </cell>
        </row>
        <row r="330">
          <cell r="F330">
            <v>15100</v>
          </cell>
          <cell r="Q330">
            <v>1</v>
          </cell>
        </row>
        <row r="331">
          <cell r="F331">
            <v>14100</v>
          </cell>
          <cell r="Q331">
            <v>1</v>
          </cell>
        </row>
        <row r="332">
          <cell r="F332">
            <v>15510</v>
          </cell>
          <cell r="Q332">
            <v>1</v>
          </cell>
        </row>
        <row r="333">
          <cell r="F333">
            <v>13510</v>
          </cell>
          <cell r="Q333">
            <v>1</v>
          </cell>
        </row>
        <row r="334">
          <cell r="F334">
            <v>49010</v>
          </cell>
          <cell r="Q334">
            <v>1</v>
          </cell>
        </row>
        <row r="335">
          <cell r="F335">
            <v>15506</v>
          </cell>
          <cell r="Q335">
            <v>1</v>
          </cell>
        </row>
        <row r="336">
          <cell r="F336">
            <v>11320</v>
          </cell>
          <cell r="Q336">
            <v>1</v>
          </cell>
        </row>
        <row r="337">
          <cell r="F337">
            <v>15100</v>
          </cell>
          <cell r="Q337">
            <v>1</v>
          </cell>
        </row>
        <row r="338">
          <cell r="F338">
            <v>14100</v>
          </cell>
          <cell r="Q338">
            <v>1</v>
          </cell>
        </row>
        <row r="339">
          <cell r="F339">
            <v>15100</v>
          </cell>
          <cell r="Q339">
            <v>1</v>
          </cell>
        </row>
        <row r="340">
          <cell r="F340">
            <v>33000</v>
          </cell>
          <cell r="Q340">
            <v>1</v>
          </cell>
        </row>
        <row r="341">
          <cell r="F341">
            <v>15100</v>
          </cell>
          <cell r="Q341">
            <v>1</v>
          </cell>
        </row>
        <row r="342">
          <cell r="F342">
            <v>13400</v>
          </cell>
          <cell r="Q342">
            <v>1</v>
          </cell>
        </row>
        <row r="343">
          <cell r="F343">
            <v>11515</v>
          </cell>
          <cell r="Q343">
            <v>1</v>
          </cell>
        </row>
        <row r="344">
          <cell r="F344">
            <v>32000</v>
          </cell>
          <cell r="Q344">
            <v>0.9</v>
          </cell>
        </row>
        <row r="345">
          <cell r="F345">
            <v>11150</v>
          </cell>
          <cell r="Q345">
            <v>1</v>
          </cell>
        </row>
        <row r="346">
          <cell r="F346">
            <v>14100</v>
          </cell>
          <cell r="Q346">
            <v>1</v>
          </cell>
        </row>
        <row r="347">
          <cell r="F347">
            <v>11100</v>
          </cell>
          <cell r="Q347">
            <v>1</v>
          </cell>
        </row>
        <row r="348">
          <cell r="F348">
            <v>13600</v>
          </cell>
          <cell r="Q348">
            <v>1</v>
          </cell>
        </row>
        <row r="349">
          <cell r="F349">
            <v>11100</v>
          </cell>
          <cell r="Q349">
            <v>1</v>
          </cell>
        </row>
        <row r="350">
          <cell r="F350">
            <v>15100</v>
          </cell>
          <cell r="Q350">
            <v>1</v>
          </cell>
        </row>
        <row r="351">
          <cell r="F351">
            <v>42040</v>
          </cell>
          <cell r="Q351">
            <v>1</v>
          </cell>
        </row>
        <row r="352">
          <cell r="F352">
            <v>13400</v>
          </cell>
          <cell r="Q352">
            <v>1</v>
          </cell>
        </row>
        <row r="353">
          <cell r="F353">
            <v>41020</v>
          </cell>
          <cell r="Q353">
            <v>1</v>
          </cell>
        </row>
        <row r="354">
          <cell r="F354">
            <v>16300</v>
          </cell>
          <cell r="Q354">
            <v>1</v>
          </cell>
        </row>
        <row r="355">
          <cell r="F355">
            <v>16300</v>
          </cell>
          <cell r="Q355">
            <v>1</v>
          </cell>
        </row>
        <row r="356">
          <cell r="F356">
            <v>43010</v>
          </cell>
          <cell r="Q356">
            <v>1</v>
          </cell>
        </row>
        <row r="357">
          <cell r="F357">
            <v>15505</v>
          </cell>
          <cell r="Q357">
            <v>1</v>
          </cell>
        </row>
        <row r="358">
          <cell r="F358">
            <v>13510</v>
          </cell>
          <cell r="Q358">
            <v>0</v>
          </cell>
        </row>
        <row r="359">
          <cell r="F359">
            <v>11513</v>
          </cell>
          <cell r="Q359">
            <v>1</v>
          </cell>
        </row>
        <row r="360">
          <cell r="F360">
            <v>15520</v>
          </cell>
          <cell r="Q360">
            <v>1</v>
          </cell>
        </row>
        <row r="361">
          <cell r="F361">
            <v>15520</v>
          </cell>
          <cell r="Q361">
            <v>1</v>
          </cell>
        </row>
        <row r="362">
          <cell r="F362">
            <v>11150</v>
          </cell>
          <cell r="Q362">
            <v>1</v>
          </cell>
        </row>
        <row r="363">
          <cell r="F363">
            <v>13510</v>
          </cell>
          <cell r="Q363">
            <v>1</v>
          </cell>
        </row>
        <row r="364">
          <cell r="F364">
            <v>14100</v>
          </cell>
          <cell r="Q364">
            <v>1</v>
          </cell>
        </row>
        <row r="365">
          <cell r="F365">
            <v>11100</v>
          </cell>
          <cell r="Q365">
            <v>1</v>
          </cell>
        </row>
        <row r="366">
          <cell r="F366">
            <v>14100</v>
          </cell>
          <cell r="Q366">
            <v>1</v>
          </cell>
        </row>
        <row r="367">
          <cell r="F367">
            <v>14100</v>
          </cell>
          <cell r="Q367">
            <v>1</v>
          </cell>
        </row>
        <row r="368">
          <cell r="F368">
            <v>54010</v>
          </cell>
          <cell r="Q368">
            <v>1</v>
          </cell>
        </row>
        <row r="369">
          <cell r="F369">
            <v>11370</v>
          </cell>
          <cell r="Q369">
            <v>0.6</v>
          </cell>
        </row>
        <row r="370">
          <cell r="F370">
            <v>15506</v>
          </cell>
          <cell r="Q370">
            <v>1</v>
          </cell>
        </row>
        <row r="371">
          <cell r="F371">
            <v>15506</v>
          </cell>
          <cell r="Q371">
            <v>1</v>
          </cell>
        </row>
        <row r="372">
          <cell r="F372">
            <v>42016</v>
          </cell>
          <cell r="Q372">
            <v>1</v>
          </cell>
        </row>
        <row r="373">
          <cell r="F373">
            <v>15505</v>
          </cell>
          <cell r="Q373">
            <v>1</v>
          </cell>
        </row>
        <row r="374">
          <cell r="F374">
            <v>15520</v>
          </cell>
          <cell r="Q374">
            <v>1</v>
          </cell>
        </row>
        <row r="375">
          <cell r="F375">
            <v>41030</v>
          </cell>
          <cell r="Q375">
            <v>1</v>
          </cell>
        </row>
        <row r="376">
          <cell r="F376">
            <v>16200</v>
          </cell>
          <cell r="Q376">
            <v>1</v>
          </cell>
        </row>
        <row r="377">
          <cell r="F377">
            <v>13510</v>
          </cell>
          <cell r="Q377">
            <v>1</v>
          </cell>
        </row>
        <row r="378">
          <cell r="F378">
            <v>13510</v>
          </cell>
          <cell r="Q378">
            <v>1</v>
          </cell>
        </row>
        <row r="379">
          <cell r="F379">
            <v>13510</v>
          </cell>
          <cell r="Q379">
            <v>1</v>
          </cell>
        </row>
        <row r="380">
          <cell r="F380">
            <v>15520</v>
          </cell>
          <cell r="Q380">
            <v>1</v>
          </cell>
        </row>
        <row r="381">
          <cell r="F381">
            <v>15506</v>
          </cell>
          <cell r="Q381">
            <v>1</v>
          </cell>
        </row>
        <row r="382">
          <cell r="F382">
            <v>41040</v>
          </cell>
          <cell r="Q382">
            <v>1</v>
          </cell>
        </row>
        <row r="383">
          <cell r="F383">
            <v>15508</v>
          </cell>
          <cell r="Q383">
            <v>1</v>
          </cell>
        </row>
        <row r="384">
          <cell r="F384">
            <v>13400</v>
          </cell>
          <cell r="Q384">
            <v>1</v>
          </cell>
        </row>
        <row r="385">
          <cell r="F385">
            <v>31100</v>
          </cell>
          <cell r="Q385">
            <v>1</v>
          </cell>
        </row>
        <row r="386">
          <cell r="F386">
            <v>15100</v>
          </cell>
          <cell r="Q386">
            <v>1</v>
          </cell>
        </row>
        <row r="387">
          <cell r="F387">
            <v>41020</v>
          </cell>
          <cell r="Q387">
            <v>1</v>
          </cell>
        </row>
        <row r="388">
          <cell r="F388">
            <v>14109</v>
          </cell>
          <cell r="Q388">
            <v>1</v>
          </cell>
        </row>
        <row r="389">
          <cell r="F389">
            <v>11330</v>
          </cell>
          <cell r="Q389">
            <v>1</v>
          </cell>
        </row>
        <row r="390">
          <cell r="F390">
            <v>11540</v>
          </cell>
          <cell r="Q390">
            <v>1</v>
          </cell>
        </row>
        <row r="391">
          <cell r="F391">
            <v>14100</v>
          </cell>
          <cell r="Q391">
            <v>1</v>
          </cell>
        </row>
        <row r="392">
          <cell r="F392">
            <v>13400</v>
          </cell>
          <cell r="Q392">
            <v>1</v>
          </cell>
        </row>
        <row r="393">
          <cell r="F393">
            <v>11540</v>
          </cell>
          <cell r="Q393">
            <v>1</v>
          </cell>
        </row>
        <row r="394">
          <cell r="F394">
            <v>12013</v>
          </cell>
          <cell r="Q394">
            <v>1</v>
          </cell>
        </row>
        <row r="395">
          <cell r="F395">
            <v>11348</v>
          </cell>
          <cell r="Q395">
            <v>1</v>
          </cell>
        </row>
        <row r="396">
          <cell r="F396">
            <v>15510</v>
          </cell>
          <cell r="Q396">
            <v>1</v>
          </cell>
        </row>
        <row r="397">
          <cell r="F397">
            <v>11430</v>
          </cell>
          <cell r="Q397">
            <v>1</v>
          </cell>
        </row>
        <row r="398">
          <cell r="F398">
            <v>11430</v>
          </cell>
          <cell r="Q398">
            <v>1</v>
          </cell>
        </row>
        <row r="399">
          <cell r="F399">
            <v>34000</v>
          </cell>
          <cell r="Q399">
            <v>1</v>
          </cell>
        </row>
        <row r="400">
          <cell r="F400">
            <v>15520</v>
          </cell>
          <cell r="Q400">
            <v>1</v>
          </cell>
        </row>
        <row r="401">
          <cell r="F401">
            <v>11325</v>
          </cell>
          <cell r="Q401">
            <v>1</v>
          </cell>
        </row>
        <row r="402">
          <cell r="F402">
            <v>14100</v>
          </cell>
          <cell r="Q402">
            <v>1</v>
          </cell>
        </row>
        <row r="403">
          <cell r="F403">
            <v>16200</v>
          </cell>
          <cell r="Q403">
            <v>1</v>
          </cell>
        </row>
        <row r="404">
          <cell r="F404">
            <v>15506</v>
          </cell>
          <cell r="Q404">
            <v>1</v>
          </cell>
        </row>
        <row r="405">
          <cell r="F405">
            <v>53010</v>
          </cell>
          <cell r="Q405">
            <v>1</v>
          </cell>
        </row>
        <row r="406">
          <cell r="F406">
            <v>51020</v>
          </cell>
          <cell r="Q406">
            <v>1</v>
          </cell>
        </row>
        <row r="407">
          <cell r="F407">
            <v>15506</v>
          </cell>
          <cell r="Q407">
            <v>1</v>
          </cell>
        </row>
        <row r="408">
          <cell r="F408">
            <v>15506</v>
          </cell>
          <cell r="Q408">
            <v>1</v>
          </cell>
        </row>
        <row r="409">
          <cell r="F409">
            <v>42018</v>
          </cell>
          <cell r="Q409">
            <v>1</v>
          </cell>
        </row>
        <row r="410">
          <cell r="F410">
            <v>13400</v>
          </cell>
          <cell r="Q410">
            <v>1</v>
          </cell>
        </row>
        <row r="411">
          <cell r="F411">
            <v>13400</v>
          </cell>
          <cell r="Q411">
            <v>1</v>
          </cell>
        </row>
        <row r="412">
          <cell r="F412">
            <v>11348</v>
          </cell>
          <cell r="Q412">
            <v>1</v>
          </cell>
        </row>
        <row r="413">
          <cell r="F413">
            <v>16400</v>
          </cell>
          <cell r="Q413">
            <v>1</v>
          </cell>
        </row>
        <row r="414">
          <cell r="F414">
            <v>11200</v>
          </cell>
          <cell r="Q414">
            <v>1</v>
          </cell>
        </row>
        <row r="415">
          <cell r="F415">
            <v>13400</v>
          </cell>
          <cell r="Q415">
            <v>1</v>
          </cell>
        </row>
        <row r="416">
          <cell r="F416">
            <v>15100</v>
          </cell>
          <cell r="Q416">
            <v>1</v>
          </cell>
        </row>
        <row r="417">
          <cell r="F417">
            <v>13520</v>
          </cell>
          <cell r="Q417">
            <v>1</v>
          </cell>
        </row>
        <row r="418">
          <cell r="F418">
            <v>11200</v>
          </cell>
          <cell r="Q418">
            <v>1</v>
          </cell>
        </row>
        <row r="419">
          <cell r="F419">
            <v>13400</v>
          </cell>
          <cell r="Q419">
            <v>0.5</v>
          </cell>
        </row>
        <row r="420">
          <cell r="F420">
            <v>41040</v>
          </cell>
          <cell r="Q420">
            <v>1</v>
          </cell>
        </row>
        <row r="421">
          <cell r="F421">
            <v>35000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42010</v>
          </cell>
          <cell r="Q423">
            <v>1</v>
          </cell>
        </row>
        <row r="424">
          <cell r="F424">
            <v>13510</v>
          </cell>
          <cell r="Q424">
            <v>1</v>
          </cell>
        </row>
        <row r="425">
          <cell r="F425">
            <v>41060</v>
          </cell>
          <cell r="Q425">
            <v>1</v>
          </cell>
        </row>
        <row r="426">
          <cell r="F426">
            <v>41040</v>
          </cell>
          <cell r="Q426">
            <v>1</v>
          </cell>
        </row>
        <row r="427">
          <cell r="F427">
            <v>11100</v>
          </cell>
          <cell r="Q427">
            <v>1</v>
          </cell>
        </row>
        <row r="428">
          <cell r="F428">
            <v>14100</v>
          </cell>
          <cell r="Q428">
            <v>1</v>
          </cell>
        </row>
        <row r="429">
          <cell r="F429">
            <v>16200</v>
          </cell>
          <cell r="Q429">
            <v>1</v>
          </cell>
        </row>
        <row r="430">
          <cell r="F430">
            <v>13400</v>
          </cell>
          <cell r="Q430">
            <v>1</v>
          </cell>
        </row>
        <row r="431">
          <cell r="F431">
            <v>11595</v>
          </cell>
          <cell r="Q431">
            <v>1</v>
          </cell>
        </row>
        <row r="432">
          <cell r="F432">
            <v>15506</v>
          </cell>
          <cell r="Q432">
            <v>1</v>
          </cell>
        </row>
        <row r="433">
          <cell r="F433">
            <v>15506</v>
          </cell>
          <cell r="Q433">
            <v>1</v>
          </cell>
        </row>
        <row r="434">
          <cell r="F434">
            <v>14100</v>
          </cell>
          <cell r="Q434">
            <v>1</v>
          </cell>
        </row>
        <row r="435">
          <cell r="F435">
            <v>44010</v>
          </cell>
          <cell r="Q435">
            <v>1</v>
          </cell>
        </row>
        <row r="436">
          <cell r="F436">
            <v>11515</v>
          </cell>
          <cell r="Q436">
            <v>1</v>
          </cell>
        </row>
        <row r="437">
          <cell r="F437">
            <v>11430</v>
          </cell>
          <cell r="Q437">
            <v>1</v>
          </cell>
        </row>
        <row r="438">
          <cell r="F438">
            <v>13510</v>
          </cell>
          <cell r="Q438">
            <v>1</v>
          </cell>
        </row>
        <row r="439">
          <cell r="F439">
            <v>15100</v>
          </cell>
          <cell r="Q439">
            <v>1</v>
          </cell>
        </row>
        <row r="440">
          <cell r="F440">
            <v>14100</v>
          </cell>
          <cell r="Q440">
            <v>1</v>
          </cell>
        </row>
        <row r="441">
          <cell r="F441">
            <v>15506</v>
          </cell>
          <cell r="Q441">
            <v>1</v>
          </cell>
        </row>
        <row r="442">
          <cell r="F442">
            <v>15506</v>
          </cell>
          <cell r="Q442">
            <v>1</v>
          </cell>
        </row>
        <row r="443">
          <cell r="F443">
            <v>51040</v>
          </cell>
          <cell r="Q443">
            <v>1</v>
          </cell>
        </row>
        <row r="444">
          <cell r="F444">
            <v>42020</v>
          </cell>
          <cell r="Q444">
            <v>1</v>
          </cell>
        </row>
        <row r="445">
          <cell r="F445">
            <v>15100</v>
          </cell>
          <cell r="Q445">
            <v>1</v>
          </cell>
        </row>
        <row r="446">
          <cell r="F446">
            <v>13510</v>
          </cell>
          <cell r="Q446">
            <v>1</v>
          </cell>
        </row>
        <row r="447">
          <cell r="F447">
            <v>11200</v>
          </cell>
          <cell r="Q447">
            <v>1</v>
          </cell>
        </row>
        <row r="448">
          <cell r="F448">
            <v>11515</v>
          </cell>
          <cell r="Q448">
            <v>1</v>
          </cell>
        </row>
        <row r="449">
          <cell r="F449">
            <v>13510</v>
          </cell>
          <cell r="Q449">
            <v>1</v>
          </cell>
        </row>
        <row r="450">
          <cell r="F450">
            <v>79003</v>
          </cell>
          <cell r="Q450">
            <v>1</v>
          </cell>
        </row>
        <row r="451">
          <cell r="F451">
            <v>16400</v>
          </cell>
          <cell r="Q451">
            <v>1</v>
          </cell>
        </row>
        <row r="452">
          <cell r="F452">
            <v>15506</v>
          </cell>
          <cell r="Q452">
            <v>1</v>
          </cell>
        </row>
        <row r="453">
          <cell r="F453">
            <v>15506</v>
          </cell>
          <cell r="Q453">
            <v>1</v>
          </cell>
        </row>
        <row r="454">
          <cell r="F454">
            <v>13510</v>
          </cell>
          <cell r="Q454">
            <v>1</v>
          </cell>
        </row>
        <row r="455">
          <cell r="F455">
            <v>15491</v>
          </cell>
          <cell r="Q455">
            <v>1</v>
          </cell>
        </row>
        <row r="456">
          <cell r="F456">
            <v>11420</v>
          </cell>
          <cell r="Q456">
            <v>1</v>
          </cell>
        </row>
        <row r="457">
          <cell r="F457">
            <v>13400</v>
          </cell>
          <cell r="Q457">
            <v>1</v>
          </cell>
        </row>
        <row r="458">
          <cell r="F458">
            <v>15506</v>
          </cell>
          <cell r="Q458">
            <v>1</v>
          </cell>
        </row>
        <row r="459">
          <cell r="F459">
            <v>14100</v>
          </cell>
          <cell r="Q459">
            <v>1</v>
          </cell>
        </row>
        <row r="460">
          <cell r="F460">
            <v>41060</v>
          </cell>
          <cell r="Q460">
            <v>1</v>
          </cell>
        </row>
        <row r="461">
          <cell r="F461">
            <v>48010</v>
          </cell>
          <cell r="Q461">
            <v>1</v>
          </cell>
        </row>
        <row r="462">
          <cell r="F462">
            <v>13400</v>
          </cell>
          <cell r="Q462">
            <v>1</v>
          </cell>
        </row>
        <row r="463">
          <cell r="F463">
            <v>41040</v>
          </cell>
          <cell r="Q463">
            <v>1</v>
          </cell>
        </row>
        <row r="464">
          <cell r="F464">
            <v>15508</v>
          </cell>
          <cell r="Q464">
            <v>1</v>
          </cell>
        </row>
        <row r="465">
          <cell r="F465">
            <v>15506</v>
          </cell>
          <cell r="Q465">
            <v>1</v>
          </cell>
        </row>
        <row r="466">
          <cell r="F466">
            <v>13510</v>
          </cell>
          <cell r="Q466">
            <v>1</v>
          </cell>
        </row>
        <row r="467">
          <cell r="F467">
            <v>15506</v>
          </cell>
          <cell r="Q467">
            <v>1</v>
          </cell>
        </row>
        <row r="468">
          <cell r="F468">
            <v>41020</v>
          </cell>
          <cell r="Q468">
            <v>1</v>
          </cell>
        </row>
        <row r="469">
          <cell r="F469">
            <v>41020</v>
          </cell>
          <cell r="Q469">
            <v>1</v>
          </cell>
        </row>
        <row r="470">
          <cell r="F470">
            <v>14100</v>
          </cell>
          <cell r="Q470">
            <v>1</v>
          </cell>
        </row>
        <row r="471">
          <cell r="F471">
            <v>42018</v>
          </cell>
          <cell r="Q471">
            <v>1</v>
          </cell>
        </row>
        <row r="472">
          <cell r="F472">
            <v>13510</v>
          </cell>
          <cell r="Q472">
            <v>1</v>
          </cell>
        </row>
        <row r="473">
          <cell r="F473">
            <v>11200</v>
          </cell>
          <cell r="Q473">
            <v>1</v>
          </cell>
        </row>
        <row r="474">
          <cell r="F474">
            <v>14100</v>
          </cell>
          <cell r="Q474">
            <v>1</v>
          </cell>
        </row>
        <row r="475">
          <cell r="F475">
            <v>13400</v>
          </cell>
          <cell r="Q475">
            <v>1</v>
          </cell>
        </row>
        <row r="476">
          <cell r="F476">
            <v>13520</v>
          </cell>
          <cell r="Q476">
            <v>1</v>
          </cell>
        </row>
        <row r="477">
          <cell r="F477">
            <v>15506</v>
          </cell>
          <cell r="Q477">
            <v>1</v>
          </cell>
        </row>
        <row r="478">
          <cell r="F478">
            <v>13510</v>
          </cell>
          <cell r="Q478">
            <v>0</v>
          </cell>
        </row>
        <row r="479">
          <cell r="F479">
            <v>15501</v>
          </cell>
          <cell r="Q479">
            <v>1</v>
          </cell>
        </row>
        <row r="480">
          <cell r="F480">
            <v>41040</v>
          </cell>
          <cell r="Q480">
            <v>1</v>
          </cell>
        </row>
        <row r="481">
          <cell r="F481">
            <v>15506</v>
          </cell>
          <cell r="Q481">
            <v>1</v>
          </cell>
        </row>
        <row r="482">
          <cell r="F482">
            <v>13520</v>
          </cell>
          <cell r="Q482">
            <v>1</v>
          </cell>
        </row>
        <row r="483">
          <cell r="F483">
            <v>15100</v>
          </cell>
          <cell r="Q483">
            <v>1</v>
          </cell>
        </row>
        <row r="484">
          <cell r="F484">
            <v>13510</v>
          </cell>
          <cell r="Q484">
            <v>1</v>
          </cell>
        </row>
        <row r="485">
          <cell r="F485">
            <v>11490</v>
          </cell>
          <cell r="Q485">
            <v>0.47499999999999998</v>
          </cell>
        </row>
        <row r="486">
          <cell r="F486">
            <v>13600</v>
          </cell>
          <cell r="Q486">
            <v>1</v>
          </cell>
        </row>
        <row r="487">
          <cell r="F487">
            <v>13400</v>
          </cell>
          <cell r="Q487">
            <v>1</v>
          </cell>
        </row>
        <row r="488">
          <cell r="F488">
            <v>15100</v>
          </cell>
          <cell r="Q488">
            <v>1</v>
          </cell>
        </row>
        <row r="489">
          <cell r="F489">
            <v>15100</v>
          </cell>
          <cell r="Q489">
            <v>1</v>
          </cell>
        </row>
        <row r="490">
          <cell r="F490">
            <v>14109</v>
          </cell>
          <cell r="Q490">
            <v>1</v>
          </cell>
        </row>
        <row r="491">
          <cell r="F491">
            <v>13600</v>
          </cell>
          <cell r="Q491">
            <v>1</v>
          </cell>
        </row>
        <row r="492">
          <cell r="F492">
            <v>41020</v>
          </cell>
          <cell r="Q492">
            <v>1</v>
          </cell>
        </row>
        <row r="493">
          <cell r="F493">
            <v>41020</v>
          </cell>
          <cell r="Q493">
            <v>1</v>
          </cell>
        </row>
        <row r="494">
          <cell r="F494">
            <v>11100</v>
          </cell>
          <cell r="Q494">
            <v>1</v>
          </cell>
        </row>
        <row r="495">
          <cell r="F495">
            <v>15520</v>
          </cell>
          <cell r="Q495">
            <v>1</v>
          </cell>
        </row>
        <row r="496">
          <cell r="F496">
            <v>42018</v>
          </cell>
          <cell r="Q496">
            <v>1</v>
          </cell>
        </row>
        <row r="497">
          <cell r="F497">
            <v>11200</v>
          </cell>
          <cell r="Q497">
            <v>1</v>
          </cell>
        </row>
        <row r="498">
          <cell r="F498">
            <v>15100</v>
          </cell>
          <cell r="Q498">
            <v>1</v>
          </cell>
        </row>
        <row r="499">
          <cell r="F499">
            <v>41020</v>
          </cell>
          <cell r="Q499">
            <v>0.47499999999999998</v>
          </cell>
        </row>
        <row r="500">
          <cell r="F500">
            <v>13400</v>
          </cell>
          <cell r="Q500">
            <v>1</v>
          </cell>
        </row>
        <row r="501">
          <cell r="F501">
            <v>13600</v>
          </cell>
          <cell r="Q501">
            <v>1</v>
          </cell>
        </row>
        <row r="502">
          <cell r="F502">
            <v>11100</v>
          </cell>
          <cell r="Q502">
            <v>1</v>
          </cell>
        </row>
        <row r="503">
          <cell r="F503">
            <v>11550</v>
          </cell>
          <cell r="Q503">
            <v>1</v>
          </cell>
        </row>
        <row r="504">
          <cell r="F504">
            <v>15506</v>
          </cell>
          <cell r="Q504">
            <v>1</v>
          </cell>
        </row>
        <row r="505">
          <cell r="F505">
            <v>42016</v>
          </cell>
          <cell r="Q505">
            <v>1</v>
          </cell>
        </row>
        <row r="506">
          <cell r="F506">
            <v>13510</v>
          </cell>
          <cell r="Q506">
            <v>1</v>
          </cell>
        </row>
        <row r="507">
          <cell r="F507">
            <v>32000</v>
          </cell>
          <cell r="Q507">
            <v>1</v>
          </cell>
        </row>
        <row r="508">
          <cell r="F508">
            <v>13510</v>
          </cell>
          <cell r="Q508">
            <v>1</v>
          </cell>
        </row>
        <row r="509">
          <cell r="F509">
            <v>13520</v>
          </cell>
          <cell r="Q509">
            <v>1</v>
          </cell>
        </row>
        <row r="510">
          <cell r="F510">
            <v>15100</v>
          </cell>
          <cell r="Q510">
            <v>1</v>
          </cell>
        </row>
        <row r="511">
          <cell r="F511">
            <v>13100</v>
          </cell>
          <cell r="Q511">
            <v>1</v>
          </cell>
        </row>
        <row r="512">
          <cell r="F512">
            <v>32000</v>
          </cell>
          <cell r="Q512">
            <v>1</v>
          </cell>
        </row>
        <row r="513">
          <cell r="F513">
            <v>79000</v>
          </cell>
          <cell r="Q513">
            <v>1</v>
          </cell>
        </row>
        <row r="514">
          <cell r="F514">
            <v>14100</v>
          </cell>
          <cell r="Q514">
            <v>1</v>
          </cell>
        </row>
        <row r="515">
          <cell r="F515">
            <v>11200</v>
          </cell>
          <cell r="Q515">
            <v>1</v>
          </cell>
        </row>
        <row r="516">
          <cell r="F516">
            <v>16400</v>
          </cell>
          <cell r="Q516">
            <v>1</v>
          </cell>
        </row>
        <row r="517">
          <cell r="F517">
            <v>14100</v>
          </cell>
          <cell r="Q517">
            <v>1</v>
          </cell>
        </row>
        <row r="518">
          <cell r="F518">
            <v>13400</v>
          </cell>
          <cell r="Q518">
            <v>1</v>
          </cell>
        </row>
        <row r="519">
          <cell r="F519">
            <v>79002</v>
          </cell>
          <cell r="Q519">
            <v>1</v>
          </cell>
        </row>
        <row r="520">
          <cell r="F520">
            <v>51010</v>
          </cell>
          <cell r="Q520">
            <v>1</v>
          </cell>
        </row>
        <row r="521">
          <cell r="F521">
            <v>15506</v>
          </cell>
          <cell r="Q521">
            <v>1</v>
          </cell>
        </row>
        <row r="522">
          <cell r="F522">
            <v>15520</v>
          </cell>
          <cell r="Q522">
            <v>1</v>
          </cell>
        </row>
        <row r="523">
          <cell r="F523">
            <v>15506</v>
          </cell>
          <cell r="Q523">
            <v>1</v>
          </cell>
        </row>
        <row r="524">
          <cell r="F524">
            <v>14100</v>
          </cell>
          <cell r="Q524">
            <v>1</v>
          </cell>
        </row>
        <row r="525">
          <cell r="F525">
            <v>41050</v>
          </cell>
          <cell r="Q525">
            <v>1</v>
          </cell>
        </row>
        <row r="526">
          <cell r="F526">
            <v>11100</v>
          </cell>
          <cell r="Q526">
            <v>1</v>
          </cell>
        </row>
        <row r="527">
          <cell r="F527">
            <v>15100</v>
          </cell>
          <cell r="Q527">
            <v>1</v>
          </cell>
        </row>
        <row r="528">
          <cell r="F528">
            <v>15100</v>
          </cell>
          <cell r="Q528">
            <v>1</v>
          </cell>
        </row>
        <row r="529">
          <cell r="F529">
            <v>53010</v>
          </cell>
          <cell r="Q529">
            <v>1</v>
          </cell>
        </row>
        <row r="530">
          <cell r="F530">
            <v>41060</v>
          </cell>
          <cell r="Q530">
            <v>1</v>
          </cell>
        </row>
        <row r="531">
          <cell r="F531">
            <v>13400</v>
          </cell>
          <cell r="Q531">
            <v>1</v>
          </cell>
        </row>
        <row r="532">
          <cell r="F532">
            <v>11515</v>
          </cell>
          <cell r="Q532">
            <v>1</v>
          </cell>
        </row>
        <row r="533">
          <cell r="F533">
            <v>32000</v>
          </cell>
          <cell r="Q533">
            <v>1</v>
          </cell>
        </row>
        <row r="534">
          <cell r="F534">
            <v>16300</v>
          </cell>
          <cell r="Q534">
            <v>1</v>
          </cell>
        </row>
        <row r="535">
          <cell r="F535">
            <v>13520</v>
          </cell>
          <cell r="Q535">
            <v>1</v>
          </cell>
        </row>
        <row r="536">
          <cell r="F536">
            <v>79000</v>
          </cell>
          <cell r="Q536">
            <v>1</v>
          </cell>
        </row>
        <row r="537">
          <cell r="F537">
            <v>13400</v>
          </cell>
          <cell r="Q537">
            <v>1</v>
          </cell>
        </row>
        <row r="538">
          <cell r="F538">
            <v>13510</v>
          </cell>
          <cell r="Q538">
            <v>1</v>
          </cell>
        </row>
        <row r="539">
          <cell r="F539">
            <v>53010</v>
          </cell>
          <cell r="Q539">
            <v>1</v>
          </cell>
        </row>
        <row r="540">
          <cell r="F540">
            <v>13400</v>
          </cell>
          <cell r="Q540">
            <v>1</v>
          </cell>
        </row>
        <row r="541">
          <cell r="F541">
            <v>41020</v>
          </cell>
          <cell r="Q541">
            <v>1</v>
          </cell>
        </row>
        <row r="542">
          <cell r="F542">
            <v>11200</v>
          </cell>
          <cell r="Q542">
            <v>1</v>
          </cell>
        </row>
        <row r="543">
          <cell r="F543">
            <v>15506</v>
          </cell>
          <cell r="Q543">
            <v>1</v>
          </cell>
        </row>
        <row r="544">
          <cell r="F544">
            <v>79002</v>
          </cell>
          <cell r="Q544">
            <v>1</v>
          </cell>
        </row>
        <row r="545">
          <cell r="F545">
            <v>15100</v>
          </cell>
          <cell r="Q545">
            <v>1</v>
          </cell>
        </row>
        <row r="546">
          <cell r="F546">
            <v>15100</v>
          </cell>
          <cell r="Q546">
            <v>1</v>
          </cell>
        </row>
        <row r="547">
          <cell r="F547">
            <v>41020</v>
          </cell>
          <cell r="Q547">
            <v>1</v>
          </cell>
        </row>
        <row r="548">
          <cell r="F548">
            <v>51020</v>
          </cell>
          <cell r="Q548">
            <v>1</v>
          </cell>
        </row>
        <row r="549">
          <cell r="F549">
            <v>14100</v>
          </cell>
          <cell r="Q549">
            <v>1</v>
          </cell>
        </row>
        <row r="550">
          <cell r="F550">
            <v>13510</v>
          </cell>
          <cell r="Q550">
            <v>1</v>
          </cell>
        </row>
        <row r="551">
          <cell r="F551">
            <v>15506</v>
          </cell>
          <cell r="Q551">
            <v>1</v>
          </cell>
        </row>
        <row r="552">
          <cell r="F552">
            <v>15506</v>
          </cell>
          <cell r="Q552">
            <v>1</v>
          </cell>
        </row>
        <row r="553">
          <cell r="F553">
            <v>13510</v>
          </cell>
          <cell r="Q553">
            <v>1</v>
          </cell>
        </row>
        <row r="554">
          <cell r="F554">
            <v>15100</v>
          </cell>
          <cell r="Q554">
            <v>1</v>
          </cell>
        </row>
        <row r="555">
          <cell r="F555">
            <v>13400</v>
          </cell>
          <cell r="Q555">
            <v>1</v>
          </cell>
        </row>
        <row r="556">
          <cell r="F556">
            <v>14100</v>
          </cell>
          <cell r="Q556">
            <v>1</v>
          </cell>
        </row>
        <row r="557">
          <cell r="F557">
            <v>15505</v>
          </cell>
          <cell r="Q557">
            <v>1</v>
          </cell>
        </row>
        <row r="558">
          <cell r="F558">
            <v>41040</v>
          </cell>
          <cell r="Q558">
            <v>1</v>
          </cell>
        </row>
        <row r="559">
          <cell r="F559">
            <v>51050</v>
          </cell>
          <cell r="Q559">
            <v>1</v>
          </cell>
        </row>
        <row r="560">
          <cell r="F560">
            <v>13510</v>
          </cell>
          <cell r="Q560">
            <v>1</v>
          </cell>
        </row>
        <row r="561">
          <cell r="F561">
            <v>13510</v>
          </cell>
          <cell r="Q561">
            <v>1</v>
          </cell>
        </row>
        <row r="562">
          <cell r="F562">
            <v>41040</v>
          </cell>
          <cell r="Q562">
            <v>1</v>
          </cell>
        </row>
        <row r="563">
          <cell r="F563">
            <v>13400</v>
          </cell>
          <cell r="Q563">
            <v>1</v>
          </cell>
        </row>
        <row r="564">
          <cell r="F564">
            <v>41020</v>
          </cell>
          <cell r="Q564">
            <v>1</v>
          </cell>
        </row>
        <row r="565">
          <cell r="F565">
            <v>15509</v>
          </cell>
          <cell r="Q565">
            <v>1</v>
          </cell>
        </row>
        <row r="566">
          <cell r="F566">
            <v>13400</v>
          </cell>
          <cell r="Q566">
            <v>1</v>
          </cell>
        </row>
        <row r="567">
          <cell r="F567">
            <v>51010</v>
          </cell>
          <cell r="Q567">
            <v>1</v>
          </cell>
        </row>
        <row r="568">
          <cell r="F568">
            <v>41050</v>
          </cell>
          <cell r="Q568">
            <v>1</v>
          </cell>
        </row>
        <row r="569">
          <cell r="F569">
            <v>11325</v>
          </cell>
          <cell r="Q569">
            <v>1</v>
          </cell>
        </row>
        <row r="570">
          <cell r="F570">
            <v>11490</v>
          </cell>
          <cell r="Q570">
            <v>0.8</v>
          </cell>
        </row>
        <row r="571">
          <cell r="F571">
            <v>42010</v>
          </cell>
          <cell r="Q571">
            <v>1</v>
          </cell>
        </row>
        <row r="572">
          <cell r="F572">
            <v>16200</v>
          </cell>
          <cell r="Q572">
            <v>1</v>
          </cell>
        </row>
        <row r="573">
          <cell r="F573">
            <v>51020</v>
          </cell>
          <cell r="Q573">
            <v>1</v>
          </cell>
        </row>
        <row r="574">
          <cell r="F574">
            <v>41060</v>
          </cell>
          <cell r="Q574">
            <v>1</v>
          </cell>
        </row>
        <row r="575">
          <cell r="F575">
            <v>13600</v>
          </cell>
          <cell r="Q575">
            <v>1</v>
          </cell>
        </row>
        <row r="576">
          <cell r="F576">
            <v>15100</v>
          </cell>
          <cell r="Q576">
            <v>1</v>
          </cell>
        </row>
        <row r="577">
          <cell r="F577">
            <v>11100</v>
          </cell>
          <cell r="Q577">
            <v>1</v>
          </cell>
        </row>
        <row r="578">
          <cell r="F578">
            <v>15506</v>
          </cell>
          <cell r="Q578">
            <v>1</v>
          </cell>
        </row>
        <row r="579">
          <cell r="F579">
            <v>83024</v>
          </cell>
          <cell r="Q579">
            <v>1</v>
          </cell>
        </row>
        <row r="580">
          <cell r="F580">
            <v>46010</v>
          </cell>
          <cell r="Q580">
            <v>1</v>
          </cell>
        </row>
        <row r="581">
          <cell r="F581">
            <v>11200</v>
          </cell>
          <cell r="Q581">
            <v>1</v>
          </cell>
        </row>
        <row r="582">
          <cell r="F582">
            <v>13510</v>
          </cell>
          <cell r="Q582">
            <v>1</v>
          </cell>
        </row>
        <row r="583">
          <cell r="F583">
            <v>13520</v>
          </cell>
          <cell r="Q583">
            <v>1</v>
          </cell>
        </row>
        <row r="584">
          <cell r="F584">
            <v>11370</v>
          </cell>
          <cell r="Q584">
            <v>1</v>
          </cell>
        </row>
        <row r="585">
          <cell r="F585">
            <v>11550</v>
          </cell>
          <cell r="Q585">
            <v>1</v>
          </cell>
        </row>
        <row r="586">
          <cell r="F586">
            <v>13510</v>
          </cell>
          <cell r="Q586">
            <v>1</v>
          </cell>
        </row>
        <row r="587">
          <cell r="F587">
            <v>49010</v>
          </cell>
          <cell r="Q587">
            <v>1</v>
          </cell>
        </row>
        <row r="588">
          <cell r="F588">
            <v>15100</v>
          </cell>
          <cell r="Q588">
            <v>1</v>
          </cell>
        </row>
        <row r="589">
          <cell r="F589">
            <v>52040</v>
          </cell>
          <cell r="Q589">
            <v>1</v>
          </cell>
        </row>
        <row r="590">
          <cell r="F590">
            <v>12013</v>
          </cell>
          <cell r="Q590">
            <v>1</v>
          </cell>
        </row>
        <row r="591">
          <cell r="F591">
            <v>15506</v>
          </cell>
          <cell r="Q591">
            <v>1</v>
          </cell>
        </row>
        <row r="592">
          <cell r="F592">
            <v>11320</v>
          </cell>
          <cell r="Q592">
            <v>1</v>
          </cell>
        </row>
        <row r="593">
          <cell r="F593">
            <v>13510</v>
          </cell>
          <cell r="Q593">
            <v>0</v>
          </cell>
        </row>
        <row r="594">
          <cell r="F594">
            <v>16200</v>
          </cell>
          <cell r="Q594">
            <v>1</v>
          </cell>
        </row>
        <row r="595">
          <cell r="F595">
            <v>13520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15506</v>
          </cell>
          <cell r="Q597">
            <v>1</v>
          </cell>
        </row>
        <row r="598">
          <cell r="F598">
            <v>15100</v>
          </cell>
          <cell r="Q598">
            <v>1</v>
          </cell>
        </row>
        <row r="599">
          <cell r="F599">
            <v>13510</v>
          </cell>
          <cell r="Q599">
            <v>1</v>
          </cell>
        </row>
        <row r="600">
          <cell r="F600">
            <v>45010</v>
          </cell>
          <cell r="Q600">
            <v>1</v>
          </cell>
        </row>
        <row r="601">
          <cell r="F601">
            <v>14109</v>
          </cell>
          <cell r="Q601">
            <v>1</v>
          </cell>
        </row>
        <row r="602">
          <cell r="F602">
            <v>41020</v>
          </cell>
          <cell r="Q602">
            <v>1</v>
          </cell>
        </row>
        <row r="603">
          <cell r="F603">
            <v>42018</v>
          </cell>
          <cell r="Q603">
            <v>1</v>
          </cell>
        </row>
        <row r="604">
          <cell r="F604">
            <v>33000</v>
          </cell>
          <cell r="Q604">
            <v>1</v>
          </cell>
        </row>
        <row r="605">
          <cell r="F605">
            <v>15400</v>
          </cell>
          <cell r="Q605">
            <v>1</v>
          </cell>
        </row>
        <row r="606">
          <cell r="F606">
            <v>13510</v>
          </cell>
          <cell r="Q606">
            <v>1</v>
          </cell>
        </row>
        <row r="607">
          <cell r="F607">
            <v>51060</v>
          </cell>
          <cell r="Q607">
            <v>1</v>
          </cell>
        </row>
        <row r="608">
          <cell r="F608">
            <v>13520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41040</v>
          </cell>
          <cell r="Q610">
            <v>1</v>
          </cell>
        </row>
        <row r="611">
          <cell r="F611">
            <v>13100</v>
          </cell>
          <cell r="Q611">
            <v>1</v>
          </cell>
        </row>
        <row r="612">
          <cell r="F612">
            <v>13510</v>
          </cell>
          <cell r="Q612">
            <v>1</v>
          </cell>
        </row>
        <row r="613">
          <cell r="F613">
            <v>15100</v>
          </cell>
          <cell r="Q613">
            <v>1</v>
          </cell>
        </row>
        <row r="614">
          <cell r="F614">
            <v>13400</v>
          </cell>
          <cell r="Q614">
            <v>1</v>
          </cell>
        </row>
        <row r="615">
          <cell r="F615">
            <v>15506</v>
          </cell>
          <cell r="Q615">
            <v>1</v>
          </cell>
        </row>
        <row r="616">
          <cell r="F616">
            <v>15510</v>
          </cell>
          <cell r="Q616">
            <v>1</v>
          </cell>
        </row>
        <row r="617">
          <cell r="F617">
            <v>14100</v>
          </cell>
          <cell r="Q617">
            <v>1</v>
          </cell>
        </row>
        <row r="618">
          <cell r="F618">
            <v>13510</v>
          </cell>
          <cell r="Q618">
            <v>1</v>
          </cell>
        </row>
        <row r="619">
          <cell r="F619">
            <v>42010</v>
          </cell>
          <cell r="Q619">
            <v>1</v>
          </cell>
        </row>
        <row r="620">
          <cell r="F620">
            <v>13400</v>
          </cell>
          <cell r="Q620">
            <v>1</v>
          </cell>
        </row>
        <row r="621">
          <cell r="F621">
            <v>41020</v>
          </cell>
          <cell r="Q621">
            <v>1</v>
          </cell>
        </row>
        <row r="622">
          <cell r="F622">
            <v>14100</v>
          </cell>
          <cell r="Q622">
            <v>1</v>
          </cell>
        </row>
        <row r="623">
          <cell r="F623">
            <v>13600</v>
          </cell>
          <cell r="Q623">
            <v>1</v>
          </cell>
        </row>
        <row r="624">
          <cell r="F624">
            <v>12013</v>
          </cell>
          <cell r="Q624">
            <v>1</v>
          </cell>
        </row>
        <row r="625">
          <cell r="F625">
            <v>15510</v>
          </cell>
          <cell r="Q625">
            <v>1</v>
          </cell>
        </row>
        <row r="626">
          <cell r="F626">
            <v>13525</v>
          </cell>
          <cell r="Q626">
            <v>1</v>
          </cell>
        </row>
        <row r="627">
          <cell r="F627">
            <v>31100</v>
          </cell>
          <cell r="Q627">
            <v>1</v>
          </cell>
        </row>
        <row r="628">
          <cell r="F628">
            <v>42014</v>
          </cell>
          <cell r="Q628">
            <v>1</v>
          </cell>
        </row>
        <row r="629">
          <cell r="F629">
            <v>13520</v>
          </cell>
          <cell r="Q629">
            <v>1</v>
          </cell>
        </row>
        <row r="630">
          <cell r="F630">
            <v>41030</v>
          </cell>
          <cell r="Q630">
            <v>1</v>
          </cell>
        </row>
        <row r="631">
          <cell r="F631">
            <v>15520</v>
          </cell>
          <cell r="Q631">
            <v>1</v>
          </cell>
        </row>
        <row r="632">
          <cell r="F632">
            <v>41060</v>
          </cell>
          <cell r="Q632">
            <v>1</v>
          </cell>
        </row>
        <row r="633">
          <cell r="F633">
            <v>13520</v>
          </cell>
          <cell r="Q633">
            <v>1</v>
          </cell>
        </row>
        <row r="634">
          <cell r="F634">
            <v>15100</v>
          </cell>
          <cell r="Q634">
            <v>1</v>
          </cell>
        </row>
        <row r="635">
          <cell r="F635">
            <v>13510</v>
          </cell>
          <cell r="Q635">
            <v>1</v>
          </cell>
        </row>
        <row r="636">
          <cell r="F636">
            <v>13510</v>
          </cell>
          <cell r="Q636">
            <v>1</v>
          </cell>
        </row>
        <row r="637">
          <cell r="F637">
            <v>16400</v>
          </cell>
          <cell r="Q637">
            <v>1</v>
          </cell>
        </row>
        <row r="638">
          <cell r="F638">
            <v>13400</v>
          </cell>
          <cell r="Q638">
            <v>1</v>
          </cell>
        </row>
        <row r="639">
          <cell r="F639">
            <v>11100</v>
          </cell>
          <cell r="Q639">
            <v>1</v>
          </cell>
        </row>
        <row r="640">
          <cell r="F640">
            <v>14100</v>
          </cell>
          <cell r="Q640">
            <v>1</v>
          </cell>
        </row>
        <row r="641">
          <cell r="F641">
            <v>12011</v>
          </cell>
          <cell r="Q641">
            <v>1</v>
          </cell>
        </row>
        <row r="642">
          <cell r="F642">
            <v>15100</v>
          </cell>
          <cell r="Q642">
            <v>1</v>
          </cell>
        </row>
        <row r="643">
          <cell r="F643">
            <v>13510</v>
          </cell>
          <cell r="Q643">
            <v>1</v>
          </cell>
        </row>
        <row r="644">
          <cell r="F644">
            <v>11150</v>
          </cell>
          <cell r="Q644">
            <v>1</v>
          </cell>
        </row>
        <row r="645">
          <cell r="F645">
            <v>11100</v>
          </cell>
          <cell r="Q645">
            <v>1</v>
          </cell>
        </row>
        <row r="646">
          <cell r="F646">
            <v>13525</v>
          </cell>
          <cell r="Q646">
            <v>1</v>
          </cell>
        </row>
        <row r="647">
          <cell r="F647">
            <v>11100</v>
          </cell>
          <cell r="Q647">
            <v>1</v>
          </cell>
        </row>
        <row r="648">
          <cell r="F648">
            <v>13400</v>
          </cell>
          <cell r="Q648">
            <v>1</v>
          </cell>
        </row>
        <row r="649">
          <cell r="F649">
            <v>13510</v>
          </cell>
          <cell r="Q649">
            <v>1</v>
          </cell>
        </row>
        <row r="650">
          <cell r="F650">
            <v>14109</v>
          </cell>
          <cell r="Q650">
            <v>1</v>
          </cell>
        </row>
        <row r="651">
          <cell r="F651">
            <v>14100</v>
          </cell>
          <cell r="Q651">
            <v>1</v>
          </cell>
        </row>
        <row r="652">
          <cell r="F652">
            <v>79000</v>
          </cell>
          <cell r="Q652">
            <v>1</v>
          </cell>
        </row>
        <row r="653">
          <cell r="F653">
            <v>14100</v>
          </cell>
          <cell r="Q653">
            <v>1</v>
          </cell>
        </row>
        <row r="654">
          <cell r="F654">
            <v>13510</v>
          </cell>
          <cell r="Q654">
            <v>1</v>
          </cell>
        </row>
        <row r="655">
          <cell r="F655">
            <v>51040</v>
          </cell>
          <cell r="Q655">
            <v>1</v>
          </cell>
        </row>
        <row r="656">
          <cell r="F656">
            <v>15510</v>
          </cell>
          <cell r="Q656">
            <v>1</v>
          </cell>
        </row>
        <row r="657">
          <cell r="F657">
            <v>13510</v>
          </cell>
          <cell r="Q657">
            <v>1</v>
          </cell>
        </row>
        <row r="658">
          <cell r="F658">
            <v>13520</v>
          </cell>
          <cell r="Q658">
            <v>1</v>
          </cell>
        </row>
        <row r="659">
          <cell r="F659">
            <v>13510</v>
          </cell>
          <cell r="Q659">
            <v>1</v>
          </cell>
        </row>
        <row r="660">
          <cell r="F660">
            <v>15510</v>
          </cell>
          <cell r="Q660">
            <v>1</v>
          </cell>
        </row>
        <row r="661">
          <cell r="F661">
            <v>13600</v>
          </cell>
          <cell r="Q661">
            <v>1</v>
          </cell>
        </row>
        <row r="662">
          <cell r="F662">
            <v>13400</v>
          </cell>
          <cell r="Q662">
            <v>1</v>
          </cell>
        </row>
        <row r="663">
          <cell r="F663">
            <v>51020</v>
          </cell>
          <cell r="Q663">
            <v>1</v>
          </cell>
        </row>
        <row r="664">
          <cell r="F664">
            <v>15100</v>
          </cell>
          <cell r="Q664">
            <v>1</v>
          </cell>
        </row>
        <row r="665">
          <cell r="F665">
            <v>13510</v>
          </cell>
          <cell r="Q665">
            <v>1</v>
          </cell>
        </row>
        <row r="666">
          <cell r="F666">
            <v>31300</v>
          </cell>
          <cell r="Q666">
            <v>0.2</v>
          </cell>
        </row>
        <row r="667">
          <cell r="F667">
            <v>53010</v>
          </cell>
          <cell r="Q667">
            <v>1</v>
          </cell>
        </row>
        <row r="668">
          <cell r="F668">
            <v>13520</v>
          </cell>
          <cell r="Q668">
            <v>1</v>
          </cell>
        </row>
        <row r="669">
          <cell r="F669">
            <v>13520</v>
          </cell>
          <cell r="Q669">
            <v>1</v>
          </cell>
        </row>
        <row r="670">
          <cell r="F670">
            <v>15506</v>
          </cell>
          <cell r="Q670">
            <v>1</v>
          </cell>
        </row>
        <row r="671">
          <cell r="F671">
            <v>14109</v>
          </cell>
          <cell r="Q671">
            <v>1</v>
          </cell>
        </row>
        <row r="672">
          <cell r="F672">
            <v>11590</v>
          </cell>
          <cell r="Q672">
            <v>1</v>
          </cell>
        </row>
        <row r="673">
          <cell r="F673">
            <v>14100</v>
          </cell>
          <cell r="Q673">
            <v>1</v>
          </cell>
        </row>
        <row r="674">
          <cell r="F674">
            <v>79002</v>
          </cell>
          <cell r="Q674">
            <v>1</v>
          </cell>
        </row>
        <row r="675">
          <cell r="F675">
            <v>13510</v>
          </cell>
          <cell r="Q675">
            <v>1</v>
          </cell>
        </row>
        <row r="676">
          <cell r="F676">
            <v>53010</v>
          </cell>
          <cell r="Q676">
            <v>1</v>
          </cell>
        </row>
        <row r="677">
          <cell r="F677">
            <v>14100</v>
          </cell>
          <cell r="Q677">
            <v>1</v>
          </cell>
        </row>
        <row r="678">
          <cell r="F678">
            <v>11410</v>
          </cell>
          <cell r="Q678">
            <v>1</v>
          </cell>
        </row>
        <row r="679">
          <cell r="F679">
            <v>31100</v>
          </cell>
          <cell r="Q679">
            <v>1</v>
          </cell>
        </row>
        <row r="680">
          <cell r="F680">
            <v>41040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14100</v>
          </cell>
          <cell r="Q682">
            <v>1</v>
          </cell>
        </row>
        <row r="683">
          <cell r="F683">
            <v>13400</v>
          </cell>
          <cell r="Q683">
            <v>1</v>
          </cell>
        </row>
        <row r="684">
          <cell r="F684">
            <v>13400</v>
          </cell>
          <cell r="Q684">
            <v>1</v>
          </cell>
        </row>
        <row r="685">
          <cell r="F685">
            <v>55010</v>
          </cell>
          <cell r="Q685">
            <v>0.75</v>
          </cell>
        </row>
        <row r="686">
          <cell r="F686">
            <v>15506</v>
          </cell>
          <cell r="Q686">
            <v>1</v>
          </cell>
        </row>
        <row r="687">
          <cell r="F687">
            <v>13510</v>
          </cell>
          <cell r="Q687">
            <v>1</v>
          </cell>
        </row>
        <row r="688">
          <cell r="F688">
            <v>32000</v>
          </cell>
          <cell r="Q688">
            <v>1</v>
          </cell>
        </row>
        <row r="689">
          <cell r="F689">
            <v>13400</v>
          </cell>
          <cell r="Q689">
            <v>1</v>
          </cell>
        </row>
        <row r="690">
          <cell r="F690">
            <v>44010</v>
          </cell>
          <cell r="Q690">
            <v>1</v>
          </cell>
        </row>
        <row r="691">
          <cell r="F691">
            <v>13400</v>
          </cell>
          <cell r="Q691">
            <v>1</v>
          </cell>
        </row>
        <row r="692">
          <cell r="F692">
            <v>13510</v>
          </cell>
          <cell r="Q692">
            <v>1</v>
          </cell>
        </row>
        <row r="693">
          <cell r="F693">
            <v>52040</v>
          </cell>
          <cell r="Q693">
            <v>1</v>
          </cell>
        </row>
        <row r="694">
          <cell r="F694">
            <v>13400</v>
          </cell>
          <cell r="Q694">
            <v>1</v>
          </cell>
        </row>
        <row r="695">
          <cell r="F695">
            <v>13400</v>
          </cell>
          <cell r="Q695">
            <v>1</v>
          </cell>
        </row>
        <row r="696">
          <cell r="F696">
            <v>13400</v>
          </cell>
          <cell r="Q696">
            <v>1</v>
          </cell>
        </row>
        <row r="697">
          <cell r="F697">
            <v>14100</v>
          </cell>
          <cell r="Q697">
            <v>1</v>
          </cell>
        </row>
        <row r="698">
          <cell r="F698">
            <v>11330</v>
          </cell>
          <cell r="Q698">
            <v>1</v>
          </cell>
        </row>
        <row r="699">
          <cell r="F699">
            <v>15506</v>
          </cell>
          <cell r="Q699">
            <v>1</v>
          </cell>
        </row>
        <row r="700">
          <cell r="F700">
            <v>14109</v>
          </cell>
          <cell r="Q700">
            <v>1</v>
          </cell>
        </row>
        <row r="701">
          <cell r="F701">
            <v>34000</v>
          </cell>
          <cell r="Q701">
            <v>1</v>
          </cell>
        </row>
        <row r="702">
          <cell r="F702">
            <v>16100</v>
          </cell>
          <cell r="Q702">
            <v>1</v>
          </cell>
        </row>
        <row r="703">
          <cell r="F703">
            <v>34000</v>
          </cell>
          <cell r="Q703">
            <v>1</v>
          </cell>
        </row>
        <row r="704">
          <cell r="F704">
            <v>41060</v>
          </cell>
          <cell r="Q704">
            <v>1</v>
          </cell>
        </row>
        <row r="705">
          <cell r="F705">
            <v>13510</v>
          </cell>
          <cell r="Q705">
            <v>1</v>
          </cell>
        </row>
        <row r="706">
          <cell r="F706">
            <v>11150</v>
          </cell>
          <cell r="Q706">
            <v>1</v>
          </cell>
        </row>
        <row r="707">
          <cell r="F707">
            <v>14100</v>
          </cell>
          <cell r="Q707">
            <v>1</v>
          </cell>
        </row>
        <row r="708">
          <cell r="F708">
            <v>13510</v>
          </cell>
          <cell r="Q708">
            <v>1</v>
          </cell>
        </row>
        <row r="709">
          <cell r="F709">
            <v>52010</v>
          </cell>
          <cell r="Q709">
            <v>1</v>
          </cell>
        </row>
        <row r="710">
          <cell r="F710">
            <v>13600</v>
          </cell>
          <cell r="Q710">
            <v>1</v>
          </cell>
        </row>
        <row r="711">
          <cell r="F711">
            <v>13510</v>
          </cell>
          <cell r="Q711">
            <v>1</v>
          </cell>
        </row>
        <row r="712">
          <cell r="F712">
            <v>13510</v>
          </cell>
          <cell r="Q712">
            <v>1</v>
          </cell>
        </row>
        <row r="713">
          <cell r="F713">
            <v>42030</v>
          </cell>
          <cell r="Q713">
            <v>1</v>
          </cell>
        </row>
        <row r="714">
          <cell r="F714">
            <v>13400</v>
          </cell>
          <cell r="Q714">
            <v>1</v>
          </cell>
        </row>
        <row r="715">
          <cell r="F715">
            <v>14100</v>
          </cell>
          <cell r="Q715">
            <v>1</v>
          </cell>
        </row>
        <row r="716">
          <cell r="F716">
            <v>11490</v>
          </cell>
          <cell r="Q716">
            <v>0.8</v>
          </cell>
        </row>
        <row r="717">
          <cell r="F717">
            <v>15506</v>
          </cell>
          <cell r="Q717">
            <v>1</v>
          </cell>
        </row>
        <row r="718">
          <cell r="F718">
            <v>12359</v>
          </cell>
          <cell r="Q718">
            <v>1</v>
          </cell>
        </row>
        <row r="719">
          <cell r="F719">
            <v>14109</v>
          </cell>
          <cell r="Q719">
            <v>1</v>
          </cell>
        </row>
        <row r="720">
          <cell r="F720">
            <v>11540</v>
          </cell>
          <cell r="Q720">
            <v>1</v>
          </cell>
        </row>
        <row r="721">
          <cell r="F721">
            <v>11330</v>
          </cell>
          <cell r="Q721">
            <v>1</v>
          </cell>
        </row>
        <row r="722">
          <cell r="F722">
            <v>15100</v>
          </cell>
          <cell r="Q722">
            <v>1</v>
          </cell>
        </row>
        <row r="723">
          <cell r="F723">
            <v>13510</v>
          </cell>
          <cell r="Q723">
            <v>1</v>
          </cell>
        </row>
        <row r="724">
          <cell r="F724">
            <v>11490</v>
          </cell>
          <cell r="Q724">
            <v>1</v>
          </cell>
        </row>
        <row r="725">
          <cell r="F725">
            <v>15100</v>
          </cell>
          <cell r="Q725">
            <v>1</v>
          </cell>
        </row>
        <row r="726">
          <cell r="F726">
            <v>51050</v>
          </cell>
          <cell r="Q726">
            <v>1</v>
          </cell>
        </row>
        <row r="727">
          <cell r="F727">
            <v>41060</v>
          </cell>
          <cell r="Q727">
            <v>1</v>
          </cell>
        </row>
        <row r="728">
          <cell r="F728">
            <v>13510</v>
          </cell>
          <cell r="Q728">
            <v>1</v>
          </cell>
        </row>
        <row r="729">
          <cell r="F729">
            <v>14100</v>
          </cell>
          <cell r="Q729">
            <v>1</v>
          </cell>
        </row>
        <row r="730">
          <cell r="F730">
            <v>15520</v>
          </cell>
          <cell r="Q730">
            <v>1</v>
          </cell>
        </row>
        <row r="731">
          <cell r="F731">
            <v>13400</v>
          </cell>
          <cell r="Q731">
            <v>1</v>
          </cell>
        </row>
        <row r="732">
          <cell r="F732">
            <v>13400</v>
          </cell>
          <cell r="Q732">
            <v>1</v>
          </cell>
        </row>
        <row r="733">
          <cell r="F733">
            <v>15506</v>
          </cell>
          <cell r="Q733">
            <v>1</v>
          </cell>
        </row>
        <row r="734">
          <cell r="F734">
            <v>15100</v>
          </cell>
          <cell r="Q734">
            <v>1</v>
          </cell>
        </row>
        <row r="735">
          <cell r="F735">
            <v>15510</v>
          </cell>
          <cell r="Q735">
            <v>1</v>
          </cell>
        </row>
        <row r="736">
          <cell r="F736">
            <v>15510</v>
          </cell>
          <cell r="Q736">
            <v>1</v>
          </cell>
        </row>
        <row r="737">
          <cell r="F737">
            <v>41020</v>
          </cell>
          <cell r="Q737">
            <v>1</v>
          </cell>
        </row>
        <row r="738">
          <cell r="F738">
            <v>41030</v>
          </cell>
          <cell r="Q738">
            <v>1</v>
          </cell>
        </row>
        <row r="739">
          <cell r="F739">
            <v>12012</v>
          </cell>
          <cell r="Q739">
            <v>1</v>
          </cell>
        </row>
        <row r="740">
          <cell r="F740">
            <v>14100</v>
          </cell>
          <cell r="Q740">
            <v>1</v>
          </cell>
        </row>
        <row r="741">
          <cell r="F741">
            <v>13400</v>
          </cell>
          <cell r="Q741">
            <v>1</v>
          </cell>
        </row>
        <row r="742">
          <cell r="F742">
            <v>12011</v>
          </cell>
          <cell r="Q742">
            <v>1</v>
          </cell>
        </row>
        <row r="743">
          <cell r="F743">
            <v>13510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14109</v>
          </cell>
          <cell r="Q745">
            <v>1</v>
          </cell>
        </row>
        <row r="746">
          <cell r="F746">
            <v>13520</v>
          </cell>
          <cell r="Q746">
            <v>1</v>
          </cell>
        </row>
        <row r="747">
          <cell r="F747">
            <v>14100</v>
          </cell>
          <cell r="Q747">
            <v>1</v>
          </cell>
        </row>
        <row r="748">
          <cell r="F748">
            <v>41020</v>
          </cell>
          <cell r="Q748">
            <v>1</v>
          </cell>
        </row>
        <row r="749">
          <cell r="F749">
            <v>14100</v>
          </cell>
          <cell r="Q749">
            <v>1</v>
          </cell>
        </row>
        <row r="750">
          <cell r="F750">
            <v>13400</v>
          </cell>
          <cell r="Q750">
            <v>1</v>
          </cell>
        </row>
        <row r="751">
          <cell r="F751">
            <v>13400</v>
          </cell>
          <cell r="Q751">
            <v>0.5</v>
          </cell>
        </row>
        <row r="752">
          <cell r="F752">
            <v>41060</v>
          </cell>
          <cell r="Q752">
            <v>1</v>
          </cell>
        </row>
        <row r="753">
          <cell r="F753">
            <v>32000</v>
          </cell>
          <cell r="Q753">
            <v>1</v>
          </cell>
        </row>
        <row r="754">
          <cell r="F754">
            <v>45010</v>
          </cell>
          <cell r="Q754">
            <v>1</v>
          </cell>
        </row>
        <row r="755">
          <cell r="F755">
            <v>15520</v>
          </cell>
          <cell r="Q755">
            <v>1</v>
          </cell>
        </row>
        <row r="756">
          <cell r="F756">
            <v>15520</v>
          </cell>
          <cell r="Q756">
            <v>1</v>
          </cell>
        </row>
        <row r="757">
          <cell r="F757">
            <v>15400</v>
          </cell>
          <cell r="Q757">
            <v>1</v>
          </cell>
        </row>
        <row r="758">
          <cell r="F758">
            <v>13520</v>
          </cell>
          <cell r="Q758">
            <v>1</v>
          </cell>
        </row>
        <row r="759">
          <cell r="F759">
            <v>15505</v>
          </cell>
          <cell r="Q759">
            <v>1</v>
          </cell>
        </row>
        <row r="760">
          <cell r="F760">
            <v>15100</v>
          </cell>
          <cell r="Q760">
            <v>1</v>
          </cell>
        </row>
        <row r="761">
          <cell r="F761">
            <v>13400</v>
          </cell>
          <cell r="Q761">
            <v>1</v>
          </cell>
        </row>
        <row r="762">
          <cell r="F762">
            <v>13510</v>
          </cell>
          <cell r="Q762">
            <v>1</v>
          </cell>
        </row>
        <row r="763">
          <cell r="F763">
            <v>11200</v>
          </cell>
          <cell r="Q763">
            <v>1</v>
          </cell>
        </row>
        <row r="764">
          <cell r="F764">
            <v>11320</v>
          </cell>
          <cell r="Q764">
            <v>1</v>
          </cell>
        </row>
        <row r="765">
          <cell r="F765">
            <v>15100</v>
          </cell>
          <cell r="Q765">
            <v>1</v>
          </cell>
        </row>
        <row r="766">
          <cell r="F766">
            <v>14100</v>
          </cell>
          <cell r="Q766">
            <v>1</v>
          </cell>
        </row>
        <row r="767">
          <cell r="F767">
            <v>15506</v>
          </cell>
          <cell r="Q767">
            <v>1</v>
          </cell>
        </row>
        <row r="768">
          <cell r="F768">
            <v>14100</v>
          </cell>
          <cell r="Q768">
            <v>1</v>
          </cell>
        </row>
        <row r="769">
          <cell r="F769">
            <v>15100</v>
          </cell>
          <cell r="Q769">
            <v>1</v>
          </cell>
        </row>
        <row r="770">
          <cell r="F770">
            <v>11100</v>
          </cell>
          <cell r="Q770">
            <v>1</v>
          </cell>
        </row>
        <row r="771">
          <cell r="F771">
            <v>15506</v>
          </cell>
          <cell r="Q771">
            <v>1</v>
          </cell>
        </row>
        <row r="772">
          <cell r="F772">
            <v>11200</v>
          </cell>
          <cell r="Q772">
            <v>1</v>
          </cell>
        </row>
        <row r="773">
          <cell r="F773">
            <v>15510</v>
          </cell>
          <cell r="Q773">
            <v>1</v>
          </cell>
        </row>
        <row r="774">
          <cell r="F774">
            <v>13510</v>
          </cell>
          <cell r="Q774">
            <v>1</v>
          </cell>
        </row>
        <row r="775">
          <cell r="F775">
            <v>15506</v>
          </cell>
          <cell r="Q775">
            <v>1</v>
          </cell>
        </row>
        <row r="776">
          <cell r="F776">
            <v>15505</v>
          </cell>
          <cell r="Q776">
            <v>1</v>
          </cell>
        </row>
        <row r="777">
          <cell r="F777">
            <v>13400</v>
          </cell>
          <cell r="Q777">
            <v>1</v>
          </cell>
        </row>
        <row r="778">
          <cell r="F778">
            <v>13400</v>
          </cell>
          <cell r="Q778">
            <v>1</v>
          </cell>
        </row>
        <row r="779">
          <cell r="F779">
            <v>13510</v>
          </cell>
          <cell r="Q779">
            <v>1</v>
          </cell>
        </row>
        <row r="780">
          <cell r="F780">
            <v>11100</v>
          </cell>
          <cell r="Q780">
            <v>1</v>
          </cell>
        </row>
        <row r="781">
          <cell r="F781">
            <v>41020</v>
          </cell>
          <cell r="Q781">
            <v>1</v>
          </cell>
        </row>
        <row r="782">
          <cell r="F782">
            <v>13400</v>
          </cell>
          <cell r="Q782">
            <v>1</v>
          </cell>
        </row>
        <row r="783">
          <cell r="F783">
            <v>13510</v>
          </cell>
          <cell r="Q783">
            <v>1</v>
          </cell>
        </row>
        <row r="784">
          <cell r="F784">
            <v>15100</v>
          </cell>
          <cell r="Q784">
            <v>1</v>
          </cell>
        </row>
        <row r="785">
          <cell r="F785">
            <v>13400</v>
          </cell>
          <cell r="Q785">
            <v>1</v>
          </cell>
        </row>
        <row r="786">
          <cell r="F786">
            <v>13400</v>
          </cell>
          <cell r="Q786">
            <v>1</v>
          </cell>
        </row>
        <row r="787">
          <cell r="F787">
            <v>15506</v>
          </cell>
          <cell r="Q787">
            <v>1</v>
          </cell>
        </row>
        <row r="788">
          <cell r="F788">
            <v>11200</v>
          </cell>
          <cell r="Q788">
            <v>1</v>
          </cell>
        </row>
        <row r="789">
          <cell r="F789">
            <v>14100</v>
          </cell>
          <cell r="Q789">
            <v>1</v>
          </cell>
        </row>
        <row r="790">
          <cell r="F790">
            <v>13510</v>
          </cell>
          <cell r="Q790">
            <v>1</v>
          </cell>
        </row>
        <row r="791">
          <cell r="F791">
            <v>13525</v>
          </cell>
          <cell r="Q791">
            <v>1</v>
          </cell>
        </row>
        <row r="792">
          <cell r="F792">
            <v>15100</v>
          </cell>
          <cell r="Q792">
            <v>1</v>
          </cell>
        </row>
        <row r="793">
          <cell r="F793">
            <v>15506</v>
          </cell>
          <cell r="Q793">
            <v>1</v>
          </cell>
        </row>
        <row r="794">
          <cell r="F794">
            <v>51060</v>
          </cell>
          <cell r="Q794">
            <v>1</v>
          </cell>
        </row>
        <row r="795">
          <cell r="F795">
            <v>15100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13510</v>
          </cell>
          <cell r="Q797">
            <v>1</v>
          </cell>
        </row>
        <row r="798">
          <cell r="F798">
            <v>14100</v>
          </cell>
          <cell r="Q798">
            <v>1</v>
          </cell>
        </row>
        <row r="799">
          <cell r="F799">
            <v>13400</v>
          </cell>
          <cell r="Q799">
            <v>1</v>
          </cell>
        </row>
        <row r="800">
          <cell r="F800">
            <v>13510</v>
          </cell>
          <cell r="Q800">
            <v>1</v>
          </cell>
        </row>
        <row r="801">
          <cell r="F801">
            <v>13510</v>
          </cell>
          <cell r="Q801">
            <v>1</v>
          </cell>
        </row>
        <row r="802">
          <cell r="F802">
            <v>51020</v>
          </cell>
          <cell r="Q802">
            <v>1</v>
          </cell>
        </row>
        <row r="803">
          <cell r="F803">
            <v>16300</v>
          </cell>
          <cell r="Q803">
            <v>1</v>
          </cell>
        </row>
        <row r="804">
          <cell r="F804">
            <v>11200</v>
          </cell>
          <cell r="Q804">
            <v>1</v>
          </cell>
        </row>
        <row r="805">
          <cell r="F805">
            <v>16100</v>
          </cell>
          <cell r="Q805">
            <v>1</v>
          </cell>
        </row>
        <row r="806">
          <cell r="F806">
            <v>11100</v>
          </cell>
          <cell r="Q806">
            <v>1</v>
          </cell>
        </row>
        <row r="807">
          <cell r="F807">
            <v>15510</v>
          </cell>
          <cell r="Q807">
            <v>1</v>
          </cell>
        </row>
        <row r="808">
          <cell r="F808">
            <v>13510</v>
          </cell>
          <cell r="Q808">
            <v>1</v>
          </cell>
        </row>
        <row r="809">
          <cell r="F809">
            <v>51020</v>
          </cell>
          <cell r="Q809">
            <v>1</v>
          </cell>
        </row>
        <row r="810">
          <cell r="F810">
            <v>13520</v>
          </cell>
          <cell r="Q810">
            <v>1</v>
          </cell>
        </row>
        <row r="811">
          <cell r="F811">
            <v>44010</v>
          </cell>
          <cell r="Q811">
            <v>1</v>
          </cell>
        </row>
        <row r="812">
          <cell r="F812">
            <v>14109</v>
          </cell>
          <cell r="Q812">
            <v>1</v>
          </cell>
        </row>
        <row r="813">
          <cell r="F813">
            <v>15510</v>
          </cell>
          <cell r="Q813">
            <v>1</v>
          </cell>
        </row>
        <row r="814">
          <cell r="F814">
            <v>41050</v>
          </cell>
          <cell r="Q814">
            <v>1</v>
          </cell>
        </row>
        <row r="815">
          <cell r="F815">
            <v>15520</v>
          </cell>
          <cell r="Q815">
            <v>1</v>
          </cell>
        </row>
        <row r="816">
          <cell r="F816">
            <v>12012</v>
          </cell>
          <cell r="Q816">
            <v>1</v>
          </cell>
        </row>
        <row r="817">
          <cell r="F817">
            <v>15506</v>
          </cell>
          <cell r="Q817">
            <v>1</v>
          </cell>
        </row>
        <row r="818">
          <cell r="F818">
            <v>11348</v>
          </cell>
          <cell r="Q818">
            <v>1</v>
          </cell>
        </row>
        <row r="819">
          <cell r="F819">
            <v>11490</v>
          </cell>
          <cell r="Q819">
            <v>0.8</v>
          </cell>
        </row>
        <row r="820">
          <cell r="F820">
            <v>11100</v>
          </cell>
          <cell r="Q820">
            <v>1</v>
          </cell>
        </row>
        <row r="821">
          <cell r="F821">
            <v>13400</v>
          </cell>
          <cell r="Q821">
            <v>1</v>
          </cell>
        </row>
        <row r="822">
          <cell r="F822">
            <v>14100</v>
          </cell>
          <cell r="Q822">
            <v>1</v>
          </cell>
        </row>
        <row r="823">
          <cell r="F823">
            <v>13510</v>
          </cell>
          <cell r="Q823">
            <v>1</v>
          </cell>
        </row>
        <row r="824">
          <cell r="F824">
            <v>15100</v>
          </cell>
          <cell r="Q824">
            <v>1</v>
          </cell>
        </row>
        <row r="825">
          <cell r="F825">
            <v>13400</v>
          </cell>
          <cell r="Q825">
            <v>1</v>
          </cell>
        </row>
        <row r="826">
          <cell r="F826">
            <v>11430</v>
          </cell>
          <cell r="Q826">
            <v>1</v>
          </cell>
        </row>
        <row r="827">
          <cell r="F827">
            <v>13510</v>
          </cell>
          <cell r="Q827">
            <v>1</v>
          </cell>
        </row>
        <row r="828">
          <cell r="F828">
            <v>15506</v>
          </cell>
          <cell r="Q828">
            <v>1</v>
          </cell>
        </row>
        <row r="829">
          <cell r="F829">
            <v>15506</v>
          </cell>
          <cell r="Q829">
            <v>1</v>
          </cell>
        </row>
        <row r="830">
          <cell r="F830">
            <v>14100</v>
          </cell>
          <cell r="Q830">
            <v>1</v>
          </cell>
        </row>
        <row r="831">
          <cell r="F831">
            <v>13400</v>
          </cell>
          <cell r="Q831">
            <v>1</v>
          </cell>
        </row>
        <row r="832">
          <cell r="F832">
            <v>54010</v>
          </cell>
          <cell r="Q832">
            <v>1</v>
          </cell>
        </row>
        <row r="833">
          <cell r="F833">
            <v>15100</v>
          </cell>
          <cell r="Q833">
            <v>1</v>
          </cell>
        </row>
        <row r="834">
          <cell r="F834">
            <v>13510</v>
          </cell>
          <cell r="Q834">
            <v>1</v>
          </cell>
        </row>
        <row r="835">
          <cell r="F835">
            <v>13510</v>
          </cell>
          <cell r="Q835">
            <v>1</v>
          </cell>
        </row>
        <row r="836">
          <cell r="F836">
            <v>14100</v>
          </cell>
          <cell r="Q836">
            <v>1</v>
          </cell>
        </row>
        <row r="837">
          <cell r="F837">
            <v>13600</v>
          </cell>
          <cell r="Q837">
            <v>1</v>
          </cell>
        </row>
        <row r="838">
          <cell r="F838">
            <v>15492</v>
          </cell>
          <cell r="Q838">
            <v>1</v>
          </cell>
        </row>
        <row r="839">
          <cell r="F839">
            <v>79002</v>
          </cell>
          <cell r="Q839">
            <v>1</v>
          </cell>
        </row>
        <row r="840">
          <cell r="F840">
            <v>11430</v>
          </cell>
          <cell r="Q840">
            <v>1</v>
          </cell>
        </row>
        <row r="841">
          <cell r="F841">
            <v>72500</v>
          </cell>
          <cell r="Q841">
            <v>1</v>
          </cell>
        </row>
        <row r="842">
          <cell r="F842">
            <v>15100</v>
          </cell>
          <cell r="Q842">
            <v>1</v>
          </cell>
        </row>
        <row r="843">
          <cell r="F843">
            <v>14100</v>
          </cell>
          <cell r="Q843">
            <v>1</v>
          </cell>
        </row>
        <row r="844">
          <cell r="F844">
            <v>11410</v>
          </cell>
          <cell r="Q844">
            <v>1</v>
          </cell>
        </row>
        <row r="845">
          <cell r="F845">
            <v>13510</v>
          </cell>
          <cell r="Q845">
            <v>1</v>
          </cell>
        </row>
        <row r="846">
          <cell r="F846">
            <v>34000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13510</v>
          </cell>
          <cell r="Q848">
            <v>1</v>
          </cell>
        </row>
        <row r="849">
          <cell r="F849">
            <v>13400</v>
          </cell>
          <cell r="Q849">
            <v>1</v>
          </cell>
        </row>
        <row r="850">
          <cell r="F850">
            <v>14100</v>
          </cell>
          <cell r="Q850">
            <v>1</v>
          </cell>
        </row>
        <row r="851">
          <cell r="F851">
            <v>15506</v>
          </cell>
          <cell r="Q851">
            <v>1</v>
          </cell>
        </row>
        <row r="852">
          <cell r="F852">
            <v>13510</v>
          </cell>
          <cell r="Q852">
            <v>1</v>
          </cell>
        </row>
        <row r="853">
          <cell r="F853">
            <v>13510</v>
          </cell>
          <cell r="Q853">
            <v>1</v>
          </cell>
        </row>
        <row r="854">
          <cell r="F854">
            <v>15510</v>
          </cell>
          <cell r="Q854">
            <v>1</v>
          </cell>
        </row>
        <row r="855">
          <cell r="F855">
            <v>11200</v>
          </cell>
          <cell r="Q855">
            <v>1</v>
          </cell>
        </row>
        <row r="856">
          <cell r="F856">
            <v>13400</v>
          </cell>
          <cell r="Q856">
            <v>1</v>
          </cell>
        </row>
        <row r="857">
          <cell r="F857">
            <v>13510</v>
          </cell>
          <cell r="Q857">
            <v>1</v>
          </cell>
        </row>
        <row r="858">
          <cell r="F858">
            <v>42012</v>
          </cell>
          <cell r="Q858">
            <v>1</v>
          </cell>
        </row>
        <row r="859">
          <cell r="F859">
            <v>15510</v>
          </cell>
          <cell r="Q859">
            <v>1</v>
          </cell>
        </row>
        <row r="860">
          <cell r="F860">
            <v>13510</v>
          </cell>
          <cell r="Q860">
            <v>1</v>
          </cell>
        </row>
        <row r="861">
          <cell r="F861">
            <v>13510</v>
          </cell>
          <cell r="Q861">
            <v>1</v>
          </cell>
        </row>
        <row r="862">
          <cell r="F862">
            <v>52040</v>
          </cell>
          <cell r="Q862">
            <v>1</v>
          </cell>
        </row>
        <row r="863">
          <cell r="F863">
            <v>13100</v>
          </cell>
          <cell r="Q863">
            <v>1</v>
          </cell>
        </row>
        <row r="864">
          <cell r="F864">
            <v>41040</v>
          </cell>
          <cell r="Q864">
            <v>1</v>
          </cell>
        </row>
        <row r="865">
          <cell r="F865">
            <v>15506</v>
          </cell>
          <cell r="Q865">
            <v>1</v>
          </cell>
        </row>
        <row r="866">
          <cell r="F866">
            <v>15400</v>
          </cell>
          <cell r="Q866">
            <v>1</v>
          </cell>
        </row>
        <row r="867">
          <cell r="F867">
            <v>41060</v>
          </cell>
          <cell r="Q867">
            <v>1</v>
          </cell>
        </row>
        <row r="868">
          <cell r="F868">
            <v>13400</v>
          </cell>
          <cell r="Q868">
            <v>1</v>
          </cell>
        </row>
        <row r="869">
          <cell r="F869">
            <v>13510</v>
          </cell>
          <cell r="Q869">
            <v>1</v>
          </cell>
        </row>
        <row r="870">
          <cell r="F870">
            <v>51010</v>
          </cell>
          <cell r="Q870">
            <v>1</v>
          </cell>
        </row>
        <row r="871">
          <cell r="F871">
            <v>12013</v>
          </cell>
          <cell r="Q871">
            <v>1</v>
          </cell>
        </row>
        <row r="872">
          <cell r="F872">
            <v>11410</v>
          </cell>
          <cell r="Q872">
            <v>1</v>
          </cell>
        </row>
        <row r="873">
          <cell r="F873">
            <v>13520</v>
          </cell>
          <cell r="Q873">
            <v>1</v>
          </cell>
        </row>
        <row r="874">
          <cell r="F874">
            <v>15400</v>
          </cell>
          <cell r="Q874">
            <v>1</v>
          </cell>
        </row>
        <row r="875">
          <cell r="F875">
            <v>12013</v>
          </cell>
          <cell r="Q875">
            <v>1</v>
          </cell>
        </row>
        <row r="876">
          <cell r="F876">
            <v>13400</v>
          </cell>
          <cell r="Q876">
            <v>1</v>
          </cell>
        </row>
        <row r="877">
          <cell r="F877">
            <v>32000</v>
          </cell>
          <cell r="Q877">
            <v>1</v>
          </cell>
        </row>
        <row r="878">
          <cell r="F878">
            <v>14100</v>
          </cell>
          <cell r="Q878">
            <v>1</v>
          </cell>
        </row>
        <row r="879">
          <cell r="F879">
            <v>13400</v>
          </cell>
          <cell r="Q879">
            <v>1</v>
          </cell>
        </row>
        <row r="880">
          <cell r="F880">
            <v>41020</v>
          </cell>
          <cell r="Q880">
            <v>1</v>
          </cell>
        </row>
        <row r="881">
          <cell r="F881">
            <v>13525</v>
          </cell>
          <cell r="Q881">
            <v>1</v>
          </cell>
        </row>
        <row r="882">
          <cell r="F882">
            <v>13400</v>
          </cell>
          <cell r="Q882">
            <v>1</v>
          </cell>
        </row>
        <row r="883">
          <cell r="F883">
            <v>13400</v>
          </cell>
          <cell r="Q883">
            <v>0.5</v>
          </cell>
        </row>
        <row r="884">
          <cell r="F884">
            <v>15506</v>
          </cell>
          <cell r="Q884">
            <v>1</v>
          </cell>
        </row>
        <row r="885">
          <cell r="F885">
            <v>13510</v>
          </cell>
          <cell r="Q885">
            <v>1</v>
          </cell>
        </row>
        <row r="886">
          <cell r="F886">
            <v>15100</v>
          </cell>
          <cell r="Q886">
            <v>1</v>
          </cell>
        </row>
        <row r="887">
          <cell r="F887">
            <v>13520</v>
          </cell>
          <cell r="Q887">
            <v>1</v>
          </cell>
        </row>
        <row r="888">
          <cell r="F888">
            <v>13510</v>
          </cell>
          <cell r="Q888">
            <v>1</v>
          </cell>
        </row>
        <row r="889">
          <cell r="F889">
            <v>13400</v>
          </cell>
          <cell r="Q889">
            <v>1</v>
          </cell>
        </row>
        <row r="890">
          <cell r="F890">
            <v>15509</v>
          </cell>
          <cell r="Q890">
            <v>1</v>
          </cell>
        </row>
        <row r="891">
          <cell r="F891">
            <v>13600</v>
          </cell>
          <cell r="Q891">
            <v>1</v>
          </cell>
        </row>
        <row r="892">
          <cell r="F892">
            <v>11325</v>
          </cell>
          <cell r="Q892">
            <v>1</v>
          </cell>
        </row>
        <row r="893">
          <cell r="F893">
            <v>41040</v>
          </cell>
          <cell r="Q893">
            <v>1</v>
          </cell>
        </row>
        <row r="894">
          <cell r="F894">
            <v>13400</v>
          </cell>
          <cell r="Q894">
            <v>1</v>
          </cell>
        </row>
        <row r="895">
          <cell r="F895">
            <v>14100</v>
          </cell>
          <cell r="Q895">
            <v>1</v>
          </cell>
        </row>
        <row r="896">
          <cell r="F896">
            <v>16300</v>
          </cell>
          <cell r="Q896">
            <v>1</v>
          </cell>
        </row>
        <row r="897">
          <cell r="F897">
            <v>14100</v>
          </cell>
          <cell r="Q897">
            <v>1</v>
          </cell>
        </row>
        <row r="898">
          <cell r="F898">
            <v>12013</v>
          </cell>
          <cell r="Q898">
            <v>1</v>
          </cell>
        </row>
        <row r="899">
          <cell r="F899">
            <v>13400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15100</v>
          </cell>
          <cell r="Q901">
            <v>1</v>
          </cell>
        </row>
        <row r="902">
          <cell r="F902">
            <v>13510</v>
          </cell>
          <cell r="Q902">
            <v>1</v>
          </cell>
        </row>
        <row r="903">
          <cell r="F903">
            <v>13400</v>
          </cell>
          <cell r="Q903">
            <v>1</v>
          </cell>
        </row>
        <row r="904">
          <cell r="F904">
            <v>15509</v>
          </cell>
          <cell r="Q904">
            <v>1</v>
          </cell>
        </row>
        <row r="905">
          <cell r="F905">
            <v>41020</v>
          </cell>
          <cell r="Q905">
            <v>1</v>
          </cell>
        </row>
        <row r="906">
          <cell r="F906">
            <v>13510</v>
          </cell>
          <cell r="Q906">
            <v>1</v>
          </cell>
        </row>
        <row r="907">
          <cell r="F907">
            <v>15508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12013</v>
          </cell>
          <cell r="Q909">
            <v>1</v>
          </cell>
        </row>
        <row r="910">
          <cell r="F910">
            <v>42014</v>
          </cell>
          <cell r="Q910">
            <v>1</v>
          </cell>
        </row>
        <row r="911">
          <cell r="F911">
            <v>11550</v>
          </cell>
          <cell r="Q911">
            <v>1</v>
          </cell>
        </row>
        <row r="912">
          <cell r="F912">
            <v>15520</v>
          </cell>
          <cell r="Q912">
            <v>1</v>
          </cell>
        </row>
        <row r="913">
          <cell r="F913">
            <v>11420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13400</v>
          </cell>
          <cell r="Q915">
            <v>1</v>
          </cell>
        </row>
        <row r="916">
          <cell r="F916">
            <v>42040</v>
          </cell>
          <cell r="Q916">
            <v>1</v>
          </cell>
        </row>
        <row r="917">
          <cell r="F917">
            <v>15100</v>
          </cell>
          <cell r="Q917">
            <v>1</v>
          </cell>
        </row>
        <row r="918">
          <cell r="F918">
            <v>41060</v>
          </cell>
          <cell r="Q918">
            <v>1</v>
          </cell>
        </row>
        <row r="919">
          <cell r="F919">
            <v>42016</v>
          </cell>
          <cell r="Q919">
            <v>1</v>
          </cell>
        </row>
        <row r="920">
          <cell r="F920">
            <v>15520</v>
          </cell>
          <cell r="Q920">
            <v>1</v>
          </cell>
        </row>
        <row r="921">
          <cell r="F921">
            <v>15506</v>
          </cell>
          <cell r="Q921">
            <v>1</v>
          </cell>
        </row>
        <row r="922">
          <cell r="F922">
            <v>15100</v>
          </cell>
          <cell r="Q922">
            <v>1</v>
          </cell>
        </row>
        <row r="923">
          <cell r="F923">
            <v>13510</v>
          </cell>
          <cell r="Q923">
            <v>1</v>
          </cell>
        </row>
        <row r="924">
          <cell r="F924">
            <v>15520</v>
          </cell>
          <cell r="Q924">
            <v>1</v>
          </cell>
        </row>
        <row r="925">
          <cell r="F925">
            <v>13400</v>
          </cell>
          <cell r="Q925">
            <v>1</v>
          </cell>
        </row>
        <row r="926">
          <cell r="F926">
            <v>11200</v>
          </cell>
          <cell r="Q926">
            <v>1</v>
          </cell>
        </row>
        <row r="927">
          <cell r="F927">
            <v>14100</v>
          </cell>
          <cell r="Q927">
            <v>1</v>
          </cell>
        </row>
        <row r="928">
          <cell r="F928">
            <v>41050</v>
          </cell>
          <cell r="Q928">
            <v>1</v>
          </cell>
        </row>
        <row r="929">
          <cell r="F929">
            <v>13510</v>
          </cell>
          <cell r="Q929">
            <v>1</v>
          </cell>
        </row>
        <row r="930">
          <cell r="F930">
            <v>11370</v>
          </cell>
          <cell r="Q930">
            <v>1</v>
          </cell>
        </row>
        <row r="931">
          <cell r="F931">
            <v>12012</v>
          </cell>
          <cell r="Q931">
            <v>1</v>
          </cell>
        </row>
        <row r="932">
          <cell r="F932">
            <v>15506</v>
          </cell>
          <cell r="Q932">
            <v>1</v>
          </cell>
        </row>
        <row r="933">
          <cell r="F933">
            <v>13400</v>
          </cell>
          <cell r="Q933">
            <v>1</v>
          </cell>
        </row>
        <row r="934">
          <cell r="F934">
            <v>13510</v>
          </cell>
          <cell r="Q934">
            <v>1</v>
          </cell>
        </row>
        <row r="935">
          <cell r="F935">
            <v>11100</v>
          </cell>
          <cell r="Q935">
            <v>1</v>
          </cell>
        </row>
        <row r="936">
          <cell r="F936">
            <v>41020</v>
          </cell>
          <cell r="Q936">
            <v>1</v>
          </cell>
        </row>
        <row r="937">
          <cell r="F937">
            <v>43010</v>
          </cell>
          <cell r="Q937">
            <v>1</v>
          </cell>
        </row>
        <row r="938">
          <cell r="F938">
            <v>14100</v>
          </cell>
          <cell r="Q938">
            <v>1</v>
          </cell>
        </row>
        <row r="939">
          <cell r="F939">
            <v>52020</v>
          </cell>
          <cell r="Q939">
            <v>1</v>
          </cell>
        </row>
        <row r="940">
          <cell r="F940">
            <v>13510</v>
          </cell>
          <cell r="Q940">
            <v>1</v>
          </cell>
        </row>
        <row r="941">
          <cell r="F941">
            <v>15520</v>
          </cell>
          <cell r="Q941">
            <v>1</v>
          </cell>
        </row>
        <row r="942">
          <cell r="F942">
            <v>11490</v>
          </cell>
          <cell r="Q942">
            <v>1</v>
          </cell>
        </row>
        <row r="943">
          <cell r="F943">
            <v>14100</v>
          </cell>
          <cell r="Q943">
            <v>1</v>
          </cell>
        </row>
        <row r="944">
          <cell r="F944">
            <v>11100</v>
          </cell>
          <cell r="Q944">
            <v>1</v>
          </cell>
        </row>
        <row r="945">
          <cell r="F945">
            <v>12013</v>
          </cell>
          <cell r="Q945">
            <v>1</v>
          </cell>
        </row>
        <row r="946">
          <cell r="F946">
            <v>13510</v>
          </cell>
          <cell r="Q946">
            <v>1</v>
          </cell>
        </row>
        <row r="947">
          <cell r="F947">
            <v>15506</v>
          </cell>
          <cell r="Q947">
            <v>1</v>
          </cell>
        </row>
        <row r="948">
          <cell r="F948">
            <v>15100</v>
          </cell>
          <cell r="Q948">
            <v>1</v>
          </cell>
        </row>
        <row r="949">
          <cell r="F949">
            <v>41040</v>
          </cell>
          <cell r="Q949">
            <v>1</v>
          </cell>
        </row>
        <row r="950">
          <cell r="F950">
            <v>12013</v>
          </cell>
          <cell r="Q950">
            <v>1</v>
          </cell>
        </row>
        <row r="951">
          <cell r="F951">
            <v>15506</v>
          </cell>
          <cell r="Q951">
            <v>1</v>
          </cell>
        </row>
        <row r="952">
          <cell r="F952">
            <v>13510</v>
          </cell>
          <cell r="Q952">
            <v>1</v>
          </cell>
        </row>
        <row r="953">
          <cell r="F953">
            <v>42010</v>
          </cell>
          <cell r="Q953">
            <v>1</v>
          </cell>
        </row>
        <row r="954">
          <cell r="F954">
            <v>15506</v>
          </cell>
          <cell r="Q954">
            <v>1</v>
          </cell>
        </row>
        <row r="955">
          <cell r="F955">
            <v>15506</v>
          </cell>
          <cell r="Q955">
            <v>1</v>
          </cell>
        </row>
        <row r="956">
          <cell r="F956">
            <v>41050</v>
          </cell>
          <cell r="Q956">
            <v>1</v>
          </cell>
        </row>
        <row r="957">
          <cell r="F957">
            <v>12013</v>
          </cell>
          <cell r="Q957">
            <v>1</v>
          </cell>
        </row>
        <row r="958">
          <cell r="F958">
            <v>53010</v>
          </cell>
          <cell r="Q958">
            <v>1</v>
          </cell>
        </row>
        <row r="959">
          <cell r="F959">
            <v>15506</v>
          </cell>
          <cell r="Q959">
            <v>1</v>
          </cell>
        </row>
        <row r="960">
          <cell r="F960">
            <v>13400</v>
          </cell>
          <cell r="Q960">
            <v>1</v>
          </cell>
        </row>
        <row r="961">
          <cell r="F961">
            <v>33000</v>
          </cell>
          <cell r="Q961">
            <v>1</v>
          </cell>
        </row>
        <row r="962">
          <cell r="F962">
            <v>11200</v>
          </cell>
          <cell r="Q962">
            <v>1</v>
          </cell>
        </row>
        <row r="963">
          <cell r="F963">
            <v>11320</v>
          </cell>
          <cell r="Q963">
            <v>1</v>
          </cell>
        </row>
        <row r="964">
          <cell r="F964">
            <v>13510</v>
          </cell>
          <cell r="Q964">
            <v>1</v>
          </cell>
        </row>
        <row r="965">
          <cell r="F965">
            <v>11200</v>
          </cell>
          <cell r="Q965">
            <v>1</v>
          </cell>
        </row>
        <row r="966">
          <cell r="F966">
            <v>13510</v>
          </cell>
          <cell r="Q966">
            <v>1</v>
          </cell>
        </row>
        <row r="967">
          <cell r="F967">
            <v>13510</v>
          </cell>
          <cell r="Q967">
            <v>1</v>
          </cell>
        </row>
        <row r="968">
          <cell r="F968">
            <v>51010</v>
          </cell>
          <cell r="Q968">
            <v>1</v>
          </cell>
        </row>
        <row r="969">
          <cell r="F969">
            <v>13400</v>
          </cell>
          <cell r="Q969">
            <v>1</v>
          </cell>
        </row>
        <row r="970">
          <cell r="F970">
            <v>13400</v>
          </cell>
          <cell r="Q970">
            <v>1</v>
          </cell>
        </row>
        <row r="971">
          <cell r="F971">
            <v>41040</v>
          </cell>
          <cell r="Q971">
            <v>1</v>
          </cell>
        </row>
        <row r="972">
          <cell r="F972">
            <v>15100</v>
          </cell>
          <cell r="Q972">
            <v>1</v>
          </cell>
        </row>
        <row r="973">
          <cell r="F973">
            <v>13520</v>
          </cell>
          <cell r="Q973">
            <v>1</v>
          </cell>
        </row>
        <row r="974">
          <cell r="F974">
            <v>15509</v>
          </cell>
          <cell r="Q974">
            <v>1</v>
          </cell>
        </row>
        <row r="975">
          <cell r="F975">
            <v>15505</v>
          </cell>
          <cell r="Q975">
            <v>1</v>
          </cell>
        </row>
        <row r="976">
          <cell r="F976">
            <v>13400</v>
          </cell>
          <cell r="Q976">
            <v>1</v>
          </cell>
        </row>
        <row r="977">
          <cell r="F977">
            <v>15100</v>
          </cell>
          <cell r="Q977">
            <v>1</v>
          </cell>
        </row>
        <row r="978">
          <cell r="F978">
            <v>15520</v>
          </cell>
          <cell r="Q978">
            <v>1</v>
          </cell>
        </row>
        <row r="979">
          <cell r="F979">
            <v>41030</v>
          </cell>
          <cell r="Q979">
            <v>1</v>
          </cell>
        </row>
        <row r="980">
          <cell r="F980">
            <v>42018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13400</v>
          </cell>
          <cell r="Q982">
            <v>1</v>
          </cell>
        </row>
        <row r="983">
          <cell r="F983">
            <v>16100</v>
          </cell>
          <cell r="Q983">
            <v>1</v>
          </cell>
        </row>
        <row r="984">
          <cell r="F984">
            <v>41060</v>
          </cell>
          <cell r="Q984">
            <v>1</v>
          </cell>
        </row>
        <row r="985">
          <cell r="F985">
            <v>14100</v>
          </cell>
          <cell r="Q985">
            <v>1</v>
          </cell>
        </row>
        <row r="986">
          <cell r="F986">
            <v>13100</v>
          </cell>
          <cell r="Q986">
            <v>1</v>
          </cell>
        </row>
        <row r="987">
          <cell r="F987">
            <v>15100</v>
          </cell>
          <cell r="Q987">
            <v>1</v>
          </cell>
        </row>
        <row r="988">
          <cell r="F988">
            <v>11200</v>
          </cell>
          <cell r="Q988">
            <v>1</v>
          </cell>
        </row>
        <row r="989">
          <cell r="F989">
            <v>11490</v>
          </cell>
          <cell r="Q989">
            <v>0.8</v>
          </cell>
        </row>
        <row r="990">
          <cell r="F990">
            <v>13400</v>
          </cell>
          <cell r="Q990">
            <v>1</v>
          </cell>
        </row>
        <row r="991">
          <cell r="F991">
            <v>13510</v>
          </cell>
          <cell r="Q991">
            <v>0</v>
          </cell>
        </row>
        <row r="992">
          <cell r="F992">
            <v>11200</v>
          </cell>
          <cell r="Q992">
            <v>1</v>
          </cell>
        </row>
        <row r="993">
          <cell r="F993">
            <v>14100</v>
          </cell>
          <cell r="Q993">
            <v>1</v>
          </cell>
        </row>
        <row r="994">
          <cell r="F994">
            <v>12013</v>
          </cell>
          <cell r="Q994">
            <v>1</v>
          </cell>
        </row>
        <row r="995">
          <cell r="F995">
            <v>15100</v>
          </cell>
          <cell r="Q995">
            <v>1</v>
          </cell>
        </row>
        <row r="996">
          <cell r="F996">
            <v>15505</v>
          </cell>
          <cell r="Q996">
            <v>1</v>
          </cell>
        </row>
        <row r="997">
          <cell r="F997">
            <v>41040</v>
          </cell>
          <cell r="Q997">
            <v>1</v>
          </cell>
        </row>
        <row r="998">
          <cell r="F998">
            <v>13400</v>
          </cell>
          <cell r="Q998">
            <v>1</v>
          </cell>
        </row>
        <row r="999">
          <cell r="F999">
            <v>15508</v>
          </cell>
          <cell r="Q999">
            <v>1</v>
          </cell>
        </row>
        <row r="1000">
          <cell r="F1000">
            <v>15520</v>
          </cell>
          <cell r="Q1000">
            <v>1</v>
          </cell>
        </row>
        <row r="1001">
          <cell r="F1001">
            <v>15506</v>
          </cell>
          <cell r="Q1001">
            <v>1</v>
          </cell>
        </row>
        <row r="1002">
          <cell r="F1002">
            <v>13510</v>
          </cell>
          <cell r="Q1002">
            <v>1</v>
          </cell>
        </row>
        <row r="1003">
          <cell r="F1003">
            <v>13510</v>
          </cell>
          <cell r="Q1003">
            <v>1</v>
          </cell>
        </row>
        <row r="1004">
          <cell r="F1004">
            <v>79000</v>
          </cell>
          <cell r="Q1004">
            <v>1</v>
          </cell>
        </row>
        <row r="1005">
          <cell r="F1005">
            <v>15506</v>
          </cell>
          <cell r="Q1005">
            <v>1</v>
          </cell>
        </row>
        <row r="1006">
          <cell r="F1006">
            <v>79003</v>
          </cell>
          <cell r="Q1006">
            <v>1</v>
          </cell>
        </row>
        <row r="1007">
          <cell r="F1007">
            <v>15100</v>
          </cell>
          <cell r="Q1007">
            <v>1</v>
          </cell>
        </row>
        <row r="1008">
          <cell r="F1008">
            <v>15508</v>
          </cell>
          <cell r="Q1008">
            <v>1</v>
          </cell>
        </row>
        <row r="1009">
          <cell r="F1009">
            <v>13510</v>
          </cell>
          <cell r="Q1009">
            <v>1</v>
          </cell>
        </row>
        <row r="1010">
          <cell r="F1010">
            <v>14100</v>
          </cell>
          <cell r="Q1010">
            <v>1</v>
          </cell>
        </row>
        <row r="1011">
          <cell r="F1011">
            <v>13400</v>
          </cell>
          <cell r="Q1011">
            <v>1</v>
          </cell>
        </row>
        <row r="1012">
          <cell r="F1012">
            <v>14100</v>
          </cell>
          <cell r="Q1012">
            <v>1</v>
          </cell>
        </row>
        <row r="1013">
          <cell r="F1013">
            <v>15506</v>
          </cell>
          <cell r="Q1013">
            <v>1</v>
          </cell>
        </row>
        <row r="1014">
          <cell r="F1014">
            <v>16200</v>
          </cell>
          <cell r="Q1014">
            <v>1</v>
          </cell>
        </row>
        <row r="1015">
          <cell r="F1015">
            <v>51010</v>
          </cell>
          <cell r="Q1015">
            <v>1</v>
          </cell>
        </row>
        <row r="1016">
          <cell r="F1016">
            <v>14100</v>
          </cell>
          <cell r="Q1016">
            <v>1</v>
          </cell>
        </row>
        <row r="1017">
          <cell r="F1017">
            <v>11200</v>
          </cell>
          <cell r="Q1017">
            <v>1</v>
          </cell>
        </row>
        <row r="1018">
          <cell r="F1018">
            <v>51020</v>
          </cell>
          <cell r="Q1018">
            <v>1</v>
          </cell>
        </row>
        <row r="1019">
          <cell r="F1019">
            <v>13510</v>
          </cell>
          <cell r="Q1019">
            <v>1</v>
          </cell>
        </row>
        <row r="1020">
          <cell r="F1020">
            <v>51020</v>
          </cell>
          <cell r="Q1020">
            <v>1</v>
          </cell>
        </row>
        <row r="1021">
          <cell r="F1021">
            <v>14100</v>
          </cell>
          <cell r="Q1021">
            <v>1</v>
          </cell>
        </row>
        <row r="1022">
          <cell r="F1022">
            <v>13600</v>
          </cell>
          <cell r="Q1022">
            <v>1</v>
          </cell>
        </row>
        <row r="1023">
          <cell r="F1023">
            <v>15506</v>
          </cell>
          <cell r="Q1023">
            <v>1</v>
          </cell>
        </row>
        <row r="1024">
          <cell r="F1024">
            <v>13400</v>
          </cell>
          <cell r="Q1024">
            <v>1</v>
          </cell>
        </row>
        <row r="1025">
          <cell r="F1025">
            <v>13400</v>
          </cell>
          <cell r="Q1025">
            <v>1</v>
          </cell>
        </row>
        <row r="1026">
          <cell r="F1026">
            <v>13400</v>
          </cell>
          <cell r="Q1026">
            <v>1</v>
          </cell>
        </row>
        <row r="1027">
          <cell r="F1027">
            <v>14100</v>
          </cell>
          <cell r="Q1027">
            <v>1</v>
          </cell>
        </row>
        <row r="1028">
          <cell r="F1028">
            <v>13510</v>
          </cell>
          <cell r="Q1028">
            <v>0</v>
          </cell>
        </row>
        <row r="1029">
          <cell r="F1029">
            <v>13520</v>
          </cell>
          <cell r="Q1029">
            <v>1</v>
          </cell>
        </row>
        <row r="1030">
          <cell r="F1030">
            <v>16400</v>
          </cell>
          <cell r="Q1030">
            <v>1</v>
          </cell>
        </row>
        <row r="1031">
          <cell r="F1031">
            <v>79003</v>
          </cell>
          <cell r="Q1031">
            <v>1</v>
          </cell>
        </row>
        <row r="1032">
          <cell r="F1032">
            <v>13400</v>
          </cell>
          <cell r="Q1032">
            <v>1</v>
          </cell>
        </row>
        <row r="1033">
          <cell r="F1033">
            <v>14100</v>
          </cell>
          <cell r="Q1033">
            <v>1</v>
          </cell>
        </row>
        <row r="1034">
          <cell r="F1034">
            <v>14100</v>
          </cell>
          <cell r="Q1034">
            <v>1</v>
          </cell>
        </row>
        <row r="1035">
          <cell r="F1035">
            <v>15520</v>
          </cell>
          <cell r="Q1035">
            <v>1</v>
          </cell>
        </row>
        <row r="1036">
          <cell r="F1036">
            <v>15505</v>
          </cell>
          <cell r="Q1036">
            <v>1</v>
          </cell>
        </row>
        <row r="1037">
          <cell r="F1037">
            <v>15506</v>
          </cell>
          <cell r="Q1037">
            <v>1</v>
          </cell>
        </row>
        <row r="1038">
          <cell r="F1038">
            <v>41020</v>
          </cell>
          <cell r="Q1038">
            <v>1</v>
          </cell>
        </row>
        <row r="1039">
          <cell r="F1039">
            <v>13520</v>
          </cell>
          <cell r="Q1039">
            <v>1</v>
          </cell>
        </row>
        <row r="1040">
          <cell r="F1040">
            <v>14109</v>
          </cell>
          <cell r="Q1040">
            <v>1</v>
          </cell>
        </row>
        <row r="1041">
          <cell r="F1041">
            <v>79002</v>
          </cell>
          <cell r="Q1041">
            <v>1</v>
          </cell>
        </row>
        <row r="1042">
          <cell r="F1042">
            <v>52040</v>
          </cell>
          <cell r="Q1042">
            <v>1</v>
          </cell>
        </row>
        <row r="1043">
          <cell r="F1043">
            <v>15506</v>
          </cell>
          <cell r="Q1043">
            <v>1</v>
          </cell>
        </row>
        <row r="1044">
          <cell r="F1044">
            <v>31100</v>
          </cell>
          <cell r="Q1044">
            <v>1</v>
          </cell>
        </row>
        <row r="1045">
          <cell r="F1045">
            <v>13510</v>
          </cell>
          <cell r="Q1045">
            <v>1</v>
          </cell>
        </row>
        <row r="1046">
          <cell r="F1046">
            <v>15506</v>
          </cell>
          <cell r="Q1046">
            <v>1</v>
          </cell>
        </row>
        <row r="1047">
          <cell r="F1047">
            <v>15100</v>
          </cell>
          <cell r="Q1047">
            <v>1</v>
          </cell>
        </row>
        <row r="1048">
          <cell r="F1048">
            <v>15505</v>
          </cell>
          <cell r="Q1048">
            <v>1</v>
          </cell>
        </row>
        <row r="1049">
          <cell r="F1049">
            <v>11200</v>
          </cell>
          <cell r="Q1049">
            <v>1</v>
          </cell>
        </row>
        <row r="1050">
          <cell r="F1050">
            <v>79002</v>
          </cell>
          <cell r="Q1050">
            <v>1</v>
          </cell>
        </row>
        <row r="1051">
          <cell r="F1051">
            <v>15506</v>
          </cell>
          <cell r="Q1051">
            <v>1</v>
          </cell>
        </row>
        <row r="1052">
          <cell r="F1052">
            <v>15506</v>
          </cell>
          <cell r="Q1052">
            <v>1</v>
          </cell>
        </row>
        <row r="1053">
          <cell r="F1053">
            <v>11200</v>
          </cell>
          <cell r="Q1053">
            <v>1</v>
          </cell>
        </row>
        <row r="1054">
          <cell r="F1054">
            <v>11490</v>
          </cell>
          <cell r="Q1054">
            <v>0.5</v>
          </cell>
        </row>
        <row r="1055">
          <cell r="F1055">
            <v>13510</v>
          </cell>
          <cell r="Q1055">
            <v>1</v>
          </cell>
        </row>
        <row r="1056">
          <cell r="F1056">
            <v>16400</v>
          </cell>
          <cell r="Q1056">
            <v>1</v>
          </cell>
        </row>
        <row r="1057">
          <cell r="F1057">
            <v>13520</v>
          </cell>
          <cell r="Q1057">
            <v>1</v>
          </cell>
        </row>
        <row r="1058">
          <cell r="F1058">
            <v>16400</v>
          </cell>
          <cell r="Q1058">
            <v>1</v>
          </cell>
        </row>
        <row r="1059">
          <cell r="F1059">
            <v>79002</v>
          </cell>
          <cell r="Q1059">
            <v>1</v>
          </cell>
        </row>
        <row r="1060">
          <cell r="F1060">
            <v>51060</v>
          </cell>
          <cell r="Q1060">
            <v>1</v>
          </cell>
        </row>
        <row r="1061">
          <cell r="F1061">
            <v>51045</v>
          </cell>
          <cell r="Q1061">
            <v>1</v>
          </cell>
        </row>
        <row r="1062">
          <cell r="F1062">
            <v>41020</v>
          </cell>
          <cell r="Q1062">
            <v>1</v>
          </cell>
        </row>
        <row r="1063">
          <cell r="F1063">
            <v>13510</v>
          </cell>
          <cell r="Q1063">
            <v>1</v>
          </cell>
        </row>
        <row r="1064">
          <cell r="F1064">
            <v>12013</v>
          </cell>
          <cell r="Q1064">
            <v>1</v>
          </cell>
        </row>
        <row r="1065">
          <cell r="F1065">
            <v>41020</v>
          </cell>
          <cell r="Q1065">
            <v>1</v>
          </cell>
        </row>
        <row r="1066">
          <cell r="F1066">
            <v>15100</v>
          </cell>
          <cell r="Q1066">
            <v>1</v>
          </cell>
        </row>
        <row r="1067">
          <cell r="F1067">
            <v>15100</v>
          </cell>
          <cell r="Q1067">
            <v>1</v>
          </cell>
        </row>
        <row r="1068">
          <cell r="F1068">
            <v>72500</v>
          </cell>
          <cell r="Q1068">
            <v>1</v>
          </cell>
        </row>
        <row r="1069">
          <cell r="F1069">
            <v>15510</v>
          </cell>
          <cell r="Q1069">
            <v>1</v>
          </cell>
        </row>
        <row r="1070">
          <cell r="F1070">
            <v>42010</v>
          </cell>
          <cell r="Q1070">
            <v>1</v>
          </cell>
        </row>
        <row r="1071">
          <cell r="F1071">
            <v>14100</v>
          </cell>
          <cell r="Q1071">
            <v>1</v>
          </cell>
        </row>
        <row r="1072">
          <cell r="F1072">
            <v>15100</v>
          </cell>
          <cell r="Q1072">
            <v>1</v>
          </cell>
        </row>
        <row r="1073">
          <cell r="F1073">
            <v>11150</v>
          </cell>
          <cell r="Q1073">
            <v>1</v>
          </cell>
        </row>
        <row r="1074">
          <cell r="F1074">
            <v>15506</v>
          </cell>
          <cell r="Q1074">
            <v>1</v>
          </cell>
        </row>
        <row r="1075">
          <cell r="F1075">
            <v>51040</v>
          </cell>
          <cell r="Q1075">
            <v>1</v>
          </cell>
        </row>
        <row r="1076">
          <cell r="F1076">
            <v>15520</v>
          </cell>
          <cell r="Q1076">
            <v>1</v>
          </cell>
        </row>
        <row r="1077">
          <cell r="F1077">
            <v>15510</v>
          </cell>
          <cell r="Q1077">
            <v>1</v>
          </cell>
        </row>
        <row r="1078">
          <cell r="F1078">
            <v>41060</v>
          </cell>
          <cell r="Q1078">
            <v>1</v>
          </cell>
        </row>
        <row r="1079">
          <cell r="F1079">
            <v>79002</v>
          </cell>
          <cell r="Q1079">
            <v>1</v>
          </cell>
        </row>
        <row r="1080">
          <cell r="F1080">
            <v>13510</v>
          </cell>
          <cell r="Q1080">
            <v>1</v>
          </cell>
        </row>
        <row r="1081">
          <cell r="F1081">
            <v>14100</v>
          </cell>
          <cell r="Q1081">
            <v>1</v>
          </cell>
        </row>
        <row r="1082">
          <cell r="F1082">
            <v>13510</v>
          </cell>
          <cell r="Q1082">
            <v>1</v>
          </cell>
        </row>
        <row r="1083">
          <cell r="F1083">
            <v>15100</v>
          </cell>
          <cell r="Q1083">
            <v>1</v>
          </cell>
        </row>
        <row r="1084">
          <cell r="F1084">
            <v>13510</v>
          </cell>
          <cell r="Q1084">
            <v>1</v>
          </cell>
        </row>
        <row r="1085">
          <cell r="F1085">
            <v>15506</v>
          </cell>
          <cell r="Q1085">
            <v>1</v>
          </cell>
        </row>
        <row r="1086">
          <cell r="F1086">
            <v>11490</v>
          </cell>
          <cell r="Q1086">
            <v>0.5</v>
          </cell>
        </row>
        <row r="1087">
          <cell r="F1087">
            <v>15100</v>
          </cell>
          <cell r="Q1087">
            <v>1</v>
          </cell>
        </row>
        <row r="1088">
          <cell r="F1088">
            <v>13510</v>
          </cell>
          <cell r="Q1088">
            <v>1</v>
          </cell>
        </row>
        <row r="1089">
          <cell r="F1089">
            <v>51060</v>
          </cell>
          <cell r="Q1089">
            <v>1</v>
          </cell>
        </row>
      </sheetData>
      <sheetData sheetId="17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99023</v>
          </cell>
          <cell r="O15">
            <v>1</v>
          </cell>
        </row>
        <row r="16">
          <cell r="F16">
            <v>99007</v>
          </cell>
          <cell r="O16">
            <v>1</v>
          </cell>
        </row>
        <row r="17">
          <cell r="F17">
            <v>99018</v>
          </cell>
          <cell r="O17">
            <v>1</v>
          </cell>
        </row>
        <row r="18">
          <cell r="F18">
            <v>99024</v>
          </cell>
          <cell r="O18">
            <v>1</v>
          </cell>
        </row>
        <row r="19">
          <cell r="F19">
            <v>99023</v>
          </cell>
          <cell r="O19">
            <v>1</v>
          </cell>
        </row>
        <row r="20">
          <cell r="F20">
            <v>99013</v>
          </cell>
          <cell r="O20">
            <v>1</v>
          </cell>
        </row>
      </sheetData>
      <sheetData sheetId="18" refreshError="1"/>
      <sheetData sheetId="19" refreshError="1"/>
      <sheetData sheetId="20" refreshError="1">
        <row r="2">
          <cell r="F2">
            <v>13400</v>
          </cell>
          <cell r="Q2">
            <v>1</v>
          </cell>
        </row>
        <row r="3">
          <cell r="F3">
            <v>41060</v>
          </cell>
          <cell r="Q3">
            <v>1</v>
          </cell>
        </row>
        <row r="4">
          <cell r="F4">
            <v>11330</v>
          </cell>
          <cell r="Q4">
            <v>1</v>
          </cell>
        </row>
        <row r="5">
          <cell r="F5">
            <v>13510</v>
          </cell>
          <cell r="Q5">
            <v>1</v>
          </cell>
        </row>
        <row r="6">
          <cell r="F6">
            <v>13400</v>
          </cell>
          <cell r="Q6">
            <v>1</v>
          </cell>
        </row>
        <row r="7">
          <cell r="F7">
            <v>43010</v>
          </cell>
          <cell r="Q7">
            <v>1</v>
          </cell>
        </row>
        <row r="8">
          <cell r="F8">
            <v>13520</v>
          </cell>
          <cell r="Q8">
            <v>1</v>
          </cell>
        </row>
        <row r="9">
          <cell r="F9">
            <v>13510</v>
          </cell>
          <cell r="Q9">
            <v>1</v>
          </cell>
        </row>
        <row r="10">
          <cell r="F10">
            <v>13510</v>
          </cell>
          <cell r="Q10">
            <v>1</v>
          </cell>
        </row>
        <row r="11">
          <cell r="F11">
            <v>42030</v>
          </cell>
          <cell r="Q11">
            <v>1</v>
          </cell>
        </row>
        <row r="12">
          <cell r="F12">
            <v>41060</v>
          </cell>
          <cell r="Q12">
            <v>1</v>
          </cell>
        </row>
        <row r="13">
          <cell r="F13">
            <v>16400</v>
          </cell>
          <cell r="Q13">
            <v>1</v>
          </cell>
        </row>
        <row r="14">
          <cell r="F14">
            <v>15100</v>
          </cell>
          <cell r="Q14">
            <v>1</v>
          </cell>
        </row>
        <row r="15">
          <cell r="F15">
            <v>13400</v>
          </cell>
          <cell r="Q15">
            <v>1</v>
          </cell>
        </row>
        <row r="16">
          <cell r="F16">
            <v>42016</v>
          </cell>
          <cell r="Q16">
            <v>1</v>
          </cell>
        </row>
        <row r="17">
          <cell r="F17">
            <v>52010</v>
          </cell>
          <cell r="Q17">
            <v>1</v>
          </cell>
        </row>
        <row r="18">
          <cell r="F18">
            <v>13510</v>
          </cell>
          <cell r="Q18">
            <v>1</v>
          </cell>
        </row>
        <row r="19">
          <cell r="F19">
            <v>79002</v>
          </cell>
          <cell r="Q19">
            <v>1</v>
          </cell>
        </row>
        <row r="20">
          <cell r="F20">
            <v>13510</v>
          </cell>
          <cell r="Q20">
            <v>1</v>
          </cell>
        </row>
        <row r="21">
          <cell r="F21">
            <v>14109</v>
          </cell>
          <cell r="Q21">
            <v>1</v>
          </cell>
        </row>
        <row r="22">
          <cell r="F22">
            <v>14109</v>
          </cell>
          <cell r="Q22">
            <v>1</v>
          </cell>
        </row>
        <row r="23">
          <cell r="F23">
            <v>13510</v>
          </cell>
          <cell r="Q23">
            <v>1</v>
          </cell>
        </row>
        <row r="24">
          <cell r="F24">
            <v>14100</v>
          </cell>
          <cell r="Q24">
            <v>1</v>
          </cell>
        </row>
        <row r="25">
          <cell r="F25">
            <v>13510</v>
          </cell>
          <cell r="Q25">
            <v>1</v>
          </cell>
        </row>
        <row r="26">
          <cell r="F26">
            <v>13520</v>
          </cell>
          <cell r="Q26">
            <v>1</v>
          </cell>
        </row>
        <row r="27">
          <cell r="F27">
            <v>15100</v>
          </cell>
          <cell r="Q27">
            <v>1</v>
          </cell>
        </row>
        <row r="28">
          <cell r="F28">
            <v>13520</v>
          </cell>
          <cell r="Q28">
            <v>1</v>
          </cell>
        </row>
        <row r="29">
          <cell r="F29">
            <v>11200</v>
          </cell>
          <cell r="Q29">
            <v>1</v>
          </cell>
        </row>
        <row r="30">
          <cell r="F30">
            <v>13510</v>
          </cell>
          <cell r="Q30">
            <v>1</v>
          </cell>
        </row>
        <row r="31">
          <cell r="F31">
            <v>14100</v>
          </cell>
          <cell r="Q31">
            <v>1</v>
          </cell>
        </row>
        <row r="32">
          <cell r="F32">
            <v>15510</v>
          </cell>
          <cell r="Q32">
            <v>1</v>
          </cell>
        </row>
        <row r="33">
          <cell r="F33">
            <v>13510</v>
          </cell>
          <cell r="Q33">
            <v>1</v>
          </cell>
        </row>
        <row r="34">
          <cell r="F34">
            <v>13510</v>
          </cell>
          <cell r="Q34">
            <v>1</v>
          </cell>
        </row>
        <row r="35">
          <cell r="F35">
            <v>13510</v>
          </cell>
          <cell r="Q35">
            <v>1</v>
          </cell>
        </row>
        <row r="36">
          <cell r="F36">
            <v>54010</v>
          </cell>
          <cell r="Q36">
            <v>1</v>
          </cell>
        </row>
        <row r="37">
          <cell r="F37">
            <v>13510</v>
          </cell>
          <cell r="Q37">
            <v>1</v>
          </cell>
        </row>
        <row r="38">
          <cell r="F38">
            <v>42010</v>
          </cell>
          <cell r="Q38">
            <v>1</v>
          </cell>
        </row>
        <row r="39">
          <cell r="F39">
            <v>13100</v>
          </cell>
          <cell r="Q39">
            <v>1</v>
          </cell>
        </row>
        <row r="40">
          <cell r="F40">
            <v>79000</v>
          </cell>
          <cell r="Q40">
            <v>1</v>
          </cell>
        </row>
        <row r="41">
          <cell r="F41">
            <v>14109</v>
          </cell>
          <cell r="Q41">
            <v>1</v>
          </cell>
        </row>
        <row r="42">
          <cell r="F42">
            <v>13510</v>
          </cell>
          <cell r="Q42">
            <v>1</v>
          </cell>
        </row>
        <row r="43">
          <cell r="F43">
            <v>13400</v>
          </cell>
          <cell r="Q43">
            <v>1</v>
          </cell>
        </row>
        <row r="44">
          <cell r="F44">
            <v>52010</v>
          </cell>
          <cell r="Q44">
            <v>1</v>
          </cell>
        </row>
        <row r="45">
          <cell r="F45">
            <v>11330</v>
          </cell>
          <cell r="Q45">
            <v>1</v>
          </cell>
        </row>
        <row r="46">
          <cell r="F46">
            <v>13510</v>
          </cell>
          <cell r="Q46">
            <v>1</v>
          </cell>
        </row>
        <row r="47">
          <cell r="F47">
            <v>14100</v>
          </cell>
          <cell r="Q47">
            <v>1</v>
          </cell>
        </row>
        <row r="48">
          <cell r="F48">
            <v>14100</v>
          </cell>
          <cell r="Q48">
            <v>1</v>
          </cell>
        </row>
        <row r="49">
          <cell r="F49">
            <v>15100</v>
          </cell>
          <cell r="Q49">
            <v>1</v>
          </cell>
        </row>
        <row r="50">
          <cell r="F50">
            <v>15506</v>
          </cell>
          <cell r="Q50">
            <v>1</v>
          </cell>
        </row>
        <row r="51">
          <cell r="F51">
            <v>72500</v>
          </cell>
          <cell r="Q51">
            <v>1</v>
          </cell>
        </row>
        <row r="52">
          <cell r="F52">
            <v>14100</v>
          </cell>
          <cell r="Q52">
            <v>1</v>
          </cell>
        </row>
        <row r="53">
          <cell r="F53">
            <v>13510</v>
          </cell>
          <cell r="Q53">
            <v>1</v>
          </cell>
        </row>
        <row r="54">
          <cell r="F54">
            <v>16400</v>
          </cell>
          <cell r="Q54">
            <v>1</v>
          </cell>
        </row>
        <row r="55">
          <cell r="F55">
            <v>13510</v>
          </cell>
          <cell r="Q55">
            <v>1</v>
          </cell>
        </row>
        <row r="56">
          <cell r="F56">
            <v>51040</v>
          </cell>
          <cell r="Q56">
            <v>1</v>
          </cell>
        </row>
        <row r="57">
          <cell r="F57">
            <v>52010</v>
          </cell>
          <cell r="Q57">
            <v>1</v>
          </cell>
        </row>
        <row r="58">
          <cell r="F58">
            <v>14100</v>
          </cell>
          <cell r="Q58">
            <v>1</v>
          </cell>
        </row>
        <row r="59">
          <cell r="F59">
            <v>15505</v>
          </cell>
          <cell r="Q59">
            <v>1</v>
          </cell>
        </row>
        <row r="60">
          <cell r="F60">
            <v>51020</v>
          </cell>
          <cell r="Q60">
            <v>1</v>
          </cell>
        </row>
        <row r="61">
          <cell r="F61">
            <v>15506</v>
          </cell>
          <cell r="Q61">
            <v>1</v>
          </cell>
        </row>
        <row r="62">
          <cell r="F62">
            <v>13520</v>
          </cell>
          <cell r="Q62">
            <v>1</v>
          </cell>
        </row>
        <row r="63">
          <cell r="F63">
            <v>11550</v>
          </cell>
          <cell r="Q63">
            <v>1</v>
          </cell>
        </row>
        <row r="64">
          <cell r="F64">
            <v>16400</v>
          </cell>
          <cell r="Q64">
            <v>0.5</v>
          </cell>
        </row>
        <row r="65">
          <cell r="F65">
            <v>13510</v>
          </cell>
          <cell r="Q65">
            <v>1</v>
          </cell>
        </row>
        <row r="66">
          <cell r="F66">
            <v>13400</v>
          </cell>
          <cell r="Q66">
            <v>1</v>
          </cell>
        </row>
        <row r="67">
          <cell r="F67">
            <v>13510</v>
          </cell>
          <cell r="Q67">
            <v>1</v>
          </cell>
        </row>
        <row r="68">
          <cell r="F68">
            <v>15506</v>
          </cell>
          <cell r="Q68">
            <v>1</v>
          </cell>
        </row>
        <row r="69">
          <cell r="F69">
            <v>14100</v>
          </cell>
          <cell r="Q69">
            <v>1</v>
          </cell>
        </row>
        <row r="70">
          <cell r="F70">
            <v>15100</v>
          </cell>
          <cell r="Q70">
            <v>1</v>
          </cell>
        </row>
        <row r="71">
          <cell r="F71">
            <v>15506</v>
          </cell>
          <cell r="Q71">
            <v>1</v>
          </cell>
        </row>
        <row r="72">
          <cell r="F72">
            <v>15506</v>
          </cell>
          <cell r="Q72">
            <v>1</v>
          </cell>
        </row>
        <row r="73">
          <cell r="F73">
            <v>11515</v>
          </cell>
          <cell r="Q73">
            <v>1</v>
          </cell>
        </row>
        <row r="74">
          <cell r="F74">
            <v>16200</v>
          </cell>
          <cell r="Q74">
            <v>1</v>
          </cell>
        </row>
        <row r="75">
          <cell r="F75">
            <v>13600</v>
          </cell>
          <cell r="Q75">
            <v>1</v>
          </cell>
        </row>
        <row r="76">
          <cell r="F76">
            <v>14100</v>
          </cell>
          <cell r="Q76">
            <v>1</v>
          </cell>
        </row>
        <row r="77">
          <cell r="F77">
            <v>31300</v>
          </cell>
          <cell r="Q77">
            <v>1</v>
          </cell>
        </row>
        <row r="78">
          <cell r="F78">
            <v>11410</v>
          </cell>
          <cell r="Q78">
            <v>1</v>
          </cell>
        </row>
        <row r="79">
          <cell r="F79">
            <v>13510</v>
          </cell>
          <cell r="Q79">
            <v>1</v>
          </cell>
        </row>
        <row r="80">
          <cell r="F80">
            <v>13400</v>
          </cell>
          <cell r="Q80">
            <v>0.5</v>
          </cell>
        </row>
        <row r="81">
          <cell r="F81">
            <v>41020</v>
          </cell>
          <cell r="Q81">
            <v>1</v>
          </cell>
        </row>
        <row r="82">
          <cell r="F82">
            <v>15506</v>
          </cell>
          <cell r="Q82">
            <v>1</v>
          </cell>
        </row>
        <row r="83">
          <cell r="F83">
            <v>15100</v>
          </cell>
          <cell r="Q83">
            <v>1</v>
          </cell>
        </row>
        <row r="84">
          <cell r="F84">
            <v>14100</v>
          </cell>
          <cell r="Q84">
            <v>1</v>
          </cell>
        </row>
        <row r="85">
          <cell r="F85">
            <v>13400</v>
          </cell>
          <cell r="Q85">
            <v>1</v>
          </cell>
        </row>
        <row r="86">
          <cell r="F86">
            <v>11348</v>
          </cell>
          <cell r="Q86">
            <v>1</v>
          </cell>
        </row>
        <row r="87">
          <cell r="F87">
            <v>13510</v>
          </cell>
          <cell r="Q87">
            <v>1</v>
          </cell>
        </row>
        <row r="88">
          <cell r="F88">
            <v>14109</v>
          </cell>
          <cell r="Q88">
            <v>1</v>
          </cell>
        </row>
        <row r="89">
          <cell r="F89">
            <v>13400</v>
          </cell>
          <cell r="Q89">
            <v>1</v>
          </cell>
        </row>
        <row r="90">
          <cell r="F90">
            <v>14100</v>
          </cell>
          <cell r="Q90">
            <v>1</v>
          </cell>
        </row>
        <row r="91">
          <cell r="F91">
            <v>41040</v>
          </cell>
          <cell r="Q91">
            <v>1</v>
          </cell>
        </row>
        <row r="92">
          <cell r="F92">
            <v>16300</v>
          </cell>
          <cell r="Q92">
            <v>1</v>
          </cell>
        </row>
        <row r="93">
          <cell r="F93">
            <v>13510</v>
          </cell>
          <cell r="Q93">
            <v>1</v>
          </cell>
        </row>
        <row r="94">
          <cell r="F94">
            <v>13510</v>
          </cell>
          <cell r="Q94">
            <v>1</v>
          </cell>
        </row>
        <row r="95">
          <cell r="F95">
            <v>13400</v>
          </cell>
          <cell r="Q95">
            <v>1</v>
          </cell>
        </row>
        <row r="96">
          <cell r="F96">
            <v>13510</v>
          </cell>
          <cell r="Q96">
            <v>1</v>
          </cell>
        </row>
        <row r="97">
          <cell r="F97">
            <v>54010</v>
          </cell>
          <cell r="Q97">
            <v>1</v>
          </cell>
        </row>
        <row r="98">
          <cell r="F98">
            <v>11100</v>
          </cell>
          <cell r="Q98">
            <v>1</v>
          </cell>
        </row>
        <row r="99">
          <cell r="F99">
            <v>15506</v>
          </cell>
          <cell r="Q99">
            <v>0</v>
          </cell>
        </row>
        <row r="100">
          <cell r="F100">
            <v>13520</v>
          </cell>
          <cell r="Q100">
            <v>1</v>
          </cell>
        </row>
        <row r="101">
          <cell r="F101">
            <v>13525</v>
          </cell>
          <cell r="Q101">
            <v>1</v>
          </cell>
        </row>
        <row r="102">
          <cell r="F102">
            <v>12011</v>
          </cell>
          <cell r="Q102">
            <v>1</v>
          </cell>
        </row>
        <row r="103">
          <cell r="F103">
            <v>14100</v>
          </cell>
          <cell r="Q103">
            <v>1</v>
          </cell>
        </row>
        <row r="104">
          <cell r="F104">
            <v>12359</v>
          </cell>
          <cell r="Q104">
            <v>1</v>
          </cell>
        </row>
        <row r="105">
          <cell r="F105">
            <v>13510</v>
          </cell>
          <cell r="Q105">
            <v>1</v>
          </cell>
        </row>
        <row r="106">
          <cell r="F106">
            <v>14100</v>
          </cell>
          <cell r="Q106">
            <v>1</v>
          </cell>
        </row>
        <row r="107">
          <cell r="F107">
            <v>51060</v>
          </cell>
          <cell r="Q107">
            <v>1</v>
          </cell>
        </row>
        <row r="108">
          <cell r="F108">
            <v>16400</v>
          </cell>
          <cell r="Q108">
            <v>1</v>
          </cell>
        </row>
        <row r="109">
          <cell r="F109">
            <v>14100</v>
          </cell>
          <cell r="Q109">
            <v>1</v>
          </cell>
        </row>
        <row r="110">
          <cell r="F110">
            <v>13520</v>
          </cell>
          <cell r="Q110">
            <v>1</v>
          </cell>
        </row>
        <row r="111">
          <cell r="F111">
            <v>15100</v>
          </cell>
          <cell r="Q111">
            <v>1</v>
          </cell>
        </row>
        <row r="112">
          <cell r="F112">
            <v>42016</v>
          </cell>
          <cell r="Q112">
            <v>1</v>
          </cell>
        </row>
        <row r="113">
          <cell r="F113">
            <v>13510</v>
          </cell>
          <cell r="Q113">
            <v>1</v>
          </cell>
        </row>
        <row r="114">
          <cell r="F114">
            <v>11410</v>
          </cell>
          <cell r="Q114">
            <v>1</v>
          </cell>
        </row>
        <row r="115">
          <cell r="F115">
            <v>13510</v>
          </cell>
          <cell r="Q115">
            <v>1</v>
          </cell>
        </row>
        <row r="116">
          <cell r="F116">
            <v>15506</v>
          </cell>
          <cell r="Q116">
            <v>1</v>
          </cell>
        </row>
        <row r="117">
          <cell r="F117">
            <v>13510</v>
          </cell>
          <cell r="Q117">
            <v>1</v>
          </cell>
        </row>
        <row r="118">
          <cell r="F118">
            <v>15100</v>
          </cell>
          <cell r="Q118">
            <v>1</v>
          </cell>
        </row>
        <row r="119">
          <cell r="F119">
            <v>14100</v>
          </cell>
          <cell r="Q119">
            <v>1</v>
          </cell>
        </row>
        <row r="120">
          <cell r="F120">
            <v>13510</v>
          </cell>
          <cell r="Q120">
            <v>1</v>
          </cell>
        </row>
        <row r="121">
          <cell r="F121">
            <v>13400</v>
          </cell>
          <cell r="Q121">
            <v>1</v>
          </cell>
        </row>
        <row r="122">
          <cell r="F122">
            <v>52010</v>
          </cell>
          <cell r="Q122">
            <v>1</v>
          </cell>
        </row>
        <row r="123">
          <cell r="F123">
            <v>41020</v>
          </cell>
          <cell r="Q123">
            <v>1</v>
          </cell>
        </row>
        <row r="124">
          <cell r="F124">
            <v>11515</v>
          </cell>
          <cell r="Q124">
            <v>1</v>
          </cell>
        </row>
        <row r="125">
          <cell r="F125">
            <v>13510</v>
          </cell>
          <cell r="Q125">
            <v>1</v>
          </cell>
        </row>
        <row r="126">
          <cell r="F126">
            <v>13510</v>
          </cell>
          <cell r="Q126">
            <v>1</v>
          </cell>
        </row>
        <row r="127">
          <cell r="F127">
            <v>15100</v>
          </cell>
          <cell r="Q127">
            <v>1</v>
          </cell>
        </row>
        <row r="128">
          <cell r="F128">
            <v>13400</v>
          </cell>
          <cell r="Q128">
            <v>1</v>
          </cell>
        </row>
        <row r="129">
          <cell r="F129">
            <v>15520</v>
          </cell>
          <cell r="Q129">
            <v>1</v>
          </cell>
        </row>
        <row r="130">
          <cell r="F130">
            <v>13510</v>
          </cell>
          <cell r="Q130">
            <v>1</v>
          </cell>
        </row>
        <row r="131">
          <cell r="F131">
            <v>13100</v>
          </cell>
          <cell r="Q131">
            <v>1</v>
          </cell>
        </row>
        <row r="132">
          <cell r="F132">
            <v>11100</v>
          </cell>
          <cell r="Q132">
            <v>1</v>
          </cell>
        </row>
        <row r="133">
          <cell r="F133">
            <v>11200</v>
          </cell>
          <cell r="Q133">
            <v>1</v>
          </cell>
        </row>
        <row r="134">
          <cell r="F134">
            <v>13520</v>
          </cell>
          <cell r="Q134">
            <v>1</v>
          </cell>
        </row>
        <row r="135">
          <cell r="F135">
            <v>15506</v>
          </cell>
          <cell r="Q135">
            <v>1</v>
          </cell>
        </row>
        <row r="136">
          <cell r="F136">
            <v>43010</v>
          </cell>
          <cell r="Q136">
            <v>1</v>
          </cell>
        </row>
        <row r="137">
          <cell r="F137">
            <v>14100</v>
          </cell>
          <cell r="Q137">
            <v>1</v>
          </cell>
        </row>
        <row r="138">
          <cell r="F138">
            <v>15400</v>
          </cell>
          <cell r="Q138">
            <v>1</v>
          </cell>
        </row>
        <row r="139">
          <cell r="F139">
            <v>14100</v>
          </cell>
          <cell r="Q139">
            <v>1</v>
          </cell>
        </row>
        <row r="140">
          <cell r="F140">
            <v>13400</v>
          </cell>
          <cell r="Q140">
            <v>1</v>
          </cell>
        </row>
        <row r="141">
          <cell r="F141">
            <v>12013</v>
          </cell>
          <cell r="Q141">
            <v>1</v>
          </cell>
        </row>
        <row r="142">
          <cell r="F142">
            <v>11100</v>
          </cell>
          <cell r="Q142">
            <v>1</v>
          </cell>
        </row>
        <row r="143">
          <cell r="F143">
            <v>15510</v>
          </cell>
          <cell r="Q143">
            <v>1</v>
          </cell>
        </row>
        <row r="144">
          <cell r="F144">
            <v>44010</v>
          </cell>
          <cell r="Q144">
            <v>1</v>
          </cell>
        </row>
        <row r="145">
          <cell r="F145">
            <v>11420</v>
          </cell>
          <cell r="Q145">
            <v>1</v>
          </cell>
        </row>
        <row r="146">
          <cell r="F146">
            <v>13510</v>
          </cell>
          <cell r="Q146">
            <v>1</v>
          </cell>
        </row>
        <row r="147">
          <cell r="F147">
            <v>15506</v>
          </cell>
          <cell r="Q147">
            <v>1</v>
          </cell>
        </row>
        <row r="148">
          <cell r="F148">
            <v>15506</v>
          </cell>
          <cell r="Q148">
            <v>1</v>
          </cell>
        </row>
        <row r="149">
          <cell r="F149">
            <v>15509</v>
          </cell>
          <cell r="Q149">
            <v>1</v>
          </cell>
        </row>
        <row r="150">
          <cell r="F150">
            <v>13520</v>
          </cell>
          <cell r="Q150">
            <v>1</v>
          </cell>
        </row>
        <row r="151">
          <cell r="F151">
            <v>11430</v>
          </cell>
          <cell r="Q151">
            <v>1</v>
          </cell>
        </row>
        <row r="152">
          <cell r="F152">
            <v>15506</v>
          </cell>
          <cell r="Q152">
            <v>1</v>
          </cell>
        </row>
        <row r="153">
          <cell r="F153">
            <v>11320</v>
          </cell>
          <cell r="Q153">
            <v>1</v>
          </cell>
        </row>
        <row r="154">
          <cell r="F154">
            <v>13510</v>
          </cell>
          <cell r="Q154">
            <v>1</v>
          </cell>
        </row>
        <row r="155">
          <cell r="F155">
            <v>13510</v>
          </cell>
          <cell r="Q155">
            <v>1</v>
          </cell>
        </row>
        <row r="156">
          <cell r="F156">
            <v>12013</v>
          </cell>
          <cell r="Q156">
            <v>1</v>
          </cell>
        </row>
        <row r="157">
          <cell r="F157">
            <v>42010</v>
          </cell>
          <cell r="Q157">
            <v>1</v>
          </cell>
        </row>
        <row r="158">
          <cell r="F158">
            <v>13510</v>
          </cell>
          <cell r="Q158">
            <v>1</v>
          </cell>
        </row>
        <row r="159">
          <cell r="F159">
            <v>15100</v>
          </cell>
          <cell r="Q159">
            <v>1</v>
          </cell>
        </row>
        <row r="160">
          <cell r="F160">
            <v>13510</v>
          </cell>
          <cell r="Q160">
            <v>1</v>
          </cell>
        </row>
        <row r="161">
          <cell r="F161">
            <v>41060</v>
          </cell>
          <cell r="Q161">
            <v>1</v>
          </cell>
        </row>
        <row r="162">
          <cell r="F162">
            <v>15506</v>
          </cell>
          <cell r="Q162">
            <v>1</v>
          </cell>
        </row>
        <row r="163">
          <cell r="F163">
            <v>13520</v>
          </cell>
          <cell r="Q163">
            <v>1</v>
          </cell>
        </row>
        <row r="164">
          <cell r="F164">
            <v>15506</v>
          </cell>
          <cell r="Q164">
            <v>1</v>
          </cell>
        </row>
        <row r="165">
          <cell r="F165">
            <v>13400</v>
          </cell>
          <cell r="Q165">
            <v>1</v>
          </cell>
        </row>
        <row r="166">
          <cell r="F166">
            <v>14100</v>
          </cell>
          <cell r="Q166">
            <v>1</v>
          </cell>
        </row>
        <row r="167">
          <cell r="F167">
            <v>15505</v>
          </cell>
          <cell r="Q167">
            <v>1</v>
          </cell>
        </row>
        <row r="168">
          <cell r="F168">
            <v>12013</v>
          </cell>
          <cell r="Q168">
            <v>1</v>
          </cell>
        </row>
        <row r="169">
          <cell r="F169">
            <v>12011</v>
          </cell>
          <cell r="Q169">
            <v>1</v>
          </cell>
        </row>
        <row r="170">
          <cell r="F170">
            <v>12012</v>
          </cell>
          <cell r="Q170">
            <v>1</v>
          </cell>
        </row>
        <row r="171">
          <cell r="F171">
            <v>54010</v>
          </cell>
          <cell r="Q171">
            <v>1</v>
          </cell>
        </row>
        <row r="172">
          <cell r="F172">
            <v>13510</v>
          </cell>
          <cell r="Q172">
            <v>1</v>
          </cell>
        </row>
        <row r="173">
          <cell r="F173">
            <v>13510</v>
          </cell>
          <cell r="Q173">
            <v>1</v>
          </cell>
        </row>
        <row r="174">
          <cell r="F174">
            <v>11325</v>
          </cell>
          <cell r="Q174">
            <v>1</v>
          </cell>
        </row>
        <row r="175">
          <cell r="F175">
            <v>14100</v>
          </cell>
          <cell r="Q175">
            <v>1</v>
          </cell>
        </row>
        <row r="176">
          <cell r="F176">
            <v>13510</v>
          </cell>
          <cell r="Q176">
            <v>1</v>
          </cell>
        </row>
        <row r="177">
          <cell r="F177">
            <v>13510</v>
          </cell>
          <cell r="Q177">
            <v>1</v>
          </cell>
        </row>
        <row r="178">
          <cell r="F178">
            <v>15100</v>
          </cell>
          <cell r="Q178">
            <v>1</v>
          </cell>
        </row>
        <row r="179">
          <cell r="F179">
            <v>15100</v>
          </cell>
          <cell r="Q179">
            <v>1</v>
          </cell>
        </row>
        <row r="180">
          <cell r="F180">
            <v>13525</v>
          </cell>
          <cell r="Q180">
            <v>1</v>
          </cell>
        </row>
        <row r="181">
          <cell r="F181">
            <v>15506</v>
          </cell>
          <cell r="Q181">
            <v>1</v>
          </cell>
        </row>
        <row r="182">
          <cell r="F182">
            <v>13400</v>
          </cell>
          <cell r="Q182">
            <v>1</v>
          </cell>
        </row>
        <row r="183">
          <cell r="F183">
            <v>16200</v>
          </cell>
          <cell r="Q183">
            <v>1</v>
          </cell>
        </row>
        <row r="184">
          <cell r="F184">
            <v>13400</v>
          </cell>
          <cell r="Q184">
            <v>1</v>
          </cell>
        </row>
        <row r="185">
          <cell r="F185">
            <v>11200</v>
          </cell>
          <cell r="Q185">
            <v>1</v>
          </cell>
        </row>
        <row r="186">
          <cell r="F186">
            <v>13525</v>
          </cell>
          <cell r="Q186">
            <v>1</v>
          </cell>
        </row>
        <row r="187">
          <cell r="F187">
            <v>13520</v>
          </cell>
          <cell r="Q187">
            <v>1</v>
          </cell>
        </row>
        <row r="188">
          <cell r="F188">
            <v>15520</v>
          </cell>
          <cell r="Q188">
            <v>1</v>
          </cell>
        </row>
        <row r="189">
          <cell r="F189">
            <v>12359</v>
          </cell>
          <cell r="Q189">
            <v>1</v>
          </cell>
        </row>
        <row r="190">
          <cell r="F190">
            <v>11490</v>
          </cell>
          <cell r="Q190">
            <v>0.8</v>
          </cell>
        </row>
        <row r="191">
          <cell r="F191">
            <v>14100</v>
          </cell>
          <cell r="Q191">
            <v>1</v>
          </cell>
        </row>
        <row r="192">
          <cell r="F192">
            <v>11100</v>
          </cell>
          <cell r="Q192">
            <v>1</v>
          </cell>
        </row>
        <row r="193">
          <cell r="F193">
            <v>16200</v>
          </cell>
          <cell r="Q193">
            <v>1</v>
          </cell>
        </row>
        <row r="194">
          <cell r="F194">
            <v>15100</v>
          </cell>
          <cell r="Q194">
            <v>1</v>
          </cell>
        </row>
        <row r="195">
          <cell r="F195">
            <v>13510</v>
          </cell>
          <cell r="Q195">
            <v>1</v>
          </cell>
        </row>
        <row r="196">
          <cell r="F196">
            <v>12013</v>
          </cell>
          <cell r="Q196">
            <v>1</v>
          </cell>
        </row>
        <row r="197">
          <cell r="F197">
            <v>11200</v>
          </cell>
          <cell r="Q197">
            <v>1</v>
          </cell>
        </row>
        <row r="198">
          <cell r="F198">
            <v>11200</v>
          </cell>
          <cell r="Q198">
            <v>0.5</v>
          </cell>
        </row>
        <row r="199">
          <cell r="F199">
            <v>13510</v>
          </cell>
          <cell r="Q199">
            <v>1</v>
          </cell>
        </row>
        <row r="200">
          <cell r="F200">
            <v>83024</v>
          </cell>
          <cell r="Q200">
            <v>1</v>
          </cell>
        </row>
        <row r="201">
          <cell r="F201">
            <v>12013</v>
          </cell>
          <cell r="Q201">
            <v>1</v>
          </cell>
        </row>
        <row r="202">
          <cell r="F202">
            <v>11200</v>
          </cell>
          <cell r="Q202">
            <v>1</v>
          </cell>
        </row>
        <row r="203">
          <cell r="F203">
            <v>13600</v>
          </cell>
          <cell r="Q203">
            <v>1</v>
          </cell>
        </row>
        <row r="204">
          <cell r="F204">
            <v>15510</v>
          </cell>
          <cell r="Q204">
            <v>1</v>
          </cell>
        </row>
        <row r="205">
          <cell r="F205">
            <v>14109</v>
          </cell>
          <cell r="Q205">
            <v>1</v>
          </cell>
        </row>
        <row r="206">
          <cell r="F206">
            <v>11100</v>
          </cell>
          <cell r="Q206">
            <v>1</v>
          </cell>
        </row>
        <row r="207">
          <cell r="F207">
            <v>14100</v>
          </cell>
          <cell r="Q207">
            <v>1</v>
          </cell>
        </row>
        <row r="208">
          <cell r="F208">
            <v>13525</v>
          </cell>
          <cell r="Q208">
            <v>1</v>
          </cell>
        </row>
        <row r="209">
          <cell r="F209">
            <v>13510</v>
          </cell>
          <cell r="Q209">
            <v>1</v>
          </cell>
        </row>
        <row r="210">
          <cell r="F210">
            <v>15506</v>
          </cell>
          <cell r="Q210">
            <v>1</v>
          </cell>
        </row>
        <row r="211">
          <cell r="F211">
            <v>13400</v>
          </cell>
          <cell r="Q211">
            <v>1</v>
          </cell>
        </row>
        <row r="212">
          <cell r="F212">
            <v>13510</v>
          </cell>
          <cell r="Q212">
            <v>1</v>
          </cell>
        </row>
        <row r="213">
          <cell r="F213">
            <v>11100</v>
          </cell>
          <cell r="Q213">
            <v>1</v>
          </cell>
        </row>
        <row r="214">
          <cell r="F214">
            <v>13400</v>
          </cell>
          <cell r="Q214">
            <v>1</v>
          </cell>
        </row>
        <row r="215">
          <cell r="F215">
            <v>14100</v>
          </cell>
          <cell r="Q215">
            <v>1</v>
          </cell>
        </row>
        <row r="216">
          <cell r="F216">
            <v>16400</v>
          </cell>
          <cell r="Q216">
            <v>1</v>
          </cell>
        </row>
        <row r="217">
          <cell r="F217">
            <v>15506</v>
          </cell>
          <cell r="Q217">
            <v>1</v>
          </cell>
        </row>
        <row r="218">
          <cell r="F218">
            <v>11200</v>
          </cell>
          <cell r="Q218">
            <v>1</v>
          </cell>
        </row>
        <row r="219">
          <cell r="F219">
            <v>15509</v>
          </cell>
          <cell r="Q219">
            <v>1</v>
          </cell>
        </row>
        <row r="220">
          <cell r="F220">
            <v>42010</v>
          </cell>
          <cell r="Q220">
            <v>1</v>
          </cell>
        </row>
        <row r="221">
          <cell r="F221">
            <v>15100</v>
          </cell>
          <cell r="Q221">
            <v>1</v>
          </cell>
        </row>
        <row r="222">
          <cell r="F222">
            <v>14100</v>
          </cell>
          <cell r="Q222">
            <v>1</v>
          </cell>
        </row>
        <row r="223">
          <cell r="F223">
            <v>14100</v>
          </cell>
          <cell r="Q223">
            <v>1</v>
          </cell>
        </row>
        <row r="224">
          <cell r="F224">
            <v>13510</v>
          </cell>
          <cell r="Q224">
            <v>1</v>
          </cell>
        </row>
        <row r="225">
          <cell r="F225">
            <v>13400</v>
          </cell>
          <cell r="Q225">
            <v>0.8</v>
          </cell>
        </row>
        <row r="226">
          <cell r="F226">
            <v>13510</v>
          </cell>
          <cell r="Q226">
            <v>1</v>
          </cell>
        </row>
        <row r="227">
          <cell r="F227">
            <v>79000</v>
          </cell>
          <cell r="Q227">
            <v>1</v>
          </cell>
        </row>
        <row r="228">
          <cell r="F228">
            <v>11200</v>
          </cell>
          <cell r="Q228">
            <v>1</v>
          </cell>
        </row>
        <row r="229">
          <cell r="F229">
            <v>11100</v>
          </cell>
          <cell r="Q229">
            <v>1</v>
          </cell>
        </row>
        <row r="230">
          <cell r="F230">
            <v>14100</v>
          </cell>
          <cell r="Q230">
            <v>1</v>
          </cell>
        </row>
        <row r="231">
          <cell r="F231">
            <v>44010</v>
          </cell>
          <cell r="Q231">
            <v>1</v>
          </cell>
        </row>
        <row r="232">
          <cell r="F232">
            <v>13400</v>
          </cell>
          <cell r="Q232">
            <v>1</v>
          </cell>
        </row>
        <row r="233">
          <cell r="F233">
            <v>16300</v>
          </cell>
          <cell r="Q233">
            <v>1</v>
          </cell>
        </row>
        <row r="234">
          <cell r="F234">
            <v>14100</v>
          </cell>
          <cell r="Q234">
            <v>1</v>
          </cell>
        </row>
        <row r="235">
          <cell r="F235">
            <v>14100</v>
          </cell>
          <cell r="Q235">
            <v>1</v>
          </cell>
        </row>
        <row r="236">
          <cell r="F236">
            <v>41020</v>
          </cell>
          <cell r="Q236">
            <v>1</v>
          </cell>
        </row>
        <row r="237">
          <cell r="F237">
            <v>14100</v>
          </cell>
          <cell r="Q237">
            <v>1</v>
          </cell>
        </row>
        <row r="238">
          <cell r="F238">
            <v>13400</v>
          </cell>
          <cell r="Q238">
            <v>1</v>
          </cell>
        </row>
        <row r="239">
          <cell r="F239">
            <v>13510</v>
          </cell>
          <cell r="Q239">
            <v>1</v>
          </cell>
        </row>
        <row r="240">
          <cell r="F240">
            <v>13100</v>
          </cell>
          <cell r="Q240">
            <v>1</v>
          </cell>
        </row>
        <row r="241">
          <cell r="F241">
            <v>44010</v>
          </cell>
          <cell r="Q241">
            <v>1</v>
          </cell>
        </row>
        <row r="242">
          <cell r="F242">
            <v>13520</v>
          </cell>
          <cell r="Q242">
            <v>1</v>
          </cell>
        </row>
        <row r="243">
          <cell r="F243">
            <v>15510</v>
          </cell>
          <cell r="Q243">
            <v>1</v>
          </cell>
        </row>
        <row r="244">
          <cell r="F244">
            <v>41060</v>
          </cell>
          <cell r="Q244">
            <v>1</v>
          </cell>
        </row>
        <row r="245">
          <cell r="F245">
            <v>13400</v>
          </cell>
          <cell r="Q245">
            <v>1</v>
          </cell>
        </row>
        <row r="246">
          <cell r="F246">
            <v>13400</v>
          </cell>
          <cell r="Q246">
            <v>1</v>
          </cell>
        </row>
        <row r="247">
          <cell r="F247">
            <v>11200</v>
          </cell>
          <cell r="Q247">
            <v>1</v>
          </cell>
        </row>
        <row r="248">
          <cell r="F248">
            <v>13520</v>
          </cell>
          <cell r="Q248">
            <v>1</v>
          </cell>
        </row>
        <row r="249">
          <cell r="F249">
            <v>11490</v>
          </cell>
          <cell r="Q249">
            <v>1</v>
          </cell>
        </row>
        <row r="250">
          <cell r="F250">
            <v>33000</v>
          </cell>
          <cell r="Q250">
            <v>1</v>
          </cell>
        </row>
        <row r="251">
          <cell r="F251">
            <v>16100</v>
          </cell>
          <cell r="Q251">
            <v>1</v>
          </cell>
        </row>
        <row r="252">
          <cell r="F252">
            <v>13510</v>
          </cell>
          <cell r="Q252">
            <v>1</v>
          </cell>
        </row>
        <row r="253">
          <cell r="F253">
            <v>14100</v>
          </cell>
          <cell r="Q253">
            <v>1</v>
          </cell>
        </row>
        <row r="254">
          <cell r="F254">
            <v>13510</v>
          </cell>
          <cell r="Q254">
            <v>1</v>
          </cell>
        </row>
        <row r="255">
          <cell r="F255">
            <v>11330</v>
          </cell>
          <cell r="Q255">
            <v>1</v>
          </cell>
        </row>
        <row r="256">
          <cell r="F256">
            <v>15100</v>
          </cell>
          <cell r="Q256">
            <v>1</v>
          </cell>
        </row>
        <row r="257">
          <cell r="F257">
            <v>16100</v>
          </cell>
          <cell r="Q257">
            <v>1</v>
          </cell>
        </row>
        <row r="258">
          <cell r="F258">
            <v>15520</v>
          </cell>
          <cell r="Q258">
            <v>1</v>
          </cell>
        </row>
        <row r="259">
          <cell r="F259">
            <v>13525</v>
          </cell>
          <cell r="Q259">
            <v>1</v>
          </cell>
        </row>
        <row r="260">
          <cell r="F260">
            <v>11540</v>
          </cell>
          <cell r="Q260">
            <v>1</v>
          </cell>
        </row>
        <row r="261">
          <cell r="F261">
            <v>41060</v>
          </cell>
          <cell r="Q261">
            <v>1</v>
          </cell>
        </row>
        <row r="262">
          <cell r="F262">
            <v>79002</v>
          </cell>
          <cell r="Q262">
            <v>1</v>
          </cell>
        </row>
        <row r="263">
          <cell r="F263">
            <v>11430</v>
          </cell>
          <cell r="Q263">
            <v>1</v>
          </cell>
        </row>
        <row r="264">
          <cell r="F264">
            <v>15506</v>
          </cell>
          <cell r="Q264">
            <v>1</v>
          </cell>
        </row>
        <row r="265">
          <cell r="F265">
            <v>13400</v>
          </cell>
          <cell r="Q265">
            <v>1</v>
          </cell>
        </row>
        <row r="266">
          <cell r="F266">
            <v>13520</v>
          </cell>
          <cell r="Q266">
            <v>1</v>
          </cell>
        </row>
        <row r="267">
          <cell r="F267">
            <v>11410</v>
          </cell>
          <cell r="Q267">
            <v>1</v>
          </cell>
        </row>
        <row r="268">
          <cell r="F268">
            <v>13400</v>
          </cell>
          <cell r="Q268">
            <v>1</v>
          </cell>
        </row>
        <row r="269">
          <cell r="F269">
            <v>32000</v>
          </cell>
          <cell r="Q269">
            <v>1</v>
          </cell>
        </row>
        <row r="270">
          <cell r="F270">
            <v>11100</v>
          </cell>
          <cell r="Q270">
            <v>1</v>
          </cell>
        </row>
        <row r="271">
          <cell r="F271">
            <v>15506</v>
          </cell>
          <cell r="Q271">
            <v>1</v>
          </cell>
        </row>
        <row r="272">
          <cell r="F272">
            <v>13510</v>
          </cell>
          <cell r="Q272">
            <v>1</v>
          </cell>
        </row>
        <row r="273">
          <cell r="F273">
            <v>15400</v>
          </cell>
          <cell r="Q273">
            <v>1</v>
          </cell>
        </row>
        <row r="274">
          <cell r="F274">
            <v>72500</v>
          </cell>
          <cell r="Q274">
            <v>1</v>
          </cell>
        </row>
        <row r="275">
          <cell r="F275">
            <v>15510</v>
          </cell>
          <cell r="Q275">
            <v>1</v>
          </cell>
        </row>
        <row r="276">
          <cell r="F276">
            <v>51020</v>
          </cell>
          <cell r="Q276">
            <v>1</v>
          </cell>
        </row>
        <row r="277">
          <cell r="F277">
            <v>11200</v>
          </cell>
          <cell r="Q277">
            <v>1</v>
          </cell>
        </row>
        <row r="278">
          <cell r="F278">
            <v>11420</v>
          </cell>
          <cell r="Q278">
            <v>1</v>
          </cell>
        </row>
        <row r="279">
          <cell r="F279">
            <v>13100</v>
          </cell>
          <cell r="Q279">
            <v>1</v>
          </cell>
        </row>
        <row r="280">
          <cell r="F280">
            <v>13400</v>
          </cell>
          <cell r="Q280">
            <v>1</v>
          </cell>
        </row>
        <row r="281">
          <cell r="F281">
            <v>12011</v>
          </cell>
          <cell r="Q281">
            <v>1</v>
          </cell>
        </row>
        <row r="282">
          <cell r="F282">
            <v>13520</v>
          </cell>
          <cell r="Q282">
            <v>1</v>
          </cell>
        </row>
        <row r="283">
          <cell r="F283">
            <v>31300</v>
          </cell>
          <cell r="Q283">
            <v>1</v>
          </cell>
        </row>
        <row r="284">
          <cell r="F284">
            <v>11490</v>
          </cell>
          <cell r="Q284">
            <v>0.5</v>
          </cell>
        </row>
        <row r="285">
          <cell r="F285">
            <v>55010</v>
          </cell>
          <cell r="Q285">
            <v>1</v>
          </cell>
        </row>
        <row r="286">
          <cell r="F286">
            <v>11100</v>
          </cell>
          <cell r="Q286">
            <v>1</v>
          </cell>
        </row>
        <row r="287">
          <cell r="F287">
            <v>32000</v>
          </cell>
          <cell r="Q287">
            <v>1</v>
          </cell>
        </row>
        <row r="288">
          <cell r="F288">
            <v>14100</v>
          </cell>
          <cell r="Q288">
            <v>1</v>
          </cell>
        </row>
        <row r="289">
          <cell r="F289">
            <v>11430</v>
          </cell>
          <cell r="Q289">
            <v>1</v>
          </cell>
        </row>
        <row r="290">
          <cell r="F290">
            <v>15506</v>
          </cell>
          <cell r="Q290">
            <v>0</v>
          </cell>
        </row>
        <row r="291">
          <cell r="F291">
            <v>15100</v>
          </cell>
          <cell r="Q291">
            <v>1</v>
          </cell>
        </row>
        <row r="292">
          <cell r="F292">
            <v>14100</v>
          </cell>
          <cell r="Q292">
            <v>1</v>
          </cell>
        </row>
        <row r="293">
          <cell r="F293">
            <v>13400</v>
          </cell>
          <cell r="Q293">
            <v>1</v>
          </cell>
        </row>
        <row r="294">
          <cell r="F294">
            <v>72500</v>
          </cell>
          <cell r="Q294">
            <v>0.8</v>
          </cell>
        </row>
        <row r="295">
          <cell r="F295">
            <v>15520</v>
          </cell>
          <cell r="Q295">
            <v>1</v>
          </cell>
        </row>
        <row r="296">
          <cell r="F296">
            <v>13520</v>
          </cell>
          <cell r="Q296">
            <v>1</v>
          </cell>
        </row>
        <row r="297">
          <cell r="F297">
            <v>41060</v>
          </cell>
          <cell r="Q297">
            <v>1</v>
          </cell>
        </row>
        <row r="298">
          <cell r="F298">
            <v>51010</v>
          </cell>
          <cell r="Q298">
            <v>1</v>
          </cell>
        </row>
        <row r="299">
          <cell r="F299">
            <v>15100</v>
          </cell>
          <cell r="Q299">
            <v>1</v>
          </cell>
        </row>
        <row r="300">
          <cell r="F300">
            <v>13600</v>
          </cell>
          <cell r="Q300">
            <v>1</v>
          </cell>
        </row>
        <row r="301">
          <cell r="F301">
            <v>42030</v>
          </cell>
          <cell r="Q301">
            <v>1</v>
          </cell>
        </row>
        <row r="302">
          <cell r="F302">
            <v>11100</v>
          </cell>
          <cell r="Q302">
            <v>1</v>
          </cell>
        </row>
        <row r="303">
          <cell r="F303">
            <v>13400</v>
          </cell>
          <cell r="Q303">
            <v>1</v>
          </cell>
        </row>
        <row r="304">
          <cell r="F304">
            <v>15510</v>
          </cell>
          <cell r="Q304">
            <v>1</v>
          </cell>
        </row>
        <row r="305">
          <cell r="F305">
            <v>15100</v>
          </cell>
          <cell r="Q305">
            <v>1</v>
          </cell>
        </row>
        <row r="306">
          <cell r="F306">
            <v>12012</v>
          </cell>
          <cell r="Q306">
            <v>1</v>
          </cell>
        </row>
        <row r="307">
          <cell r="F307">
            <v>14100</v>
          </cell>
          <cell r="Q307">
            <v>1</v>
          </cell>
        </row>
        <row r="308">
          <cell r="F308">
            <v>12011</v>
          </cell>
          <cell r="Q308">
            <v>1</v>
          </cell>
        </row>
        <row r="309">
          <cell r="F309">
            <v>13600</v>
          </cell>
          <cell r="Q309">
            <v>1</v>
          </cell>
        </row>
        <row r="310">
          <cell r="F310">
            <v>12013</v>
          </cell>
          <cell r="Q310">
            <v>1</v>
          </cell>
        </row>
        <row r="311">
          <cell r="F311">
            <v>13510</v>
          </cell>
          <cell r="Q311">
            <v>1</v>
          </cell>
        </row>
        <row r="312">
          <cell r="F312">
            <v>13400</v>
          </cell>
          <cell r="Q312">
            <v>1</v>
          </cell>
        </row>
        <row r="313">
          <cell r="F313">
            <v>15510</v>
          </cell>
          <cell r="Q313">
            <v>1</v>
          </cell>
        </row>
        <row r="314">
          <cell r="F314">
            <v>13510</v>
          </cell>
          <cell r="Q314">
            <v>1</v>
          </cell>
        </row>
        <row r="315">
          <cell r="F315">
            <v>13510</v>
          </cell>
          <cell r="Q315">
            <v>1</v>
          </cell>
        </row>
        <row r="316">
          <cell r="F316">
            <v>15509</v>
          </cell>
          <cell r="Q316">
            <v>1</v>
          </cell>
        </row>
        <row r="317">
          <cell r="F317">
            <v>15510</v>
          </cell>
          <cell r="Q317">
            <v>1</v>
          </cell>
        </row>
        <row r="318">
          <cell r="F318">
            <v>41040</v>
          </cell>
          <cell r="Q318">
            <v>1</v>
          </cell>
        </row>
        <row r="319">
          <cell r="F319">
            <v>14100</v>
          </cell>
          <cell r="Q319">
            <v>1</v>
          </cell>
        </row>
        <row r="320">
          <cell r="F320">
            <v>11515</v>
          </cell>
          <cell r="Q320">
            <v>1</v>
          </cell>
        </row>
        <row r="321">
          <cell r="F321">
            <v>13100</v>
          </cell>
          <cell r="Q321">
            <v>1</v>
          </cell>
        </row>
        <row r="322">
          <cell r="F322">
            <v>42012</v>
          </cell>
          <cell r="Q322">
            <v>1</v>
          </cell>
        </row>
        <row r="323">
          <cell r="F323">
            <v>79002</v>
          </cell>
          <cell r="Q323">
            <v>1</v>
          </cell>
        </row>
        <row r="324">
          <cell r="F324">
            <v>42018</v>
          </cell>
          <cell r="Q324">
            <v>0.5</v>
          </cell>
        </row>
        <row r="325">
          <cell r="F325">
            <v>79000</v>
          </cell>
          <cell r="Q325">
            <v>1</v>
          </cell>
        </row>
        <row r="326">
          <cell r="F326">
            <v>46010</v>
          </cell>
          <cell r="Q326">
            <v>1</v>
          </cell>
        </row>
        <row r="327">
          <cell r="F327">
            <v>41020</v>
          </cell>
          <cell r="Q327">
            <v>1</v>
          </cell>
        </row>
        <row r="328">
          <cell r="F328">
            <v>41020</v>
          </cell>
          <cell r="Q328">
            <v>1</v>
          </cell>
        </row>
        <row r="329">
          <cell r="F329">
            <v>15100</v>
          </cell>
          <cell r="Q329">
            <v>1</v>
          </cell>
        </row>
        <row r="330">
          <cell r="F330">
            <v>14100</v>
          </cell>
          <cell r="Q330">
            <v>1</v>
          </cell>
        </row>
        <row r="331">
          <cell r="F331">
            <v>15510</v>
          </cell>
          <cell r="Q331">
            <v>1</v>
          </cell>
        </row>
        <row r="332">
          <cell r="F332">
            <v>13510</v>
          </cell>
          <cell r="Q332">
            <v>1</v>
          </cell>
        </row>
        <row r="333">
          <cell r="F333">
            <v>49010</v>
          </cell>
          <cell r="Q333">
            <v>1</v>
          </cell>
        </row>
        <row r="334">
          <cell r="F334">
            <v>15506</v>
          </cell>
          <cell r="Q334">
            <v>1</v>
          </cell>
        </row>
        <row r="335">
          <cell r="F335">
            <v>11320</v>
          </cell>
          <cell r="Q335">
            <v>1</v>
          </cell>
        </row>
        <row r="336">
          <cell r="F336">
            <v>15100</v>
          </cell>
          <cell r="Q336">
            <v>1</v>
          </cell>
        </row>
        <row r="337">
          <cell r="F337">
            <v>14100</v>
          </cell>
          <cell r="Q337">
            <v>1</v>
          </cell>
        </row>
        <row r="338">
          <cell r="F338">
            <v>15100</v>
          </cell>
          <cell r="Q338">
            <v>1</v>
          </cell>
        </row>
        <row r="339">
          <cell r="F339">
            <v>33000</v>
          </cell>
          <cell r="Q339">
            <v>1</v>
          </cell>
        </row>
        <row r="340">
          <cell r="F340">
            <v>15100</v>
          </cell>
          <cell r="Q340">
            <v>1</v>
          </cell>
        </row>
        <row r="341">
          <cell r="F341">
            <v>13400</v>
          </cell>
          <cell r="Q341">
            <v>1</v>
          </cell>
        </row>
        <row r="342">
          <cell r="F342">
            <v>11515</v>
          </cell>
          <cell r="Q342">
            <v>1</v>
          </cell>
        </row>
        <row r="343">
          <cell r="F343">
            <v>32000</v>
          </cell>
          <cell r="Q343">
            <v>0.9</v>
          </cell>
        </row>
        <row r="344">
          <cell r="F344">
            <v>11150</v>
          </cell>
          <cell r="Q344">
            <v>1</v>
          </cell>
        </row>
        <row r="345">
          <cell r="F345">
            <v>14100</v>
          </cell>
          <cell r="Q345">
            <v>1</v>
          </cell>
        </row>
        <row r="346">
          <cell r="F346">
            <v>11100</v>
          </cell>
          <cell r="Q346">
            <v>1</v>
          </cell>
        </row>
        <row r="347">
          <cell r="F347">
            <v>13600</v>
          </cell>
          <cell r="Q347">
            <v>1</v>
          </cell>
        </row>
        <row r="348">
          <cell r="F348">
            <v>11100</v>
          </cell>
          <cell r="Q348">
            <v>1</v>
          </cell>
        </row>
        <row r="349">
          <cell r="F349">
            <v>15100</v>
          </cell>
          <cell r="Q349">
            <v>1</v>
          </cell>
        </row>
        <row r="350">
          <cell r="F350">
            <v>42040</v>
          </cell>
          <cell r="Q350">
            <v>1</v>
          </cell>
        </row>
        <row r="351">
          <cell r="F351">
            <v>13400</v>
          </cell>
          <cell r="Q351">
            <v>1</v>
          </cell>
        </row>
        <row r="352">
          <cell r="F352">
            <v>41020</v>
          </cell>
          <cell r="Q352">
            <v>1</v>
          </cell>
        </row>
        <row r="353">
          <cell r="F353">
            <v>16300</v>
          </cell>
          <cell r="Q353">
            <v>1</v>
          </cell>
        </row>
        <row r="354">
          <cell r="F354">
            <v>16300</v>
          </cell>
          <cell r="Q354">
            <v>1</v>
          </cell>
        </row>
        <row r="355">
          <cell r="F355">
            <v>43010</v>
          </cell>
          <cell r="Q355">
            <v>1</v>
          </cell>
        </row>
        <row r="356">
          <cell r="F356">
            <v>15505</v>
          </cell>
          <cell r="Q356">
            <v>1</v>
          </cell>
        </row>
        <row r="357">
          <cell r="F357">
            <v>11513</v>
          </cell>
          <cell r="Q357">
            <v>1</v>
          </cell>
        </row>
        <row r="358">
          <cell r="F358">
            <v>15520</v>
          </cell>
          <cell r="Q358">
            <v>1</v>
          </cell>
        </row>
        <row r="359">
          <cell r="F359">
            <v>15520</v>
          </cell>
          <cell r="Q359">
            <v>1</v>
          </cell>
        </row>
        <row r="360">
          <cell r="F360">
            <v>11150</v>
          </cell>
          <cell r="Q360">
            <v>1</v>
          </cell>
        </row>
        <row r="361">
          <cell r="F361">
            <v>13510</v>
          </cell>
          <cell r="Q361">
            <v>1</v>
          </cell>
        </row>
        <row r="362">
          <cell r="F362">
            <v>14100</v>
          </cell>
          <cell r="Q362">
            <v>1</v>
          </cell>
        </row>
        <row r="363">
          <cell r="F363">
            <v>11100</v>
          </cell>
          <cell r="Q363">
            <v>1</v>
          </cell>
        </row>
        <row r="364">
          <cell r="F364">
            <v>14100</v>
          </cell>
          <cell r="Q364">
            <v>1</v>
          </cell>
        </row>
        <row r="365">
          <cell r="F365">
            <v>14100</v>
          </cell>
          <cell r="Q365">
            <v>1</v>
          </cell>
        </row>
        <row r="366">
          <cell r="F366">
            <v>54010</v>
          </cell>
          <cell r="Q366">
            <v>1</v>
          </cell>
        </row>
        <row r="367">
          <cell r="F367">
            <v>11370</v>
          </cell>
          <cell r="Q367">
            <v>0.6</v>
          </cell>
        </row>
        <row r="368">
          <cell r="F368">
            <v>15506</v>
          </cell>
          <cell r="Q368">
            <v>0</v>
          </cell>
        </row>
        <row r="369">
          <cell r="F369">
            <v>15506</v>
          </cell>
          <cell r="Q369">
            <v>1</v>
          </cell>
        </row>
        <row r="370">
          <cell r="F370">
            <v>42016</v>
          </cell>
          <cell r="Q370">
            <v>1</v>
          </cell>
        </row>
        <row r="371">
          <cell r="F371">
            <v>15100</v>
          </cell>
          <cell r="Q371">
            <v>1</v>
          </cell>
        </row>
        <row r="372">
          <cell r="F372">
            <v>15520</v>
          </cell>
          <cell r="Q372">
            <v>1</v>
          </cell>
        </row>
        <row r="373">
          <cell r="F373">
            <v>41060</v>
          </cell>
          <cell r="Q373">
            <v>1</v>
          </cell>
        </row>
        <row r="374">
          <cell r="F374">
            <v>16200</v>
          </cell>
          <cell r="Q374">
            <v>1</v>
          </cell>
        </row>
        <row r="375">
          <cell r="F375">
            <v>13510</v>
          </cell>
          <cell r="Q375">
            <v>1</v>
          </cell>
        </row>
        <row r="376">
          <cell r="F376">
            <v>13510</v>
          </cell>
          <cell r="Q376">
            <v>1</v>
          </cell>
        </row>
        <row r="377">
          <cell r="F377">
            <v>13510</v>
          </cell>
          <cell r="Q377">
            <v>1</v>
          </cell>
        </row>
        <row r="378">
          <cell r="F378">
            <v>15520</v>
          </cell>
          <cell r="Q378">
            <v>1</v>
          </cell>
        </row>
        <row r="379">
          <cell r="F379">
            <v>15506</v>
          </cell>
          <cell r="Q379">
            <v>1</v>
          </cell>
        </row>
        <row r="380">
          <cell r="F380">
            <v>41040</v>
          </cell>
          <cell r="Q380">
            <v>1</v>
          </cell>
        </row>
        <row r="381">
          <cell r="F381">
            <v>44010</v>
          </cell>
          <cell r="Q381">
            <v>1</v>
          </cell>
        </row>
        <row r="382">
          <cell r="F382">
            <v>13400</v>
          </cell>
          <cell r="Q382">
            <v>1</v>
          </cell>
        </row>
        <row r="383">
          <cell r="F383">
            <v>31100</v>
          </cell>
          <cell r="Q383">
            <v>1</v>
          </cell>
        </row>
        <row r="384">
          <cell r="F384">
            <v>15100</v>
          </cell>
          <cell r="Q384">
            <v>1</v>
          </cell>
        </row>
        <row r="385">
          <cell r="F385">
            <v>41020</v>
          </cell>
          <cell r="Q385">
            <v>1</v>
          </cell>
        </row>
        <row r="386">
          <cell r="F386">
            <v>14109</v>
          </cell>
          <cell r="Q386">
            <v>1</v>
          </cell>
        </row>
        <row r="387">
          <cell r="F387">
            <v>11330</v>
          </cell>
          <cell r="Q387">
            <v>1</v>
          </cell>
        </row>
        <row r="388">
          <cell r="F388">
            <v>11540</v>
          </cell>
          <cell r="Q388">
            <v>1</v>
          </cell>
        </row>
        <row r="389">
          <cell r="F389">
            <v>14100</v>
          </cell>
          <cell r="Q389">
            <v>1</v>
          </cell>
        </row>
        <row r="390">
          <cell r="F390">
            <v>13400</v>
          </cell>
          <cell r="Q390">
            <v>1</v>
          </cell>
        </row>
        <row r="391">
          <cell r="F391">
            <v>11540</v>
          </cell>
          <cell r="Q391">
            <v>1</v>
          </cell>
        </row>
        <row r="392">
          <cell r="F392">
            <v>12013</v>
          </cell>
          <cell r="Q392">
            <v>1</v>
          </cell>
        </row>
        <row r="393">
          <cell r="F393">
            <v>11348</v>
          </cell>
          <cell r="Q393">
            <v>1</v>
          </cell>
        </row>
        <row r="394">
          <cell r="F394">
            <v>15510</v>
          </cell>
          <cell r="Q394">
            <v>1</v>
          </cell>
        </row>
        <row r="395">
          <cell r="F395">
            <v>11430</v>
          </cell>
          <cell r="Q395">
            <v>1</v>
          </cell>
        </row>
        <row r="396">
          <cell r="F396">
            <v>11430</v>
          </cell>
          <cell r="Q396">
            <v>1</v>
          </cell>
        </row>
        <row r="397">
          <cell r="F397">
            <v>34000</v>
          </cell>
          <cell r="Q397">
            <v>1</v>
          </cell>
        </row>
        <row r="398">
          <cell r="F398">
            <v>15520</v>
          </cell>
          <cell r="Q398">
            <v>1</v>
          </cell>
        </row>
        <row r="399">
          <cell r="F399">
            <v>11325</v>
          </cell>
          <cell r="Q399">
            <v>1</v>
          </cell>
        </row>
        <row r="400">
          <cell r="F400">
            <v>14100</v>
          </cell>
          <cell r="Q400">
            <v>1</v>
          </cell>
        </row>
        <row r="401">
          <cell r="F401">
            <v>16200</v>
          </cell>
          <cell r="Q401">
            <v>1</v>
          </cell>
        </row>
        <row r="402">
          <cell r="F402">
            <v>15506</v>
          </cell>
          <cell r="Q402">
            <v>1</v>
          </cell>
        </row>
        <row r="403">
          <cell r="F403">
            <v>53010</v>
          </cell>
          <cell r="Q403">
            <v>1</v>
          </cell>
        </row>
        <row r="404">
          <cell r="F404">
            <v>51020</v>
          </cell>
          <cell r="Q404">
            <v>1</v>
          </cell>
        </row>
        <row r="405">
          <cell r="F405">
            <v>15506</v>
          </cell>
          <cell r="Q405">
            <v>1</v>
          </cell>
        </row>
        <row r="406">
          <cell r="F406">
            <v>15506</v>
          </cell>
          <cell r="Q406">
            <v>1</v>
          </cell>
        </row>
        <row r="407">
          <cell r="F407">
            <v>42018</v>
          </cell>
          <cell r="Q407">
            <v>1</v>
          </cell>
        </row>
        <row r="408">
          <cell r="F408">
            <v>13400</v>
          </cell>
          <cell r="Q408">
            <v>1</v>
          </cell>
        </row>
        <row r="409">
          <cell r="F409">
            <v>13400</v>
          </cell>
          <cell r="Q409">
            <v>1</v>
          </cell>
        </row>
        <row r="410">
          <cell r="F410">
            <v>11348</v>
          </cell>
          <cell r="Q410">
            <v>1</v>
          </cell>
        </row>
        <row r="411">
          <cell r="F411">
            <v>16400</v>
          </cell>
          <cell r="Q411">
            <v>1</v>
          </cell>
        </row>
        <row r="412">
          <cell r="F412">
            <v>11200</v>
          </cell>
          <cell r="Q412">
            <v>1</v>
          </cell>
        </row>
        <row r="413">
          <cell r="F413">
            <v>13400</v>
          </cell>
          <cell r="Q413">
            <v>1</v>
          </cell>
        </row>
        <row r="414">
          <cell r="F414">
            <v>15100</v>
          </cell>
          <cell r="Q414">
            <v>1</v>
          </cell>
        </row>
        <row r="415">
          <cell r="F415">
            <v>13520</v>
          </cell>
          <cell r="Q415">
            <v>1</v>
          </cell>
        </row>
        <row r="416">
          <cell r="F416">
            <v>11200</v>
          </cell>
          <cell r="Q416">
            <v>1</v>
          </cell>
        </row>
        <row r="417">
          <cell r="F417">
            <v>13400</v>
          </cell>
          <cell r="Q417">
            <v>0.5</v>
          </cell>
        </row>
        <row r="418">
          <cell r="F418">
            <v>41040</v>
          </cell>
          <cell r="Q418">
            <v>1</v>
          </cell>
        </row>
        <row r="419">
          <cell r="F419">
            <v>35000</v>
          </cell>
          <cell r="Q419">
            <v>1</v>
          </cell>
        </row>
        <row r="420">
          <cell r="F420">
            <v>13510</v>
          </cell>
          <cell r="Q420">
            <v>1</v>
          </cell>
        </row>
        <row r="421">
          <cell r="F421">
            <v>42010</v>
          </cell>
          <cell r="Q421">
            <v>1</v>
          </cell>
        </row>
        <row r="422">
          <cell r="F422">
            <v>13510</v>
          </cell>
          <cell r="Q422">
            <v>1</v>
          </cell>
        </row>
        <row r="423">
          <cell r="F423">
            <v>41060</v>
          </cell>
          <cell r="Q423">
            <v>1</v>
          </cell>
        </row>
        <row r="424">
          <cell r="F424">
            <v>41040</v>
          </cell>
          <cell r="Q424">
            <v>1</v>
          </cell>
        </row>
        <row r="425">
          <cell r="F425">
            <v>11100</v>
          </cell>
          <cell r="Q425">
            <v>1</v>
          </cell>
        </row>
        <row r="426">
          <cell r="F426">
            <v>14100</v>
          </cell>
          <cell r="Q426">
            <v>1</v>
          </cell>
        </row>
        <row r="427">
          <cell r="F427">
            <v>16200</v>
          </cell>
          <cell r="Q427">
            <v>1</v>
          </cell>
        </row>
        <row r="428">
          <cell r="F428">
            <v>13400</v>
          </cell>
          <cell r="Q428">
            <v>1</v>
          </cell>
        </row>
        <row r="429">
          <cell r="F429">
            <v>11595</v>
          </cell>
          <cell r="Q429">
            <v>1</v>
          </cell>
        </row>
        <row r="430">
          <cell r="F430">
            <v>15506</v>
          </cell>
          <cell r="Q430">
            <v>1</v>
          </cell>
        </row>
        <row r="431">
          <cell r="F431">
            <v>15506</v>
          </cell>
          <cell r="Q431">
            <v>1</v>
          </cell>
        </row>
        <row r="432">
          <cell r="F432">
            <v>15494</v>
          </cell>
          <cell r="Q432">
            <v>1</v>
          </cell>
        </row>
        <row r="433">
          <cell r="F433">
            <v>14100</v>
          </cell>
          <cell r="Q433">
            <v>1</v>
          </cell>
        </row>
        <row r="434">
          <cell r="F434">
            <v>44010</v>
          </cell>
          <cell r="Q434">
            <v>1</v>
          </cell>
        </row>
        <row r="435">
          <cell r="F435">
            <v>11515</v>
          </cell>
          <cell r="Q435">
            <v>1</v>
          </cell>
        </row>
        <row r="436">
          <cell r="F436">
            <v>11430</v>
          </cell>
          <cell r="Q436">
            <v>1</v>
          </cell>
        </row>
        <row r="437">
          <cell r="F437">
            <v>13510</v>
          </cell>
          <cell r="Q437">
            <v>1</v>
          </cell>
        </row>
        <row r="438">
          <cell r="F438">
            <v>15100</v>
          </cell>
          <cell r="Q438">
            <v>1</v>
          </cell>
        </row>
        <row r="439">
          <cell r="F439">
            <v>14100</v>
          </cell>
          <cell r="Q439">
            <v>1</v>
          </cell>
        </row>
        <row r="440">
          <cell r="F440">
            <v>15506</v>
          </cell>
          <cell r="Q440">
            <v>1</v>
          </cell>
        </row>
        <row r="441">
          <cell r="F441">
            <v>15506</v>
          </cell>
          <cell r="Q441">
            <v>1</v>
          </cell>
        </row>
        <row r="442">
          <cell r="F442">
            <v>51040</v>
          </cell>
          <cell r="Q442">
            <v>1</v>
          </cell>
        </row>
        <row r="443">
          <cell r="F443">
            <v>42020</v>
          </cell>
          <cell r="Q443">
            <v>1</v>
          </cell>
        </row>
        <row r="444">
          <cell r="F444">
            <v>15100</v>
          </cell>
          <cell r="Q444">
            <v>1</v>
          </cell>
        </row>
        <row r="445">
          <cell r="F445">
            <v>13510</v>
          </cell>
          <cell r="Q445">
            <v>1</v>
          </cell>
        </row>
        <row r="446">
          <cell r="F446">
            <v>11200</v>
          </cell>
          <cell r="Q446">
            <v>1</v>
          </cell>
        </row>
        <row r="447">
          <cell r="F447">
            <v>11515</v>
          </cell>
          <cell r="Q447">
            <v>1</v>
          </cell>
        </row>
        <row r="448">
          <cell r="F448">
            <v>13510</v>
          </cell>
          <cell r="Q448">
            <v>1</v>
          </cell>
        </row>
        <row r="449">
          <cell r="F449">
            <v>79003</v>
          </cell>
          <cell r="Q449">
            <v>1</v>
          </cell>
        </row>
        <row r="450">
          <cell r="F450">
            <v>16400</v>
          </cell>
          <cell r="Q450">
            <v>1</v>
          </cell>
        </row>
        <row r="451">
          <cell r="F451">
            <v>15506</v>
          </cell>
          <cell r="Q451">
            <v>1</v>
          </cell>
        </row>
        <row r="452">
          <cell r="F452">
            <v>15506</v>
          </cell>
          <cell r="Q452">
            <v>1</v>
          </cell>
        </row>
        <row r="453">
          <cell r="F453">
            <v>13510</v>
          </cell>
          <cell r="Q453">
            <v>1</v>
          </cell>
        </row>
        <row r="454">
          <cell r="F454">
            <v>15491</v>
          </cell>
          <cell r="Q454">
            <v>1</v>
          </cell>
        </row>
        <row r="455">
          <cell r="F455">
            <v>11420</v>
          </cell>
          <cell r="Q455">
            <v>1</v>
          </cell>
        </row>
        <row r="456">
          <cell r="F456">
            <v>13400</v>
          </cell>
          <cell r="Q456">
            <v>1</v>
          </cell>
        </row>
        <row r="457">
          <cell r="F457">
            <v>15506</v>
          </cell>
          <cell r="Q457">
            <v>1</v>
          </cell>
        </row>
        <row r="458">
          <cell r="F458">
            <v>14100</v>
          </cell>
          <cell r="Q458">
            <v>1</v>
          </cell>
        </row>
        <row r="459">
          <cell r="F459">
            <v>41060</v>
          </cell>
          <cell r="Q459">
            <v>1</v>
          </cell>
        </row>
        <row r="460">
          <cell r="F460">
            <v>48010</v>
          </cell>
          <cell r="Q460">
            <v>1</v>
          </cell>
        </row>
        <row r="461">
          <cell r="F461">
            <v>13400</v>
          </cell>
          <cell r="Q461">
            <v>1</v>
          </cell>
        </row>
        <row r="462">
          <cell r="F462">
            <v>41040</v>
          </cell>
          <cell r="Q462">
            <v>1</v>
          </cell>
        </row>
        <row r="463">
          <cell r="F463">
            <v>15508</v>
          </cell>
          <cell r="Q463">
            <v>1</v>
          </cell>
        </row>
        <row r="464">
          <cell r="F464">
            <v>15506</v>
          </cell>
          <cell r="Q464">
            <v>1</v>
          </cell>
        </row>
        <row r="465">
          <cell r="F465">
            <v>13510</v>
          </cell>
          <cell r="Q465">
            <v>1</v>
          </cell>
        </row>
        <row r="466">
          <cell r="F466">
            <v>15506</v>
          </cell>
          <cell r="Q466">
            <v>1</v>
          </cell>
        </row>
        <row r="467">
          <cell r="F467">
            <v>41020</v>
          </cell>
          <cell r="Q467">
            <v>1</v>
          </cell>
        </row>
        <row r="468">
          <cell r="F468">
            <v>41020</v>
          </cell>
          <cell r="Q468">
            <v>1</v>
          </cell>
        </row>
        <row r="469">
          <cell r="F469">
            <v>14100</v>
          </cell>
          <cell r="Q469">
            <v>1</v>
          </cell>
        </row>
        <row r="470">
          <cell r="F470">
            <v>42018</v>
          </cell>
          <cell r="Q470">
            <v>1</v>
          </cell>
        </row>
        <row r="471">
          <cell r="F471">
            <v>13510</v>
          </cell>
          <cell r="Q471">
            <v>1</v>
          </cell>
        </row>
        <row r="472">
          <cell r="F472">
            <v>11200</v>
          </cell>
          <cell r="Q472">
            <v>1</v>
          </cell>
        </row>
        <row r="473">
          <cell r="F473">
            <v>14100</v>
          </cell>
          <cell r="Q473">
            <v>1</v>
          </cell>
        </row>
        <row r="474">
          <cell r="F474">
            <v>13400</v>
          </cell>
          <cell r="Q474">
            <v>1</v>
          </cell>
        </row>
        <row r="475">
          <cell r="F475">
            <v>13520</v>
          </cell>
          <cell r="Q475">
            <v>1</v>
          </cell>
        </row>
        <row r="476">
          <cell r="F476">
            <v>15506</v>
          </cell>
          <cell r="Q476">
            <v>1</v>
          </cell>
        </row>
        <row r="477">
          <cell r="F477">
            <v>15501</v>
          </cell>
          <cell r="Q477">
            <v>1</v>
          </cell>
        </row>
        <row r="478">
          <cell r="F478">
            <v>41040</v>
          </cell>
          <cell r="Q478">
            <v>1</v>
          </cell>
        </row>
        <row r="479">
          <cell r="F479">
            <v>15506</v>
          </cell>
          <cell r="Q479">
            <v>1</v>
          </cell>
        </row>
        <row r="480">
          <cell r="F480">
            <v>13520</v>
          </cell>
          <cell r="Q480">
            <v>1</v>
          </cell>
        </row>
        <row r="481">
          <cell r="F481">
            <v>15100</v>
          </cell>
          <cell r="Q481">
            <v>1</v>
          </cell>
        </row>
        <row r="482">
          <cell r="F482">
            <v>13510</v>
          </cell>
          <cell r="Q482">
            <v>1</v>
          </cell>
        </row>
        <row r="483">
          <cell r="F483">
            <v>11490</v>
          </cell>
          <cell r="Q483">
            <v>0.47499999999999998</v>
          </cell>
        </row>
        <row r="484">
          <cell r="F484">
            <v>13600</v>
          </cell>
          <cell r="Q484">
            <v>1</v>
          </cell>
        </row>
        <row r="485">
          <cell r="F485">
            <v>13400</v>
          </cell>
          <cell r="Q485">
            <v>1</v>
          </cell>
        </row>
        <row r="486">
          <cell r="F486">
            <v>15100</v>
          </cell>
          <cell r="Q486">
            <v>1</v>
          </cell>
        </row>
        <row r="487">
          <cell r="F487">
            <v>15100</v>
          </cell>
          <cell r="Q487">
            <v>1</v>
          </cell>
        </row>
        <row r="488">
          <cell r="F488">
            <v>14109</v>
          </cell>
          <cell r="Q488">
            <v>1</v>
          </cell>
        </row>
        <row r="489">
          <cell r="F489">
            <v>13600</v>
          </cell>
          <cell r="Q489">
            <v>1</v>
          </cell>
        </row>
        <row r="490">
          <cell r="F490">
            <v>41020</v>
          </cell>
          <cell r="Q490">
            <v>1</v>
          </cell>
        </row>
        <row r="491">
          <cell r="F491">
            <v>41020</v>
          </cell>
          <cell r="Q491">
            <v>1</v>
          </cell>
        </row>
        <row r="492">
          <cell r="F492">
            <v>11100</v>
          </cell>
          <cell r="Q492">
            <v>1</v>
          </cell>
        </row>
        <row r="493">
          <cell r="F493">
            <v>15520</v>
          </cell>
          <cell r="Q493">
            <v>1</v>
          </cell>
        </row>
        <row r="494">
          <cell r="F494">
            <v>42018</v>
          </cell>
          <cell r="Q494">
            <v>1</v>
          </cell>
        </row>
        <row r="495">
          <cell r="F495">
            <v>11200</v>
          </cell>
          <cell r="Q495">
            <v>1</v>
          </cell>
        </row>
        <row r="496">
          <cell r="F496">
            <v>15100</v>
          </cell>
          <cell r="Q496">
            <v>1</v>
          </cell>
        </row>
        <row r="497">
          <cell r="F497">
            <v>41020</v>
          </cell>
          <cell r="Q497">
            <v>0.47499999999999998</v>
          </cell>
        </row>
        <row r="498">
          <cell r="F498">
            <v>13400</v>
          </cell>
          <cell r="Q498">
            <v>1</v>
          </cell>
        </row>
        <row r="499">
          <cell r="F499">
            <v>13600</v>
          </cell>
          <cell r="Q499">
            <v>1</v>
          </cell>
        </row>
        <row r="500">
          <cell r="F500">
            <v>11100</v>
          </cell>
          <cell r="Q500">
            <v>1</v>
          </cell>
        </row>
        <row r="501">
          <cell r="F501">
            <v>11550</v>
          </cell>
          <cell r="Q501">
            <v>1</v>
          </cell>
        </row>
        <row r="502">
          <cell r="F502">
            <v>15506</v>
          </cell>
          <cell r="Q502">
            <v>1</v>
          </cell>
        </row>
        <row r="503">
          <cell r="F503">
            <v>42016</v>
          </cell>
          <cell r="Q503">
            <v>1</v>
          </cell>
        </row>
        <row r="504">
          <cell r="F504">
            <v>13510</v>
          </cell>
          <cell r="Q504">
            <v>1</v>
          </cell>
        </row>
        <row r="505">
          <cell r="F505">
            <v>32000</v>
          </cell>
          <cell r="Q505">
            <v>1</v>
          </cell>
        </row>
        <row r="506">
          <cell r="F506">
            <v>13510</v>
          </cell>
          <cell r="Q506">
            <v>1</v>
          </cell>
        </row>
        <row r="507">
          <cell r="F507">
            <v>13520</v>
          </cell>
          <cell r="Q507">
            <v>1</v>
          </cell>
        </row>
        <row r="508">
          <cell r="F508">
            <v>15100</v>
          </cell>
          <cell r="Q508">
            <v>1</v>
          </cell>
        </row>
        <row r="509">
          <cell r="F509">
            <v>13100</v>
          </cell>
          <cell r="Q509">
            <v>1</v>
          </cell>
        </row>
        <row r="510">
          <cell r="F510">
            <v>32000</v>
          </cell>
          <cell r="Q510">
            <v>1</v>
          </cell>
        </row>
        <row r="511">
          <cell r="F511">
            <v>79000</v>
          </cell>
          <cell r="Q511">
            <v>1</v>
          </cell>
        </row>
        <row r="512">
          <cell r="F512">
            <v>14100</v>
          </cell>
          <cell r="Q512">
            <v>1</v>
          </cell>
        </row>
        <row r="513">
          <cell r="F513">
            <v>11200</v>
          </cell>
          <cell r="Q513">
            <v>1</v>
          </cell>
        </row>
        <row r="514">
          <cell r="F514">
            <v>16400</v>
          </cell>
          <cell r="Q514">
            <v>1</v>
          </cell>
        </row>
        <row r="515">
          <cell r="F515">
            <v>14100</v>
          </cell>
          <cell r="Q515">
            <v>1</v>
          </cell>
        </row>
        <row r="516">
          <cell r="F516">
            <v>13400</v>
          </cell>
          <cell r="Q516">
            <v>1</v>
          </cell>
        </row>
        <row r="517">
          <cell r="F517">
            <v>79002</v>
          </cell>
          <cell r="Q517">
            <v>1</v>
          </cell>
        </row>
        <row r="518">
          <cell r="F518">
            <v>51010</v>
          </cell>
          <cell r="Q518">
            <v>1</v>
          </cell>
        </row>
        <row r="519">
          <cell r="F519">
            <v>15506</v>
          </cell>
          <cell r="Q519">
            <v>1</v>
          </cell>
        </row>
        <row r="520">
          <cell r="F520">
            <v>15520</v>
          </cell>
          <cell r="Q520">
            <v>1</v>
          </cell>
        </row>
        <row r="521">
          <cell r="F521">
            <v>15506</v>
          </cell>
          <cell r="Q521">
            <v>1</v>
          </cell>
        </row>
        <row r="522">
          <cell r="F522">
            <v>14100</v>
          </cell>
          <cell r="Q522">
            <v>1</v>
          </cell>
        </row>
        <row r="523">
          <cell r="F523">
            <v>41050</v>
          </cell>
          <cell r="Q523">
            <v>1</v>
          </cell>
        </row>
        <row r="524">
          <cell r="F524">
            <v>11100</v>
          </cell>
          <cell r="Q524">
            <v>1</v>
          </cell>
        </row>
        <row r="525">
          <cell r="F525">
            <v>15100</v>
          </cell>
          <cell r="Q525">
            <v>1</v>
          </cell>
        </row>
        <row r="526">
          <cell r="F526">
            <v>15100</v>
          </cell>
          <cell r="Q526">
            <v>1</v>
          </cell>
        </row>
        <row r="527">
          <cell r="F527">
            <v>53010</v>
          </cell>
          <cell r="Q527">
            <v>1</v>
          </cell>
        </row>
        <row r="528">
          <cell r="F528">
            <v>41060</v>
          </cell>
          <cell r="Q528">
            <v>1</v>
          </cell>
        </row>
        <row r="529">
          <cell r="F529">
            <v>13400</v>
          </cell>
          <cell r="Q529">
            <v>1</v>
          </cell>
        </row>
        <row r="530">
          <cell r="F530">
            <v>11515</v>
          </cell>
          <cell r="Q530">
            <v>1</v>
          </cell>
        </row>
        <row r="531">
          <cell r="F531">
            <v>32000</v>
          </cell>
          <cell r="Q531">
            <v>1</v>
          </cell>
        </row>
        <row r="532">
          <cell r="F532">
            <v>16300</v>
          </cell>
          <cell r="Q532">
            <v>1</v>
          </cell>
        </row>
        <row r="533">
          <cell r="F533">
            <v>13520</v>
          </cell>
          <cell r="Q533">
            <v>1</v>
          </cell>
        </row>
        <row r="534">
          <cell r="F534">
            <v>79000</v>
          </cell>
          <cell r="Q534">
            <v>1</v>
          </cell>
        </row>
        <row r="535">
          <cell r="F535">
            <v>13400</v>
          </cell>
          <cell r="Q535">
            <v>1</v>
          </cell>
        </row>
        <row r="536">
          <cell r="F536">
            <v>13510</v>
          </cell>
          <cell r="Q536">
            <v>1</v>
          </cell>
        </row>
        <row r="537">
          <cell r="F537">
            <v>53010</v>
          </cell>
          <cell r="Q537">
            <v>1</v>
          </cell>
        </row>
        <row r="538">
          <cell r="F538">
            <v>13400</v>
          </cell>
          <cell r="Q538">
            <v>1</v>
          </cell>
        </row>
        <row r="539">
          <cell r="F539">
            <v>41020</v>
          </cell>
          <cell r="Q539">
            <v>1</v>
          </cell>
        </row>
        <row r="540">
          <cell r="F540">
            <v>11200</v>
          </cell>
          <cell r="Q540">
            <v>1</v>
          </cell>
        </row>
        <row r="541">
          <cell r="F541">
            <v>15506</v>
          </cell>
          <cell r="Q541">
            <v>1</v>
          </cell>
        </row>
        <row r="542">
          <cell r="F542">
            <v>79002</v>
          </cell>
          <cell r="Q542">
            <v>1</v>
          </cell>
        </row>
        <row r="543">
          <cell r="F543">
            <v>15100</v>
          </cell>
          <cell r="Q543">
            <v>1</v>
          </cell>
        </row>
        <row r="544">
          <cell r="F544">
            <v>15100</v>
          </cell>
          <cell r="Q544">
            <v>1</v>
          </cell>
        </row>
        <row r="545">
          <cell r="F545">
            <v>41020</v>
          </cell>
          <cell r="Q545">
            <v>1</v>
          </cell>
        </row>
        <row r="546">
          <cell r="F546">
            <v>51020</v>
          </cell>
          <cell r="Q546">
            <v>1</v>
          </cell>
        </row>
        <row r="547">
          <cell r="F547">
            <v>14100</v>
          </cell>
          <cell r="Q547">
            <v>1</v>
          </cell>
        </row>
        <row r="548">
          <cell r="F548">
            <v>13510</v>
          </cell>
          <cell r="Q548">
            <v>1</v>
          </cell>
        </row>
        <row r="549">
          <cell r="F549">
            <v>15506</v>
          </cell>
          <cell r="Q549">
            <v>1</v>
          </cell>
        </row>
        <row r="550">
          <cell r="F550">
            <v>15506</v>
          </cell>
          <cell r="Q550">
            <v>1</v>
          </cell>
        </row>
        <row r="551">
          <cell r="F551">
            <v>13510</v>
          </cell>
          <cell r="Q551">
            <v>1</v>
          </cell>
        </row>
        <row r="552">
          <cell r="F552">
            <v>15100</v>
          </cell>
          <cell r="Q552">
            <v>1</v>
          </cell>
        </row>
        <row r="553">
          <cell r="F553">
            <v>13400</v>
          </cell>
          <cell r="Q553">
            <v>1</v>
          </cell>
        </row>
        <row r="554">
          <cell r="F554">
            <v>14100</v>
          </cell>
          <cell r="Q554">
            <v>1</v>
          </cell>
        </row>
        <row r="555">
          <cell r="F555">
            <v>15505</v>
          </cell>
          <cell r="Q555">
            <v>1</v>
          </cell>
        </row>
        <row r="556">
          <cell r="F556">
            <v>41040</v>
          </cell>
          <cell r="Q556">
            <v>1</v>
          </cell>
        </row>
        <row r="557">
          <cell r="F557">
            <v>51050</v>
          </cell>
          <cell r="Q557">
            <v>1</v>
          </cell>
        </row>
        <row r="558">
          <cell r="F558">
            <v>13510</v>
          </cell>
          <cell r="Q558">
            <v>1</v>
          </cell>
        </row>
        <row r="559">
          <cell r="F559">
            <v>13510</v>
          </cell>
          <cell r="Q559">
            <v>1</v>
          </cell>
        </row>
        <row r="560">
          <cell r="F560">
            <v>41040</v>
          </cell>
          <cell r="Q560">
            <v>1</v>
          </cell>
        </row>
        <row r="561">
          <cell r="F561">
            <v>13400</v>
          </cell>
          <cell r="Q561">
            <v>1</v>
          </cell>
        </row>
        <row r="562">
          <cell r="F562">
            <v>41020</v>
          </cell>
          <cell r="Q562">
            <v>1</v>
          </cell>
        </row>
        <row r="563">
          <cell r="F563">
            <v>15509</v>
          </cell>
          <cell r="Q563">
            <v>1</v>
          </cell>
        </row>
        <row r="564">
          <cell r="F564">
            <v>13400</v>
          </cell>
          <cell r="Q564">
            <v>1</v>
          </cell>
        </row>
        <row r="565">
          <cell r="F565">
            <v>51010</v>
          </cell>
          <cell r="Q565">
            <v>1</v>
          </cell>
        </row>
        <row r="566">
          <cell r="F566">
            <v>41050</v>
          </cell>
          <cell r="Q566">
            <v>1</v>
          </cell>
        </row>
        <row r="567">
          <cell r="F567">
            <v>11325</v>
          </cell>
          <cell r="Q567">
            <v>1</v>
          </cell>
        </row>
        <row r="568">
          <cell r="F568">
            <v>11490</v>
          </cell>
          <cell r="Q568">
            <v>0.8</v>
          </cell>
        </row>
        <row r="569">
          <cell r="F569">
            <v>42010</v>
          </cell>
          <cell r="Q569">
            <v>1</v>
          </cell>
        </row>
        <row r="570">
          <cell r="F570">
            <v>16200</v>
          </cell>
          <cell r="Q570">
            <v>1</v>
          </cell>
        </row>
        <row r="571">
          <cell r="F571">
            <v>51020</v>
          </cell>
          <cell r="Q571">
            <v>1</v>
          </cell>
        </row>
        <row r="572">
          <cell r="F572">
            <v>41060</v>
          </cell>
          <cell r="Q572">
            <v>1</v>
          </cell>
        </row>
        <row r="573">
          <cell r="F573">
            <v>13600</v>
          </cell>
          <cell r="Q573">
            <v>1</v>
          </cell>
        </row>
        <row r="574">
          <cell r="F574">
            <v>15100</v>
          </cell>
          <cell r="Q574">
            <v>1</v>
          </cell>
        </row>
        <row r="575">
          <cell r="F575">
            <v>11100</v>
          </cell>
          <cell r="Q575">
            <v>1</v>
          </cell>
        </row>
        <row r="576">
          <cell r="F576">
            <v>15506</v>
          </cell>
          <cell r="Q576">
            <v>1</v>
          </cell>
        </row>
        <row r="577">
          <cell r="F577">
            <v>83024</v>
          </cell>
          <cell r="Q577">
            <v>1</v>
          </cell>
        </row>
        <row r="578">
          <cell r="F578">
            <v>46010</v>
          </cell>
          <cell r="Q578">
            <v>1</v>
          </cell>
        </row>
        <row r="579">
          <cell r="F579">
            <v>11200</v>
          </cell>
          <cell r="Q579">
            <v>1</v>
          </cell>
        </row>
        <row r="580">
          <cell r="F580">
            <v>13510</v>
          </cell>
          <cell r="Q580">
            <v>1</v>
          </cell>
        </row>
        <row r="581">
          <cell r="F581">
            <v>13520</v>
          </cell>
          <cell r="Q581">
            <v>1</v>
          </cell>
        </row>
        <row r="582">
          <cell r="F582">
            <v>11370</v>
          </cell>
          <cell r="Q582">
            <v>1</v>
          </cell>
        </row>
        <row r="583">
          <cell r="F583">
            <v>11550</v>
          </cell>
          <cell r="Q583">
            <v>1</v>
          </cell>
        </row>
        <row r="584">
          <cell r="F584">
            <v>13510</v>
          </cell>
          <cell r="Q584">
            <v>1</v>
          </cell>
        </row>
        <row r="585">
          <cell r="F585">
            <v>49010</v>
          </cell>
          <cell r="Q585">
            <v>1</v>
          </cell>
        </row>
        <row r="586">
          <cell r="F586">
            <v>15100</v>
          </cell>
          <cell r="Q586">
            <v>1</v>
          </cell>
        </row>
        <row r="587">
          <cell r="F587">
            <v>52040</v>
          </cell>
          <cell r="Q587">
            <v>1</v>
          </cell>
        </row>
        <row r="588">
          <cell r="F588">
            <v>12013</v>
          </cell>
          <cell r="Q588">
            <v>1</v>
          </cell>
        </row>
        <row r="589">
          <cell r="F589">
            <v>15506</v>
          </cell>
          <cell r="Q589">
            <v>0</v>
          </cell>
        </row>
        <row r="590">
          <cell r="F590">
            <v>11320</v>
          </cell>
          <cell r="Q590">
            <v>1</v>
          </cell>
        </row>
        <row r="591">
          <cell r="F591">
            <v>16200</v>
          </cell>
          <cell r="Q591">
            <v>1</v>
          </cell>
        </row>
        <row r="592">
          <cell r="F592">
            <v>13520</v>
          </cell>
          <cell r="Q592">
            <v>1</v>
          </cell>
        </row>
        <row r="593">
          <cell r="F593">
            <v>13510</v>
          </cell>
          <cell r="Q593">
            <v>1</v>
          </cell>
        </row>
        <row r="594">
          <cell r="F594">
            <v>15506</v>
          </cell>
          <cell r="Q594">
            <v>1</v>
          </cell>
        </row>
        <row r="595">
          <cell r="F595">
            <v>15100</v>
          </cell>
          <cell r="Q595">
            <v>1</v>
          </cell>
        </row>
        <row r="596">
          <cell r="F596">
            <v>13510</v>
          </cell>
          <cell r="Q596">
            <v>1</v>
          </cell>
        </row>
        <row r="597">
          <cell r="F597">
            <v>45010</v>
          </cell>
          <cell r="Q597">
            <v>1</v>
          </cell>
        </row>
        <row r="598">
          <cell r="F598">
            <v>14109</v>
          </cell>
          <cell r="Q598">
            <v>1</v>
          </cell>
        </row>
        <row r="599">
          <cell r="F599">
            <v>41020</v>
          </cell>
          <cell r="Q599">
            <v>1</v>
          </cell>
        </row>
        <row r="600">
          <cell r="F600">
            <v>42018</v>
          </cell>
          <cell r="Q600">
            <v>1</v>
          </cell>
        </row>
        <row r="601">
          <cell r="F601">
            <v>33000</v>
          </cell>
          <cell r="Q601">
            <v>1</v>
          </cell>
        </row>
        <row r="602">
          <cell r="F602">
            <v>15400</v>
          </cell>
          <cell r="Q602">
            <v>1</v>
          </cell>
        </row>
        <row r="603">
          <cell r="F603">
            <v>13510</v>
          </cell>
          <cell r="Q603">
            <v>1</v>
          </cell>
        </row>
        <row r="604">
          <cell r="F604">
            <v>51060</v>
          </cell>
          <cell r="Q604">
            <v>1</v>
          </cell>
        </row>
        <row r="605">
          <cell r="F605">
            <v>13520</v>
          </cell>
          <cell r="Q605">
            <v>1</v>
          </cell>
        </row>
        <row r="606">
          <cell r="F606">
            <v>13510</v>
          </cell>
          <cell r="Q606">
            <v>1</v>
          </cell>
        </row>
        <row r="607">
          <cell r="F607">
            <v>41040</v>
          </cell>
          <cell r="Q607">
            <v>1</v>
          </cell>
        </row>
        <row r="608">
          <cell r="F608">
            <v>13100</v>
          </cell>
          <cell r="Q608">
            <v>1</v>
          </cell>
        </row>
        <row r="609">
          <cell r="F609">
            <v>13510</v>
          </cell>
          <cell r="Q609">
            <v>1</v>
          </cell>
        </row>
        <row r="610">
          <cell r="F610">
            <v>15100</v>
          </cell>
          <cell r="Q610">
            <v>1</v>
          </cell>
        </row>
        <row r="611">
          <cell r="F611">
            <v>13400</v>
          </cell>
          <cell r="Q611">
            <v>1</v>
          </cell>
        </row>
        <row r="612">
          <cell r="F612">
            <v>15506</v>
          </cell>
          <cell r="Q612">
            <v>1</v>
          </cell>
        </row>
        <row r="613">
          <cell r="F613">
            <v>15510</v>
          </cell>
          <cell r="Q613">
            <v>1</v>
          </cell>
        </row>
        <row r="614">
          <cell r="F614">
            <v>14100</v>
          </cell>
          <cell r="Q614">
            <v>1</v>
          </cell>
        </row>
        <row r="615">
          <cell r="F615">
            <v>13510</v>
          </cell>
          <cell r="Q615">
            <v>1</v>
          </cell>
        </row>
        <row r="616">
          <cell r="F616">
            <v>42010</v>
          </cell>
          <cell r="Q616">
            <v>1</v>
          </cell>
        </row>
        <row r="617">
          <cell r="F617">
            <v>13400</v>
          </cell>
          <cell r="Q617">
            <v>1</v>
          </cell>
        </row>
        <row r="618">
          <cell r="F618">
            <v>41020</v>
          </cell>
          <cell r="Q618">
            <v>1</v>
          </cell>
        </row>
        <row r="619">
          <cell r="F619">
            <v>14100</v>
          </cell>
          <cell r="Q619">
            <v>1</v>
          </cell>
        </row>
        <row r="620">
          <cell r="F620">
            <v>13600</v>
          </cell>
          <cell r="Q620">
            <v>1</v>
          </cell>
        </row>
        <row r="621">
          <cell r="F621">
            <v>12013</v>
          </cell>
          <cell r="Q621">
            <v>1</v>
          </cell>
        </row>
        <row r="622">
          <cell r="F622">
            <v>15510</v>
          </cell>
          <cell r="Q622">
            <v>1</v>
          </cell>
        </row>
        <row r="623">
          <cell r="F623">
            <v>13525</v>
          </cell>
          <cell r="Q623">
            <v>1</v>
          </cell>
        </row>
        <row r="624">
          <cell r="F624">
            <v>31100</v>
          </cell>
          <cell r="Q624">
            <v>1</v>
          </cell>
        </row>
        <row r="625">
          <cell r="F625">
            <v>42014</v>
          </cell>
          <cell r="Q625">
            <v>1</v>
          </cell>
        </row>
        <row r="626">
          <cell r="F626">
            <v>13520</v>
          </cell>
          <cell r="Q626">
            <v>1</v>
          </cell>
        </row>
        <row r="627">
          <cell r="F627">
            <v>41060</v>
          </cell>
          <cell r="Q627">
            <v>1</v>
          </cell>
        </row>
        <row r="628">
          <cell r="F628">
            <v>15520</v>
          </cell>
          <cell r="Q628">
            <v>1</v>
          </cell>
        </row>
        <row r="629">
          <cell r="F629">
            <v>41060</v>
          </cell>
          <cell r="Q629">
            <v>1</v>
          </cell>
        </row>
        <row r="630">
          <cell r="F630">
            <v>13520</v>
          </cell>
          <cell r="Q630">
            <v>1</v>
          </cell>
        </row>
        <row r="631">
          <cell r="F631">
            <v>15100</v>
          </cell>
          <cell r="Q631">
            <v>1</v>
          </cell>
        </row>
        <row r="632">
          <cell r="F632">
            <v>13510</v>
          </cell>
          <cell r="Q632">
            <v>1</v>
          </cell>
        </row>
        <row r="633">
          <cell r="F633">
            <v>13510</v>
          </cell>
          <cell r="Q633">
            <v>1</v>
          </cell>
        </row>
        <row r="634">
          <cell r="F634">
            <v>16400</v>
          </cell>
          <cell r="Q634">
            <v>1</v>
          </cell>
        </row>
        <row r="635">
          <cell r="F635">
            <v>13400</v>
          </cell>
          <cell r="Q635">
            <v>1</v>
          </cell>
        </row>
        <row r="636">
          <cell r="F636">
            <v>11100</v>
          </cell>
          <cell r="Q636">
            <v>1</v>
          </cell>
        </row>
        <row r="637">
          <cell r="F637">
            <v>14100</v>
          </cell>
          <cell r="Q637">
            <v>1</v>
          </cell>
        </row>
        <row r="638">
          <cell r="F638">
            <v>12011</v>
          </cell>
          <cell r="Q638">
            <v>1</v>
          </cell>
        </row>
        <row r="639">
          <cell r="F639">
            <v>15100</v>
          </cell>
          <cell r="Q639">
            <v>1</v>
          </cell>
        </row>
        <row r="640">
          <cell r="F640">
            <v>13510</v>
          </cell>
          <cell r="Q640">
            <v>1</v>
          </cell>
        </row>
        <row r="641">
          <cell r="F641">
            <v>11150</v>
          </cell>
          <cell r="Q641">
            <v>1</v>
          </cell>
        </row>
        <row r="642">
          <cell r="F642">
            <v>11100</v>
          </cell>
          <cell r="Q642">
            <v>1</v>
          </cell>
        </row>
        <row r="643">
          <cell r="F643">
            <v>13525</v>
          </cell>
          <cell r="Q643">
            <v>1</v>
          </cell>
        </row>
        <row r="644">
          <cell r="F644">
            <v>11100</v>
          </cell>
          <cell r="Q644">
            <v>1</v>
          </cell>
        </row>
        <row r="645">
          <cell r="F645">
            <v>13400</v>
          </cell>
          <cell r="Q645">
            <v>1</v>
          </cell>
        </row>
        <row r="646">
          <cell r="F646">
            <v>13510</v>
          </cell>
          <cell r="Q646">
            <v>1</v>
          </cell>
        </row>
        <row r="647">
          <cell r="F647">
            <v>14109</v>
          </cell>
          <cell r="Q647">
            <v>1</v>
          </cell>
        </row>
        <row r="648">
          <cell r="F648">
            <v>15506</v>
          </cell>
          <cell r="Q648">
            <v>1</v>
          </cell>
        </row>
        <row r="649">
          <cell r="F649">
            <v>79000</v>
          </cell>
          <cell r="Q649">
            <v>1</v>
          </cell>
        </row>
        <row r="650">
          <cell r="F650">
            <v>14100</v>
          </cell>
          <cell r="Q650">
            <v>1</v>
          </cell>
        </row>
        <row r="651">
          <cell r="F651">
            <v>13510</v>
          </cell>
          <cell r="Q651">
            <v>1</v>
          </cell>
        </row>
        <row r="652">
          <cell r="F652">
            <v>51040</v>
          </cell>
          <cell r="Q652">
            <v>1</v>
          </cell>
        </row>
        <row r="653">
          <cell r="F653">
            <v>15510</v>
          </cell>
          <cell r="Q653">
            <v>1</v>
          </cell>
        </row>
        <row r="654">
          <cell r="F654">
            <v>13510</v>
          </cell>
          <cell r="Q654">
            <v>1</v>
          </cell>
        </row>
        <row r="655">
          <cell r="F655">
            <v>13520</v>
          </cell>
          <cell r="Q655">
            <v>1</v>
          </cell>
        </row>
        <row r="656">
          <cell r="F656">
            <v>13510</v>
          </cell>
          <cell r="Q656">
            <v>1</v>
          </cell>
        </row>
        <row r="657">
          <cell r="F657">
            <v>15510</v>
          </cell>
          <cell r="Q657">
            <v>1</v>
          </cell>
        </row>
        <row r="658">
          <cell r="F658">
            <v>13600</v>
          </cell>
          <cell r="Q658">
            <v>1</v>
          </cell>
        </row>
        <row r="659">
          <cell r="F659">
            <v>13400</v>
          </cell>
          <cell r="Q659">
            <v>1</v>
          </cell>
        </row>
        <row r="660">
          <cell r="F660">
            <v>51020</v>
          </cell>
          <cell r="Q660">
            <v>1</v>
          </cell>
        </row>
        <row r="661">
          <cell r="F661">
            <v>15100</v>
          </cell>
          <cell r="Q661">
            <v>1</v>
          </cell>
        </row>
        <row r="662">
          <cell r="F662">
            <v>13510</v>
          </cell>
          <cell r="Q662">
            <v>1</v>
          </cell>
        </row>
        <row r="663">
          <cell r="F663">
            <v>31300</v>
          </cell>
          <cell r="Q663">
            <v>0.2</v>
          </cell>
        </row>
        <row r="664">
          <cell r="F664">
            <v>53010</v>
          </cell>
          <cell r="Q664">
            <v>1</v>
          </cell>
        </row>
        <row r="665">
          <cell r="F665">
            <v>13520</v>
          </cell>
          <cell r="Q665">
            <v>1</v>
          </cell>
        </row>
        <row r="666">
          <cell r="F666">
            <v>13520</v>
          </cell>
          <cell r="Q666">
            <v>1</v>
          </cell>
        </row>
        <row r="667">
          <cell r="F667">
            <v>15506</v>
          </cell>
          <cell r="Q667">
            <v>1</v>
          </cell>
        </row>
        <row r="668">
          <cell r="F668">
            <v>14109</v>
          </cell>
          <cell r="Q668">
            <v>1</v>
          </cell>
        </row>
        <row r="669">
          <cell r="F669">
            <v>11590</v>
          </cell>
          <cell r="Q669">
            <v>1</v>
          </cell>
        </row>
        <row r="670">
          <cell r="F670">
            <v>14100</v>
          </cell>
          <cell r="Q670">
            <v>1</v>
          </cell>
        </row>
        <row r="671">
          <cell r="F671">
            <v>79002</v>
          </cell>
          <cell r="Q671">
            <v>1</v>
          </cell>
        </row>
        <row r="672">
          <cell r="F672">
            <v>13510</v>
          </cell>
          <cell r="Q672">
            <v>1</v>
          </cell>
        </row>
        <row r="673">
          <cell r="F673">
            <v>53010</v>
          </cell>
          <cell r="Q673">
            <v>1</v>
          </cell>
        </row>
        <row r="674">
          <cell r="F674">
            <v>14100</v>
          </cell>
          <cell r="Q674">
            <v>1</v>
          </cell>
        </row>
        <row r="675">
          <cell r="F675">
            <v>11410</v>
          </cell>
          <cell r="Q675">
            <v>1</v>
          </cell>
        </row>
        <row r="676">
          <cell r="F676">
            <v>31100</v>
          </cell>
          <cell r="Q676">
            <v>1</v>
          </cell>
        </row>
        <row r="677">
          <cell r="F677">
            <v>41040</v>
          </cell>
          <cell r="Q677">
            <v>1</v>
          </cell>
        </row>
        <row r="678">
          <cell r="F678">
            <v>13400</v>
          </cell>
          <cell r="Q678">
            <v>1</v>
          </cell>
        </row>
        <row r="679">
          <cell r="F679">
            <v>14100</v>
          </cell>
          <cell r="Q679">
            <v>1</v>
          </cell>
        </row>
        <row r="680">
          <cell r="F680">
            <v>13400</v>
          </cell>
          <cell r="Q680">
            <v>1</v>
          </cell>
        </row>
        <row r="681">
          <cell r="F681">
            <v>13400</v>
          </cell>
          <cell r="Q681">
            <v>1</v>
          </cell>
        </row>
        <row r="682">
          <cell r="F682">
            <v>55010</v>
          </cell>
          <cell r="Q682">
            <v>0.75</v>
          </cell>
        </row>
        <row r="683">
          <cell r="F683">
            <v>15506</v>
          </cell>
          <cell r="Q683">
            <v>1</v>
          </cell>
        </row>
        <row r="684">
          <cell r="F684">
            <v>13510</v>
          </cell>
          <cell r="Q684">
            <v>1</v>
          </cell>
        </row>
        <row r="685">
          <cell r="F685">
            <v>32000</v>
          </cell>
          <cell r="Q685">
            <v>1</v>
          </cell>
        </row>
        <row r="686">
          <cell r="F686">
            <v>13400</v>
          </cell>
          <cell r="Q686">
            <v>1</v>
          </cell>
        </row>
        <row r="687">
          <cell r="F687">
            <v>44010</v>
          </cell>
          <cell r="Q687">
            <v>1</v>
          </cell>
        </row>
        <row r="688">
          <cell r="F688">
            <v>13400</v>
          </cell>
          <cell r="Q688">
            <v>1</v>
          </cell>
        </row>
        <row r="689">
          <cell r="F689">
            <v>13510</v>
          </cell>
          <cell r="Q689">
            <v>1</v>
          </cell>
        </row>
        <row r="690">
          <cell r="F690">
            <v>52040</v>
          </cell>
          <cell r="Q690">
            <v>1</v>
          </cell>
        </row>
        <row r="691">
          <cell r="F691">
            <v>13400</v>
          </cell>
          <cell r="Q691">
            <v>1</v>
          </cell>
        </row>
        <row r="692">
          <cell r="F692">
            <v>13400</v>
          </cell>
          <cell r="Q692">
            <v>1</v>
          </cell>
        </row>
        <row r="693">
          <cell r="F693">
            <v>13400</v>
          </cell>
          <cell r="Q693">
            <v>1</v>
          </cell>
        </row>
        <row r="694">
          <cell r="F694">
            <v>14100</v>
          </cell>
          <cell r="Q694">
            <v>1</v>
          </cell>
        </row>
        <row r="695">
          <cell r="F695">
            <v>11330</v>
          </cell>
          <cell r="Q695">
            <v>1</v>
          </cell>
        </row>
        <row r="696">
          <cell r="F696">
            <v>15506</v>
          </cell>
          <cell r="Q696">
            <v>1</v>
          </cell>
        </row>
        <row r="697">
          <cell r="F697">
            <v>14109</v>
          </cell>
          <cell r="Q697">
            <v>1</v>
          </cell>
        </row>
        <row r="698">
          <cell r="F698">
            <v>34000</v>
          </cell>
          <cell r="Q698">
            <v>1</v>
          </cell>
        </row>
        <row r="699">
          <cell r="F699">
            <v>16100</v>
          </cell>
          <cell r="Q699">
            <v>1</v>
          </cell>
        </row>
        <row r="700">
          <cell r="F700">
            <v>34000</v>
          </cell>
          <cell r="Q700">
            <v>1</v>
          </cell>
        </row>
        <row r="701">
          <cell r="F701">
            <v>41060</v>
          </cell>
          <cell r="Q701">
            <v>1</v>
          </cell>
        </row>
        <row r="702">
          <cell r="F702">
            <v>13510</v>
          </cell>
          <cell r="Q702">
            <v>1</v>
          </cell>
        </row>
        <row r="703">
          <cell r="F703">
            <v>11150</v>
          </cell>
          <cell r="Q703">
            <v>1</v>
          </cell>
        </row>
        <row r="704">
          <cell r="F704">
            <v>14100</v>
          </cell>
          <cell r="Q704">
            <v>1</v>
          </cell>
        </row>
        <row r="705">
          <cell r="F705">
            <v>13510</v>
          </cell>
          <cell r="Q705">
            <v>1</v>
          </cell>
        </row>
        <row r="706">
          <cell r="F706">
            <v>52010</v>
          </cell>
          <cell r="Q706">
            <v>1</v>
          </cell>
        </row>
        <row r="707">
          <cell r="F707">
            <v>13600</v>
          </cell>
          <cell r="Q707">
            <v>1</v>
          </cell>
        </row>
        <row r="708">
          <cell r="F708">
            <v>13510</v>
          </cell>
          <cell r="Q708">
            <v>1</v>
          </cell>
        </row>
        <row r="709">
          <cell r="F709">
            <v>13510</v>
          </cell>
          <cell r="Q709">
            <v>1</v>
          </cell>
        </row>
        <row r="710">
          <cell r="F710">
            <v>42030</v>
          </cell>
          <cell r="Q710">
            <v>1</v>
          </cell>
        </row>
        <row r="711">
          <cell r="F711">
            <v>13400</v>
          </cell>
          <cell r="Q711">
            <v>1</v>
          </cell>
        </row>
        <row r="712">
          <cell r="F712">
            <v>14100</v>
          </cell>
          <cell r="Q712">
            <v>1</v>
          </cell>
        </row>
        <row r="713">
          <cell r="F713">
            <v>11490</v>
          </cell>
          <cell r="Q713">
            <v>0.8</v>
          </cell>
        </row>
        <row r="714">
          <cell r="F714">
            <v>15506</v>
          </cell>
          <cell r="Q714">
            <v>1</v>
          </cell>
        </row>
        <row r="715">
          <cell r="F715">
            <v>12359</v>
          </cell>
          <cell r="Q715">
            <v>1</v>
          </cell>
        </row>
        <row r="716">
          <cell r="F716">
            <v>14109</v>
          </cell>
          <cell r="Q716">
            <v>1</v>
          </cell>
        </row>
        <row r="717">
          <cell r="F717">
            <v>11540</v>
          </cell>
          <cell r="Q717">
            <v>1</v>
          </cell>
        </row>
        <row r="718">
          <cell r="F718">
            <v>11330</v>
          </cell>
          <cell r="Q718">
            <v>1</v>
          </cell>
        </row>
        <row r="719">
          <cell r="F719">
            <v>15100</v>
          </cell>
          <cell r="Q719">
            <v>1</v>
          </cell>
        </row>
        <row r="720">
          <cell r="F720">
            <v>13510</v>
          </cell>
          <cell r="Q720">
            <v>1</v>
          </cell>
        </row>
        <row r="721">
          <cell r="F721">
            <v>11490</v>
          </cell>
          <cell r="Q721">
            <v>1</v>
          </cell>
        </row>
        <row r="722">
          <cell r="F722">
            <v>15100</v>
          </cell>
          <cell r="Q722">
            <v>1</v>
          </cell>
        </row>
        <row r="723">
          <cell r="F723">
            <v>51050</v>
          </cell>
          <cell r="Q723">
            <v>1</v>
          </cell>
        </row>
        <row r="724">
          <cell r="F724">
            <v>41060</v>
          </cell>
          <cell r="Q724">
            <v>1</v>
          </cell>
        </row>
        <row r="725">
          <cell r="F725">
            <v>13510</v>
          </cell>
          <cell r="Q725">
            <v>1</v>
          </cell>
        </row>
        <row r="726">
          <cell r="F726">
            <v>14100</v>
          </cell>
          <cell r="Q726">
            <v>1</v>
          </cell>
        </row>
        <row r="727">
          <cell r="F727">
            <v>15520</v>
          </cell>
          <cell r="Q727">
            <v>1</v>
          </cell>
        </row>
        <row r="728">
          <cell r="F728">
            <v>13400</v>
          </cell>
          <cell r="Q728">
            <v>1</v>
          </cell>
        </row>
        <row r="729">
          <cell r="F729">
            <v>13400</v>
          </cell>
          <cell r="Q729">
            <v>1</v>
          </cell>
        </row>
        <row r="730">
          <cell r="F730">
            <v>15506</v>
          </cell>
          <cell r="Q730">
            <v>0</v>
          </cell>
        </row>
        <row r="731">
          <cell r="F731">
            <v>15100</v>
          </cell>
          <cell r="Q731">
            <v>1</v>
          </cell>
        </row>
        <row r="732">
          <cell r="F732">
            <v>15510</v>
          </cell>
          <cell r="Q732">
            <v>1</v>
          </cell>
        </row>
        <row r="733">
          <cell r="F733">
            <v>15510</v>
          </cell>
          <cell r="Q733">
            <v>1</v>
          </cell>
        </row>
        <row r="734">
          <cell r="F734">
            <v>41020</v>
          </cell>
          <cell r="Q734">
            <v>1</v>
          </cell>
        </row>
        <row r="735">
          <cell r="F735">
            <v>41060</v>
          </cell>
          <cell r="Q735">
            <v>1</v>
          </cell>
        </row>
        <row r="736">
          <cell r="F736">
            <v>12012</v>
          </cell>
          <cell r="Q736">
            <v>1</v>
          </cell>
        </row>
        <row r="737">
          <cell r="F737">
            <v>14100</v>
          </cell>
          <cell r="Q737">
            <v>1</v>
          </cell>
        </row>
        <row r="738">
          <cell r="F738">
            <v>13400</v>
          </cell>
          <cell r="Q738">
            <v>1</v>
          </cell>
        </row>
        <row r="739">
          <cell r="F739">
            <v>12011</v>
          </cell>
          <cell r="Q739">
            <v>1</v>
          </cell>
        </row>
        <row r="740">
          <cell r="F740">
            <v>13510</v>
          </cell>
          <cell r="Q740">
            <v>1</v>
          </cell>
        </row>
        <row r="741">
          <cell r="F741">
            <v>14100</v>
          </cell>
          <cell r="Q741">
            <v>1</v>
          </cell>
        </row>
        <row r="742">
          <cell r="F742">
            <v>14109</v>
          </cell>
          <cell r="Q742">
            <v>1</v>
          </cell>
        </row>
        <row r="743">
          <cell r="F743">
            <v>13520</v>
          </cell>
          <cell r="Q743">
            <v>1</v>
          </cell>
        </row>
        <row r="744">
          <cell r="F744">
            <v>14100</v>
          </cell>
          <cell r="Q744">
            <v>1</v>
          </cell>
        </row>
        <row r="745">
          <cell r="F745">
            <v>41020</v>
          </cell>
          <cell r="Q745">
            <v>1</v>
          </cell>
        </row>
        <row r="746">
          <cell r="F746">
            <v>14100</v>
          </cell>
          <cell r="Q746">
            <v>1</v>
          </cell>
        </row>
        <row r="747">
          <cell r="F747">
            <v>13400</v>
          </cell>
          <cell r="Q747">
            <v>1</v>
          </cell>
        </row>
        <row r="748">
          <cell r="F748">
            <v>13400</v>
          </cell>
          <cell r="Q748">
            <v>0.5</v>
          </cell>
        </row>
        <row r="749">
          <cell r="F749">
            <v>15506</v>
          </cell>
          <cell r="Q749">
            <v>0</v>
          </cell>
        </row>
        <row r="750">
          <cell r="F750">
            <v>41060</v>
          </cell>
          <cell r="Q750">
            <v>1</v>
          </cell>
        </row>
        <row r="751">
          <cell r="F751">
            <v>32000</v>
          </cell>
          <cell r="Q751">
            <v>1</v>
          </cell>
        </row>
        <row r="752">
          <cell r="F752">
            <v>45010</v>
          </cell>
          <cell r="Q752">
            <v>1</v>
          </cell>
        </row>
        <row r="753">
          <cell r="F753">
            <v>15520</v>
          </cell>
          <cell r="Q753">
            <v>1</v>
          </cell>
        </row>
        <row r="754">
          <cell r="F754">
            <v>15520</v>
          </cell>
          <cell r="Q754">
            <v>1</v>
          </cell>
        </row>
        <row r="755">
          <cell r="F755">
            <v>15400</v>
          </cell>
          <cell r="Q755">
            <v>1</v>
          </cell>
        </row>
        <row r="756">
          <cell r="F756">
            <v>13520</v>
          </cell>
          <cell r="Q756">
            <v>1</v>
          </cell>
        </row>
        <row r="757">
          <cell r="F757">
            <v>15505</v>
          </cell>
          <cell r="Q757">
            <v>1</v>
          </cell>
        </row>
        <row r="758">
          <cell r="F758">
            <v>15100</v>
          </cell>
          <cell r="Q758">
            <v>1</v>
          </cell>
        </row>
        <row r="759">
          <cell r="F759">
            <v>13400</v>
          </cell>
          <cell r="Q759">
            <v>1</v>
          </cell>
        </row>
        <row r="760">
          <cell r="F760">
            <v>13510</v>
          </cell>
          <cell r="Q760">
            <v>1</v>
          </cell>
        </row>
        <row r="761">
          <cell r="F761">
            <v>11200</v>
          </cell>
          <cell r="Q761">
            <v>1</v>
          </cell>
        </row>
        <row r="762">
          <cell r="F762">
            <v>11320</v>
          </cell>
          <cell r="Q762">
            <v>1</v>
          </cell>
        </row>
        <row r="763">
          <cell r="F763">
            <v>15100</v>
          </cell>
          <cell r="Q763">
            <v>1</v>
          </cell>
        </row>
        <row r="764">
          <cell r="F764">
            <v>14100</v>
          </cell>
          <cell r="Q764">
            <v>1</v>
          </cell>
        </row>
        <row r="765">
          <cell r="F765">
            <v>15506</v>
          </cell>
          <cell r="Q765">
            <v>0</v>
          </cell>
        </row>
        <row r="766">
          <cell r="F766">
            <v>14100</v>
          </cell>
          <cell r="Q766">
            <v>1</v>
          </cell>
        </row>
        <row r="767">
          <cell r="F767">
            <v>15100</v>
          </cell>
          <cell r="Q767">
            <v>1</v>
          </cell>
        </row>
        <row r="768">
          <cell r="F768">
            <v>11100</v>
          </cell>
          <cell r="Q768">
            <v>1</v>
          </cell>
        </row>
        <row r="769">
          <cell r="F769">
            <v>15506</v>
          </cell>
          <cell r="Q769">
            <v>1</v>
          </cell>
        </row>
        <row r="770">
          <cell r="F770">
            <v>11200</v>
          </cell>
          <cell r="Q770">
            <v>1</v>
          </cell>
        </row>
        <row r="771">
          <cell r="F771">
            <v>15510</v>
          </cell>
          <cell r="Q771">
            <v>1</v>
          </cell>
        </row>
        <row r="772">
          <cell r="F772">
            <v>13510</v>
          </cell>
          <cell r="Q772">
            <v>1</v>
          </cell>
        </row>
        <row r="773">
          <cell r="F773">
            <v>15506</v>
          </cell>
          <cell r="Q773">
            <v>1</v>
          </cell>
        </row>
        <row r="774">
          <cell r="F774">
            <v>15505</v>
          </cell>
          <cell r="Q774">
            <v>1</v>
          </cell>
        </row>
        <row r="775">
          <cell r="F775">
            <v>13400</v>
          </cell>
          <cell r="Q775">
            <v>1</v>
          </cell>
        </row>
        <row r="776">
          <cell r="F776">
            <v>13400</v>
          </cell>
          <cell r="Q776">
            <v>1</v>
          </cell>
        </row>
        <row r="777">
          <cell r="F777">
            <v>13510</v>
          </cell>
          <cell r="Q777">
            <v>1</v>
          </cell>
        </row>
        <row r="778">
          <cell r="F778">
            <v>11100</v>
          </cell>
          <cell r="Q778">
            <v>1</v>
          </cell>
        </row>
        <row r="779">
          <cell r="F779">
            <v>41020</v>
          </cell>
          <cell r="Q779">
            <v>1</v>
          </cell>
        </row>
        <row r="780">
          <cell r="F780">
            <v>13400</v>
          </cell>
          <cell r="Q780">
            <v>1</v>
          </cell>
        </row>
        <row r="781">
          <cell r="F781">
            <v>13510</v>
          </cell>
          <cell r="Q781">
            <v>1</v>
          </cell>
        </row>
        <row r="782">
          <cell r="F782">
            <v>15100</v>
          </cell>
          <cell r="Q782">
            <v>1</v>
          </cell>
        </row>
        <row r="783">
          <cell r="F783">
            <v>13400</v>
          </cell>
          <cell r="Q783">
            <v>1</v>
          </cell>
        </row>
        <row r="784">
          <cell r="F784">
            <v>13400</v>
          </cell>
          <cell r="Q784">
            <v>1</v>
          </cell>
        </row>
        <row r="785">
          <cell r="F785">
            <v>15506</v>
          </cell>
          <cell r="Q785">
            <v>1</v>
          </cell>
        </row>
        <row r="786">
          <cell r="F786">
            <v>11200</v>
          </cell>
          <cell r="Q786">
            <v>1</v>
          </cell>
        </row>
        <row r="787">
          <cell r="F787">
            <v>14100</v>
          </cell>
          <cell r="Q787">
            <v>1</v>
          </cell>
        </row>
        <row r="788">
          <cell r="F788">
            <v>13510</v>
          </cell>
          <cell r="Q788">
            <v>1</v>
          </cell>
        </row>
        <row r="789">
          <cell r="F789">
            <v>13525</v>
          </cell>
          <cell r="Q789">
            <v>1</v>
          </cell>
        </row>
        <row r="790">
          <cell r="F790">
            <v>15100</v>
          </cell>
          <cell r="Q790">
            <v>1</v>
          </cell>
        </row>
        <row r="791">
          <cell r="F791">
            <v>15506</v>
          </cell>
          <cell r="Q791">
            <v>1</v>
          </cell>
        </row>
        <row r="792">
          <cell r="F792">
            <v>51060</v>
          </cell>
          <cell r="Q792">
            <v>1</v>
          </cell>
        </row>
        <row r="793">
          <cell r="F793">
            <v>15100</v>
          </cell>
          <cell r="Q793">
            <v>1</v>
          </cell>
        </row>
        <row r="794">
          <cell r="F794">
            <v>14100</v>
          </cell>
          <cell r="Q794">
            <v>1</v>
          </cell>
        </row>
        <row r="795">
          <cell r="F795">
            <v>13510</v>
          </cell>
          <cell r="Q795">
            <v>1</v>
          </cell>
        </row>
        <row r="796">
          <cell r="F796">
            <v>14100</v>
          </cell>
          <cell r="Q796">
            <v>1</v>
          </cell>
        </row>
        <row r="797">
          <cell r="F797">
            <v>13400</v>
          </cell>
          <cell r="Q797">
            <v>1</v>
          </cell>
        </row>
        <row r="798">
          <cell r="F798">
            <v>13510</v>
          </cell>
          <cell r="Q798">
            <v>1</v>
          </cell>
        </row>
        <row r="799">
          <cell r="F799">
            <v>13510</v>
          </cell>
          <cell r="Q799">
            <v>1</v>
          </cell>
        </row>
        <row r="800">
          <cell r="F800">
            <v>51020</v>
          </cell>
          <cell r="Q800">
            <v>1</v>
          </cell>
        </row>
        <row r="801">
          <cell r="F801">
            <v>16300</v>
          </cell>
          <cell r="Q801">
            <v>1</v>
          </cell>
        </row>
        <row r="802">
          <cell r="F802">
            <v>11200</v>
          </cell>
          <cell r="Q802">
            <v>1</v>
          </cell>
        </row>
        <row r="803">
          <cell r="F803">
            <v>16100</v>
          </cell>
          <cell r="Q803">
            <v>1</v>
          </cell>
        </row>
        <row r="804">
          <cell r="F804">
            <v>11100</v>
          </cell>
          <cell r="Q804">
            <v>1</v>
          </cell>
        </row>
        <row r="805">
          <cell r="F805">
            <v>15510</v>
          </cell>
          <cell r="Q805">
            <v>1</v>
          </cell>
        </row>
        <row r="806">
          <cell r="F806">
            <v>13510</v>
          </cell>
          <cell r="Q806">
            <v>1</v>
          </cell>
        </row>
        <row r="807">
          <cell r="F807">
            <v>51020</v>
          </cell>
          <cell r="Q807">
            <v>1</v>
          </cell>
        </row>
        <row r="808">
          <cell r="F808">
            <v>42018</v>
          </cell>
          <cell r="Q808">
            <v>1</v>
          </cell>
        </row>
        <row r="809">
          <cell r="F809">
            <v>13520</v>
          </cell>
          <cell r="Q809">
            <v>1</v>
          </cell>
        </row>
        <row r="810">
          <cell r="F810">
            <v>15508</v>
          </cell>
          <cell r="Q810">
            <v>1</v>
          </cell>
        </row>
        <row r="811">
          <cell r="F811">
            <v>14109</v>
          </cell>
          <cell r="Q811">
            <v>1</v>
          </cell>
        </row>
        <row r="812">
          <cell r="F812">
            <v>15510</v>
          </cell>
          <cell r="Q812">
            <v>1</v>
          </cell>
        </row>
        <row r="813">
          <cell r="F813">
            <v>41050</v>
          </cell>
          <cell r="Q813">
            <v>1</v>
          </cell>
        </row>
        <row r="814">
          <cell r="F814">
            <v>15520</v>
          </cell>
          <cell r="Q814">
            <v>1</v>
          </cell>
        </row>
        <row r="815">
          <cell r="F815">
            <v>12012</v>
          </cell>
          <cell r="Q815">
            <v>1</v>
          </cell>
        </row>
        <row r="816">
          <cell r="F816">
            <v>15506</v>
          </cell>
          <cell r="Q816">
            <v>1</v>
          </cell>
        </row>
        <row r="817">
          <cell r="F817">
            <v>11348</v>
          </cell>
          <cell r="Q817">
            <v>1</v>
          </cell>
        </row>
        <row r="818">
          <cell r="F818">
            <v>11490</v>
          </cell>
          <cell r="Q818">
            <v>0.8</v>
          </cell>
        </row>
        <row r="819">
          <cell r="F819">
            <v>11100</v>
          </cell>
          <cell r="Q819">
            <v>1</v>
          </cell>
        </row>
        <row r="820">
          <cell r="F820">
            <v>13400</v>
          </cell>
          <cell r="Q820">
            <v>1</v>
          </cell>
        </row>
        <row r="821">
          <cell r="F821">
            <v>14100</v>
          </cell>
          <cell r="Q821">
            <v>1</v>
          </cell>
        </row>
        <row r="822">
          <cell r="F822">
            <v>13510</v>
          </cell>
          <cell r="Q822">
            <v>1</v>
          </cell>
        </row>
        <row r="823">
          <cell r="F823">
            <v>15100</v>
          </cell>
          <cell r="Q823">
            <v>1</v>
          </cell>
        </row>
        <row r="824">
          <cell r="F824">
            <v>13400</v>
          </cell>
          <cell r="Q824">
            <v>1</v>
          </cell>
        </row>
        <row r="825">
          <cell r="F825">
            <v>11430</v>
          </cell>
          <cell r="Q825">
            <v>1</v>
          </cell>
        </row>
        <row r="826">
          <cell r="F826">
            <v>13510</v>
          </cell>
          <cell r="Q826">
            <v>1</v>
          </cell>
        </row>
        <row r="827">
          <cell r="F827">
            <v>15506</v>
          </cell>
          <cell r="Q827">
            <v>1</v>
          </cell>
        </row>
        <row r="828">
          <cell r="F828">
            <v>15506</v>
          </cell>
          <cell r="Q828">
            <v>1</v>
          </cell>
        </row>
        <row r="829">
          <cell r="F829">
            <v>14100</v>
          </cell>
          <cell r="Q829">
            <v>1</v>
          </cell>
        </row>
        <row r="830">
          <cell r="F830">
            <v>13400</v>
          </cell>
          <cell r="Q830">
            <v>1</v>
          </cell>
        </row>
        <row r="831">
          <cell r="F831">
            <v>54010</v>
          </cell>
          <cell r="Q831">
            <v>1</v>
          </cell>
        </row>
        <row r="832">
          <cell r="F832">
            <v>15100</v>
          </cell>
          <cell r="Q832">
            <v>1</v>
          </cell>
        </row>
        <row r="833">
          <cell r="F833">
            <v>13510</v>
          </cell>
          <cell r="Q833">
            <v>1</v>
          </cell>
        </row>
        <row r="834">
          <cell r="F834">
            <v>13510</v>
          </cell>
          <cell r="Q834">
            <v>1</v>
          </cell>
        </row>
        <row r="835">
          <cell r="F835">
            <v>14100</v>
          </cell>
          <cell r="Q835">
            <v>1</v>
          </cell>
        </row>
        <row r="836">
          <cell r="F836">
            <v>13600</v>
          </cell>
          <cell r="Q836">
            <v>1</v>
          </cell>
        </row>
        <row r="837">
          <cell r="F837">
            <v>15492</v>
          </cell>
          <cell r="Q837">
            <v>1</v>
          </cell>
        </row>
        <row r="838">
          <cell r="F838">
            <v>79002</v>
          </cell>
          <cell r="Q838">
            <v>1</v>
          </cell>
        </row>
        <row r="839">
          <cell r="F839">
            <v>11430</v>
          </cell>
          <cell r="Q839">
            <v>1</v>
          </cell>
        </row>
        <row r="840">
          <cell r="F840">
            <v>72500</v>
          </cell>
          <cell r="Q840">
            <v>1</v>
          </cell>
        </row>
        <row r="841">
          <cell r="F841">
            <v>15100</v>
          </cell>
          <cell r="Q841">
            <v>1</v>
          </cell>
        </row>
        <row r="842">
          <cell r="F842">
            <v>14100</v>
          </cell>
          <cell r="Q842">
            <v>1</v>
          </cell>
        </row>
        <row r="843">
          <cell r="F843">
            <v>11410</v>
          </cell>
          <cell r="Q843">
            <v>1</v>
          </cell>
        </row>
        <row r="844">
          <cell r="F844">
            <v>13510</v>
          </cell>
          <cell r="Q844">
            <v>1</v>
          </cell>
        </row>
        <row r="845">
          <cell r="F845">
            <v>34000</v>
          </cell>
          <cell r="Q845">
            <v>1</v>
          </cell>
        </row>
        <row r="846">
          <cell r="F846">
            <v>13510</v>
          </cell>
          <cell r="Q846">
            <v>1</v>
          </cell>
        </row>
        <row r="847">
          <cell r="F847">
            <v>13510</v>
          </cell>
          <cell r="Q847">
            <v>1</v>
          </cell>
        </row>
        <row r="848">
          <cell r="F848">
            <v>13400</v>
          </cell>
          <cell r="Q848">
            <v>1</v>
          </cell>
        </row>
        <row r="849">
          <cell r="F849">
            <v>14100</v>
          </cell>
          <cell r="Q849">
            <v>1</v>
          </cell>
        </row>
        <row r="850">
          <cell r="F850">
            <v>15506</v>
          </cell>
          <cell r="Q850">
            <v>1</v>
          </cell>
        </row>
        <row r="851">
          <cell r="F851">
            <v>13510</v>
          </cell>
          <cell r="Q851">
            <v>1</v>
          </cell>
        </row>
        <row r="852">
          <cell r="F852">
            <v>13510</v>
          </cell>
          <cell r="Q852">
            <v>1</v>
          </cell>
        </row>
        <row r="853">
          <cell r="F853">
            <v>15510</v>
          </cell>
          <cell r="Q853">
            <v>1</v>
          </cell>
        </row>
        <row r="854">
          <cell r="F854">
            <v>11200</v>
          </cell>
          <cell r="Q854">
            <v>1</v>
          </cell>
        </row>
        <row r="855">
          <cell r="F855">
            <v>13400</v>
          </cell>
          <cell r="Q855">
            <v>1</v>
          </cell>
        </row>
        <row r="856">
          <cell r="F856">
            <v>13510</v>
          </cell>
          <cell r="Q856">
            <v>1</v>
          </cell>
        </row>
        <row r="857">
          <cell r="F857">
            <v>42012</v>
          </cell>
          <cell r="Q857">
            <v>1</v>
          </cell>
        </row>
        <row r="858">
          <cell r="F858">
            <v>15510</v>
          </cell>
          <cell r="Q858">
            <v>1</v>
          </cell>
        </row>
        <row r="859">
          <cell r="F859">
            <v>13510</v>
          </cell>
          <cell r="Q859">
            <v>1</v>
          </cell>
        </row>
        <row r="860">
          <cell r="F860">
            <v>13510</v>
          </cell>
          <cell r="Q860">
            <v>1</v>
          </cell>
        </row>
        <row r="861">
          <cell r="F861">
            <v>52040</v>
          </cell>
          <cell r="Q861">
            <v>1</v>
          </cell>
        </row>
        <row r="862">
          <cell r="F862">
            <v>13100</v>
          </cell>
          <cell r="Q862">
            <v>1</v>
          </cell>
        </row>
        <row r="863">
          <cell r="F863">
            <v>41040</v>
          </cell>
          <cell r="Q863">
            <v>1</v>
          </cell>
        </row>
        <row r="864">
          <cell r="F864">
            <v>15506</v>
          </cell>
          <cell r="Q864">
            <v>1</v>
          </cell>
        </row>
        <row r="865">
          <cell r="F865">
            <v>15400</v>
          </cell>
          <cell r="Q865">
            <v>1</v>
          </cell>
        </row>
        <row r="866">
          <cell r="F866">
            <v>41060</v>
          </cell>
          <cell r="Q866">
            <v>1</v>
          </cell>
        </row>
        <row r="867">
          <cell r="F867">
            <v>13400</v>
          </cell>
          <cell r="Q867">
            <v>1</v>
          </cell>
        </row>
        <row r="868">
          <cell r="F868">
            <v>13510</v>
          </cell>
          <cell r="Q868">
            <v>1</v>
          </cell>
        </row>
        <row r="869">
          <cell r="F869">
            <v>51010</v>
          </cell>
          <cell r="Q869">
            <v>1</v>
          </cell>
        </row>
        <row r="870">
          <cell r="F870">
            <v>12013</v>
          </cell>
          <cell r="Q870">
            <v>1</v>
          </cell>
        </row>
        <row r="871">
          <cell r="F871">
            <v>11410</v>
          </cell>
          <cell r="Q871">
            <v>1</v>
          </cell>
        </row>
        <row r="872">
          <cell r="F872">
            <v>13520</v>
          </cell>
          <cell r="Q872">
            <v>1</v>
          </cell>
        </row>
        <row r="873">
          <cell r="F873">
            <v>15400</v>
          </cell>
          <cell r="Q873">
            <v>1</v>
          </cell>
        </row>
        <row r="874">
          <cell r="F874">
            <v>12013</v>
          </cell>
          <cell r="Q874">
            <v>1</v>
          </cell>
        </row>
        <row r="875">
          <cell r="F875">
            <v>13400</v>
          </cell>
          <cell r="Q875">
            <v>1</v>
          </cell>
        </row>
        <row r="876">
          <cell r="F876">
            <v>32000</v>
          </cell>
          <cell r="Q876">
            <v>0.8</v>
          </cell>
        </row>
        <row r="877">
          <cell r="F877">
            <v>14100</v>
          </cell>
          <cell r="Q877">
            <v>1</v>
          </cell>
        </row>
        <row r="878">
          <cell r="F878">
            <v>13400</v>
          </cell>
          <cell r="Q878">
            <v>1</v>
          </cell>
        </row>
        <row r="879">
          <cell r="F879">
            <v>41020</v>
          </cell>
          <cell r="Q879">
            <v>1</v>
          </cell>
        </row>
        <row r="880">
          <cell r="F880">
            <v>13525</v>
          </cell>
          <cell r="Q880">
            <v>1</v>
          </cell>
        </row>
        <row r="881">
          <cell r="F881">
            <v>13400</v>
          </cell>
          <cell r="Q881">
            <v>1</v>
          </cell>
        </row>
        <row r="882">
          <cell r="F882">
            <v>13400</v>
          </cell>
          <cell r="Q882">
            <v>0.5</v>
          </cell>
        </row>
        <row r="883">
          <cell r="F883">
            <v>15506</v>
          </cell>
          <cell r="Q883">
            <v>1</v>
          </cell>
        </row>
        <row r="884">
          <cell r="F884">
            <v>13510</v>
          </cell>
          <cell r="Q884">
            <v>1</v>
          </cell>
        </row>
        <row r="885">
          <cell r="F885">
            <v>15100</v>
          </cell>
          <cell r="Q885">
            <v>1</v>
          </cell>
        </row>
        <row r="886">
          <cell r="F886">
            <v>13520</v>
          </cell>
          <cell r="Q886">
            <v>1</v>
          </cell>
        </row>
        <row r="887">
          <cell r="F887">
            <v>13510</v>
          </cell>
          <cell r="Q887">
            <v>1</v>
          </cell>
        </row>
        <row r="888">
          <cell r="F888">
            <v>13400</v>
          </cell>
          <cell r="Q888">
            <v>1</v>
          </cell>
        </row>
        <row r="889">
          <cell r="F889">
            <v>15509</v>
          </cell>
          <cell r="Q889">
            <v>1</v>
          </cell>
        </row>
        <row r="890">
          <cell r="F890">
            <v>13600</v>
          </cell>
          <cell r="Q890">
            <v>1</v>
          </cell>
        </row>
        <row r="891">
          <cell r="F891">
            <v>11325</v>
          </cell>
          <cell r="Q891">
            <v>1</v>
          </cell>
        </row>
        <row r="892">
          <cell r="F892">
            <v>41040</v>
          </cell>
          <cell r="Q892">
            <v>1</v>
          </cell>
        </row>
        <row r="893">
          <cell r="F893">
            <v>13400</v>
          </cell>
          <cell r="Q893">
            <v>1</v>
          </cell>
        </row>
        <row r="894">
          <cell r="F894">
            <v>14100</v>
          </cell>
          <cell r="Q894">
            <v>1</v>
          </cell>
        </row>
        <row r="895">
          <cell r="F895">
            <v>16300</v>
          </cell>
          <cell r="Q895">
            <v>1</v>
          </cell>
        </row>
        <row r="896">
          <cell r="F896">
            <v>14100</v>
          </cell>
          <cell r="Q896">
            <v>1</v>
          </cell>
        </row>
        <row r="897">
          <cell r="F897">
            <v>12013</v>
          </cell>
          <cell r="Q897">
            <v>1</v>
          </cell>
        </row>
        <row r="898">
          <cell r="F898">
            <v>13400</v>
          </cell>
          <cell r="Q898">
            <v>1</v>
          </cell>
        </row>
        <row r="899">
          <cell r="F899">
            <v>15100</v>
          </cell>
          <cell r="Q899">
            <v>1</v>
          </cell>
        </row>
        <row r="900">
          <cell r="F900">
            <v>15100</v>
          </cell>
          <cell r="Q900">
            <v>1</v>
          </cell>
        </row>
        <row r="901">
          <cell r="F901">
            <v>13510</v>
          </cell>
          <cell r="Q901">
            <v>1</v>
          </cell>
        </row>
        <row r="902">
          <cell r="F902">
            <v>13400</v>
          </cell>
          <cell r="Q902">
            <v>1</v>
          </cell>
        </row>
        <row r="903">
          <cell r="F903">
            <v>15509</v>
          </cell>
          <cell r="Q903">
            <v>1</v>
          </cell>
        </row>
        <row r="904">
          <cell r="F904">
            <v>41020</v>
          </cell>
          <cell r="Q904">
            <v>1</v>
          </cell>
        </row>
        <row r="905">
          <cell r="F905">
            <v>13510</v>
          </cell>
          <cell r="Q905">
            <v>1</v>
          </cell>
        </row>
        <row r="906">
          <cell r="F906">
            <v>15508</v>
          </cell>
          <cell r="Q906">
            <v>1</v>
          </cell>
        </row>
        <row r="907">
          <cell r="F907">
            <v>12013</v>
          </cell>
          <cell r="Q907">
            <v>1</v>
          </cell>
        </row>
        <row r="908">
          <cell r="F908">
            <v>12013</v>
          </cell>
          <cell r="Q908">
            <v>1</v>
          </cell>
        </row>
        <row r="909">
          <cell r="F909">
            <v>42014</v>
          </cell>
          <cell r="Q909">
            <v>1</v>
          </cell>
        </row>
        <row r="910">
          <cell r="F910">
            <v>11550</v>
          </cell>
          <cell r="Q910">
            <v>1</v>
          </cell>
        </row>
        <row r="911">
          <cell r="F911">
            <v>15520</v>
          </cell>
          <cell r="Q911">
            <v>1</v>
          </cell>
        </row>
        <row r="912">
          <cell r="F912">
            <v>11420</v>
          </cell>
          <cell r="Q912">
            <v>1</v>
          </cell>
        </row>
        <row r="913">
          <cell r="F913">
            <v>13400</v>
          </cell>
          <cell r="Q913">
            <v>1</v>
          </cell>
        </row>
        <row r="914">
          <cell r="F914">
            <v>13400</v>
          </cell>
          <cell r="Q914">
            <v>1</v>
          </cell>
        </row>
        <row r="915">
          <cell r="F915">
            <v>42040</v>
          </cell>
          <cell r="Q915">
            <v>1</v>
          </cell>
        </row>
        <row r="916">
          <cell r="F916">
            <v>15100</v>
          </cell>
          <cell r="Q916">
            <v>1</v>
          </cell>
        </row>
        <row r="917">
          <cell r="F917">
            <v>41060</v>
          </cell>
          <cell r="Q917">
            <v>1</v>
          </cell>
        </row>
        <row r="918">
          <cell r="F918">
            <v>42016</v>
          </cell>
          <cell r="Q918">
            <v>1</v>
          </cell>
        </row>
        <row r="919">
          <cell r="F919">
            <v>15520</v>
          </cell>
          <cell r="Q919">
            <v>1</v>
          </cell>
        </row>
        <row r="920">
          <cell r="F920">
            <v>15506</v>
          </cell>
          <cell r="Q920">
            <v>1</v>
          </cell>
        </row>
        <row r="921">
          <cell r="F921">
            <v>15100</v>
          </cell>
          <cell r="Q921">
            <v>1</v>
          </cell>
        </row>
        <row r="922">
          <cell r="F922">
            <v>13510</v>
          </cell>
          <cell r="Q922">
            <v>1</v>
          </cell>
        </row>
        <row r="923">
          <cell r="F923">
            <v>15520</v>
          </cell>
          <cell r="Q923">
            <v>1</v>
          </cell>
        </row>
        <row r="924">
          <cell r="F924">
            <v>13400</v>
          </cell>
          <cell r="Q924">
            <v>1</v>
          </cell>
        </row>
        <row r="925">
          <cell r="F925">
            <v>11200</v>
          </cell>
          <cell r="Q925">
            <v>1</v>
          </cell>
        </row>
        <row r="926">
          <cell r="F926">
            <v>14100</v>
          </cell>
          <cell r="Q926">
            <v>1</v>
          </cell>
        </row>
        <row r="927">
          <cell r="F927">
            <v>42016</v>
          </cell>
          <cell r="Q927">
            <v>1</v>
          </cell>
        </row>
        <row r="928">
          <cell r="F928">
            <v>13510</v>
          </cell>
          <cell r="Q928">
            <v>1</v>
          </cell>
        </row>
        <row r="929">
          <cell r="F929">
            <v>11370</v>
          </cell>
          <cell r="Q929">
            <v>1</v>
          </cell>
        </row>
        <row r="930">
          <cell r="F930">
            <v>12012</v>
          </cell>
          <cell r="Q930">
            <v>1</v>
          </cell>
        </row>
        <row r="931">
          <cell r="F931">
            <v>15506</v>
          </cell>
          <cell r="Q931">
            <v>0</v>
          </cell>
        </row>
        <row r="932">
          <cell r="F932">
            <v>13400</v>
          </cell>
          <cell r="Q932">
            <v>1</v>
          </cell>
        </row>
        <row r="933">
          <cell r="F933">
            <v>13510</v>
          </cell>
          <cell r="Q933">
            <v>1</v>
          </cell>
        </row>
        <row r="934">
          <cell r="F934">
            <v>11100</v>
          </cell>
          <cell r="Q934">
            <v>1</v>
          </cell>
        </row>
        <row r="935">
          <cell r="F935">
            <v>41020</v>
          </cell>
          <cell r="Q935">
            <v>1</v>
          </cell>
        </row>
        <row r="936">
          <cell r="F936">
            <v>43010</v>
          </cell>
          <cell r="Q936">
            <v>1</v>
          </cell>
        </row>
        <row r="937">
          <cell r="F937">
            <v>14100</v>
          </cell>
          <cell r="Q937">
            <v>1</v>
          </cell>
        </row>
        <row r="938">
          <cell r="F938">
            <v>52020</v>
          </cell>
          <cell r="Q938">
            <v>1</v>
          </cell>
        </row>
        <row r="939">
          <cell r="F939">
            <v>13510</v>
          </cell>
          <cell r="Q939">
            <v>1</v>
          </cell>
        </row>
        <row r="940">
          <cell r="F940">
            <v>15520</v>
          </cell>
          <cell r="Q940">
            <v>1</v>
          </cell>
        </row>
        <row r="941">
          <cell r="F941">
            <v>11490</v>
          </cell>
          <cell r="Q941">
            <v>1</v>
          </cell>
        </row>
        <row r="942">
          <cell r="F942">
            <v>14100</v>
          </cell>
          <cell r="Q942">
            <v>1</v>
          </cell>
        </row>
        <row r="943">
          <cell r="F943">
            <v>11100</v>
          </cell>
          <cell r="Q943">
            <v>1</v>
          </cell>
        </row>
        <row r="944">
          <cell r="F944">
            <v>12013</v>
          </cell>
          <cell r="Q944">
            <v>1</v>
          </cell>
        </row>
        <row r="945">
          <cell r="F945">
            <v>13510</v>
          </cell>
          <cell r="Q945">
            <v>1</v>
          </cell>
        </row>
        <row r="946">
          <cell r="F946">
            <v>15506</v>
          </cell>
          <cell r="Q946">
            <v>1</v>
          </cell>
        </row>
        <row r="947">
          <cell r="F947">
            <v>15100</v>
          </cell>
          <cell r="Q947">
            <v>1</v>
          </cell>
        </row>
        <row r="948">
          <cell r="F948">
            <v>41040</v>
          </cell>
          <cell r="Q948">
            <v>1</v>
          </cell>
        </row>
        <row r="949">
          <cell r="F949">
            <v>12013</v>
          </cell>
          <cell r="Q949">
            <v>1</v>
          </cell>
        </row>
        <row r="950">
          <cell r="F950">
            <v>15506</v>
          </cell>
          <cell r="Q950">
            <v>1</v>
          </cell>
        </row>
        <row r="951">
          <cell r="F951">
            <v>13510</v>
          </cell>
          <cell r="Q951">
            <v>1</v>
          </cell>
        </row>
        <row r="952">
          <cell r="F952">
            <v>42010</v>
          </cell>
          <cell r="Q952">
            <v>1</v>
          </cell>
        </row>
        <row r="953">
          <cell r="F953">
            <v>15506</v>
          </cell>
          <cell r="Q953">
            <v>0</v>
          </cell>
        </row>
        <row r="954">
          <cell r="F954">
            <v>15506</v>
          </cell>
          <cell r="Q954">
            <v>1</v>
          </cell>
        </row>
        <row r="955">
          <cell r="F955">
            <v>41050</v>
          </cell>
          <cell r="Q955">
            <v>1</v>
          </cell>
        </row>
        <row r="956">
          <cell r="F956">
            <v>12013</v>
          </cell>
          <cell r="Q956">
            <v>1</v>
          </cell>
        </row>
        <row r="957">
          <cell r="F957">
            <v>53010</v>
          </cell>
          <cell r="Q957">
            <v>1</v>
          </cell>
        </row>
        <row r="958">
          <cell r="F958">
            <v>15506</v>
          </cell>
          <cell r="Q958">
            <v>1</v>
          </cell>
        </row>
        <row r="959">
          <cell r="F959">
            <v>13400</v>
          </cell>
          <cell r="Q959">
            <v>1</v>
          </cell>
        </row>
        <row r="960">
          <cell r="F960">
            <v>33000</v>
          </cell>
          <cell r="Q960">
            <v>1</v>
          </cell>
        </row>
        <row r="961">
          <cell r="F961">
            <v>11200</v>
          </cell>
          <cell r="Q961">
            <v>1</v>
          </cell>
        </row>
        <row r="962">
          <cell r="F962">
            <v>16200</v>
          </cell>
          <cell r="Q962">
            <v>1</v>
          </cell>
        </row>
        <row r="963">
          <cell r="F963">
            <v>13510</v>
          </cell>
          <cell r="Q963">
            <v>1</v>
          </cell>
        </row>
        <row r="964">
          <cell r="F964">
            <v>11200</v>
          </cell>
          <cell r="Q964">
            <v>1</v>
          </cell>
        </row>
        <row r="965">
          <cell r="F965">
            <v>13510</v>
          </cell>
          <cell r="Q965">
            <v>1</v>
          </cell>
        </row>
        <row r="966">
          <cell r="F966">
            <v>13510</v>
          </cell>
          <cell r="Q966">
            <v>1</v>
          </cell>
        </row>
        <row r="967">
          <cell r="F967">
            <v>51010</v>
          </cell>
          <cell r="Q967">
            <v>1</v>
          </cell>
        </row>
        <row r="968">
          <cell r="F968">
            <v>13400</v>
          </cell>
          <cell r="Q968">
            <v>1</v>
          </cell>
        </row>
        <row r="969">
          <cell r="F969">
            <v>13400</v>
          </cell>
          <cell r="Q969">
            <v>1</v>
          </cell>
        </row>
        <row r="970">
          <cell r="F970">
            <v>41040</v>
          </cell>
          <cell r="Q970">
            <v>1</v>
          </cell>
        </row>
        <row r="971">
          <cell r="F971">
            <v>15100</v>
          </cell>
          <cell r="Q971">
            <v>1</v>
          </cell>
        </row>
        <row r="972">
          <cell r="F972">
            <v>13520</v>
          </cell>
          <cell r="Q972">
            <v>1</v>
          </cell>
        </row>
        <row r="973">
          <cell r="F973">
            <v>15509</v>
          </cell>
          <cell r="Q973">
            <v>1</v>
          </cell>
        </row>
        <row r="974">
          <cell r="F974">
            <v>15505</v>
          </cell>
          <cell r="Q974">
            <v>1</v>
          </cell>
        </row>
        <row r="975">
          <cell r="F975">
            <v>13400</v>
          </cell>
          <cell r="Q975">
            <v>1</v>
          </cell>
        </row>
        <row r="976">
          <cell r="F976">
            <v>15100</v>
          </cell>
          <cell r="Q976">
            <v>1</v>
          </cell>
        </row>
        <row r="977">
          <cell r="F977">
            <v>15520</v>
          </cell>
          <cell r="Q977">
            <v>1</v>
          </cell>
        </row>
        <row r="978">
          <cell r="F978">
            <v>41060</v>
          </cell>
          <cell r="Q978">
            <v>1</v>
          </cell>
        </row>
        <row r="979">
          <cell r="F979">
            <v>42018</v>
          </cell>
          <cell r="Q979">
            <v>1</v>
          </cell>
        </row>
        <row r="980">
          <cell r="F980">
            <v>13400</v>
          </cell>
          <cell r="Q980">
            <v>1</v>
          </cell>
        </row>
        <row r="981">
          <cell r="F981">
            <v>13400</v>
          </cell>
          <cell r="Q981">
            <v>1</v>
          </cell>
        </row>
        <row r="982">
          <cell r="F982">
            <v>16100</v>
          </cell>
          <cell r="Q982">
            <v>1</v>
          </cell>
        </row>
        <row r="983">
          <cell r="F983">
            <v>41060</v>
          </cell>
          <cell r="Q983">
            <v>1</v>
          </cell>
        </row>
        <row r="984">
          <cell r="F984">
            <v>14100</v>
          </cell>
          <cell r="Q984">
            <v>1</v>
          </cell>
        </row>
        <row r="985">
          <cell r="F985">
            <v>13100</v>
          </cell>
          <cell r="Q985">
            <v>1</v>
          </cell>
        </row>
        <row r="986">
          <cell r="F986">
            <v>15100</v>
          </cell>
          <cell r="Q986">
            <v>1</v>
          </cell>
        </row>
        <row r="987">
          <cell r="F987">
            <v>11200</v>
          </cell>
          <cell r="Q987">
            <v>1</v>
          </cell>
        </row>
        <row r="988">
          <cell r="F988">
            <v>11490</v>
          </cell>
          <cell r="Q988">
            <v>0.8</v>
          </cell>
        </row>
        <row r="989">
          <cell r="F989">
            <v>13400</v>
          </cell>
          <cell r="Q989">
            <v>1</v>
          </cell>
        </row>
        <row r="990">
          <cell r="F990">
            <v>11200</v>
          </cell>
          <cell r="Q990">
            <v>1</v>
          </cell>
        </row>
        <row r="991">
          <cell r="F991">
            <v>14100</v>
          </cell>
          <cell r="Q991">
            <v>1</v>
          </cell>
        </row>
        <row r="992">
          <cell r="F992">
            <v>12013</v>
          </cell>
          <cell r="Q992">
            <v>1</v>
          </cell>
        </row>
        <row r="993">
          <cell r="F993">
            <v>15100</v>
          </cell>
          <cell r="Q993">
            <v>1</v>
          </cell>
        </row>
        <row r="994">
          <cell r="F994">
            <v>15505</v>
          </cell>
          <cell r="Q994">
            <v>1</v>
          </cell>
        </row>
        <row r="995">
          <cell r="F995">
            <v>41040</v>
          </cell>
          <cell r="Q995">
            <v>1</v>
          </cell>
        </row>
        <row r="996">
          <cell r="F996">
            <v>13400</v>
          </cell>
          <cell r="Q996">
            <v>1</v>
          </cell>
        </row>
        <row r="997">
          <cell r="F997">
            <v>15508</v>
          </cell>
          <cell r="Q997">
            <v>1</v>
          </cell>
        </row>
        <row r="998">
          <cell r="F998">
            <v>15520</v>
          </cell>
          <cell r="Q998">
            <v>1</v>
          </cell>
        </row>
        <row r="999">
          <cell r="F999">
            <v>15506</v>
          </cell>
          <cell r="Q999">
            <v>1</v>
          </cell>
        </row>
        <row r="1000">
          <cell r="F1000">
            <v>13510</v>
          </cell>
          <cell r="Q1000">
            <v>1</v>
          </cell>
        </row>
        <row r="1001">
          <cell r="F1001">
            <v>13510</v>
          </cell>
          <cell r="Q1001">
            <v>1</v>
          </cell>
        </row>
        <row r="1002">
          <cell r="F1002">
            <v>79000</v>
          </cell>
          <cell r="Q1002">
            <v>1</v>
          </cell>
        </row>
        <row r="1003">
          <cell r="F1003">
            <v>15506</v>
          </cell>
          <cell r="Q1003">
            <v>1</v>
          </cell>
        </row>
        <row r="1004">
          <cell r="F1004">
            <v>79003</v>
          </cell>
          <cell r="Q1004">
            <v>1</v>
          </cell>
        </row>
        <row r="1005">
          <cell r="F1005">
            <v>15100</v>
          </cell>
          <cell r="Q1005">
            <v>1</v>
          </cell>
        </row>
        <row r="1006">
          <cell r="F1006">
            <v>15508</v>
          </cell>
          <cell r="Q1006">
            <v>1</v>
          </cell>
        </row>
        <row r="1007">
          <cell r="F1007">
            <v>13510</v>
          </cell>
          <cell r="Q1007">
            <v>1</v>
          </cell>
        </row>
        <row r="1008">
          <cell r="F1008">
            <v>14100</v>
          </cell>
          <cell r="Q1008">
            <v>1</v>
          </cell>
        </row>
        <row r="1009">
          <cell r="F1009">
            <v>13400</v>
          </cell>
          <cell r="Q1009">
            <v>1</v>
          </cell>
        </row>
        <row r="1010">
          <cell r="F1010">
            <v>14100</v>
          </cell>
          <cell r="Q1010">
            <v>1</v>
          </cell>
        </row>
        <row r="1011">
          <cell r="F1011">
            <v>15506</v>
          </cell>
          <cell r="Q1011">
            <v>0</v>
          </cell>
        </row>
        <row r="1012">
          <cell r="F1012">
            <v>16200</v>
          </cell>
          <cell r="Q1012">
            <v>1</v>
          </cell>
        </row>
        <row r="1013">
          <cell r="F1013">
            <v>51010</v>
          </cell>
          <cell r="Q1013">
            <v>1</v>
          </cell>
        </row>
        <row r="1014">
          <cell r="F1014">
            <v>14100</v>
          </cell>
          <cell r="Q1014">
            <v>1</v>
          </cell>
        </row>
        <row r="1015">
          <cell r="F1015">
            <v>11200</v>
          </cell>
          <cell r="Q1015">
            <v>1</v>
          </cell>
        </row>
        <row r="1016">
          <cell r="F1016">
            <v>51020</v>
          </cell>
          <cell r="Q1016">
            <v>1</v>
          </cell>
        </row>
        <row r="1017">
          <cell r="F1017">
            <v>13510</v>
          </cell>
          <cell r="Q1017">
            <v>1</v>
          </cell>
        </row>
        <row r="1018">
          <cell r="F1018">
            <v>51020</v>
          </cell>
          <cell r="Q1018">
            <v>1</v>
          </cell>
        </row>
        <row r="1019">
          <cell r="F1019">
            <v>14100</v>
          </cell>
          <cell r="Q1019">
            <v>1</v>
          </cell>
        </row>
        <row r="1020">
          <cell r="F1020">
            <v>13600</v>
          </cell>
          <cell r="Q1020">
            <v>1</v>
          </cell>
        </row>
        <row r="1021">
          <cell r="F1021">
            <v>15506</v>
          </cell>
          <cell r="Q1021">
            <v>1</v>
          </cell>
        </row>
        <row r="1022">
          <cell r="F1022">
            <v>13400</v>
          </cell>
          <cell r="Q1022">
            <v>1</v>
          </cell>
        </row>
        <row r="1023">
          <cell r="F1023">
            <v>13400</v>
          </cell>
          <cell r="Q1023">
            <v>1</v>
          </cell>
        </row>
        <row r="1024">
          <cell r="F1024">
            <v>13400</v>
          </cell>
          <cell r="Q1024">
            <v>1</v>
          </cell>
        </row>
        <row r="1025">
          <cell r="F1025">
            <v>14100</v>
          </cell>
          <cell r="Q1025">
            <v>1</v>
          </cell>
        </row>
        <row r="1026">
          <cell r="F1026">
            <v>13520</v>
          </cell>
          <cell r="Q1026">
            <v>1</v>
          </cell>
        </row>
        <row r="1027">
          <cell r="F1027">
            <v>16400</v>
          </cell>
          <cell r="Q1027">
            <v>1</v>
          </cell>
        </row>
        <row r="1028">
          <cell r="F1028">
            <v>79003</v>
          </cell>
          <cell r="Q1028">
            <v>1</v>
          </cell>
        </row>
        <row r="1029">
          <cell r="F1029">
            <v>13400</v>
          </cell>
          <cell r="Q1029">
            <v>1</v>
          </cell>
        </row>
        <row r="1030">
          <cell r="F1030">
            <v>14100</v>
          </cell>
          <cell r="Q1030">
            <v>0</v>
          </cell>
        </row>
        <row r="1031">
          <cell r="F1031">
            <v>14100</v>
          </cell>
          <cell r="Q1031">
            <v>1</v>
          </cell>
        </row>
        <row r="1032">
          <cell r="F1032">
            <v>15520</v>
          </cell>
          <cell r="Q1032">
            <v>1</v>
          </cell>
        </row>
        <row r="1033">
          <cell r="F1033">
            <v>15505</v>
          </cell>
          <cell r="Q1033">
            <v>1</v>
          </cell>
        </row>
        <row r="1034">
          <cell r="F1034">
            <v>15506</v>
          </cell>
          <cell r="Q1034">
            <v>1</v>
          </cell>
        </row>
        <row r="1035">
          <cell r="F1035">
            <v>41020</v>
          </cell>
          <cell r="Q1035">
            <v>1</v>
          </cell>
        </row>
        <row r="1036">
          <cell r="F1036">
            <v>13520</v>
          </cell>
          <cell r="Q1036">
            <v>1</v>
          </cell>
        </row>
        <row r="1037">
          <cell r="F1037">
            <v>14109</v>
          </cell>
          <cell r="Q1037">
            <v>1</v>
          </cell>
        </row>
        <row r="1038">
          <cell r="F1038">
            <v>79002</v>
          </cell>
          <cell r="Q1038">
            <v>1</v>
          </cell>
        </row>
        <row r="1039">
          <cell r="F1039">
            <v>52040</v>
          </cell>
          <cell r="Q1039">
            <v>1</v>
          </cell>
        </row>
        <row r="1040">
          <cell r="F1040">
            <v>15506</v>
          </cell>
          <cell r="Q1040">
            <v>1</v>
          </cell>
        </row>
        <row r="1041">
          <cell r="F1041">
            <v>31100</v>
          </cell>
          <cell r="Q1041">
            <v>1</v>
          </cell>
        </row>
        <row r="1042">
          <cell r="F1042">
            <v>13510</v>
          </cell>
          <cell r="Q1042">
            <v>1</v>
          </cell>
        </row>
        <row r="1043">
          <cell r="F1043">
            <v>15506</v>
          </cell>
          <cell r="Q1043">
            <v>1</v>
          </cell>
        </row>
        <row r="1044">
          <cell r="F1044">
            <v>15100</v>
          </cell>
          <cell r="Q1044">
            <v>1</v>
          </cell>
        </row>
        <row r="1045">
          <cell r="F1045">
            <v>15505</v>
          </cell>
          <cell r="Q1045">
            <v>1</v>
          </cell>
        </row>
        <row r="1046">
          <cell r="F1046">
            <v>11200</v>
          </cell>
          <cell r="Q1046">
            <v>1</v>
          </cell>
        </row>
        <row r="1047">
          <cell r="F1047">
            <v>79002</v>
          </cell>
          <cell r="Q1047">
            <v>1</v>
          </cell>
        </row>
        <row r="1048">
          <cell r="F1048">
            <v>15506</v>
          </cell>
          <cell r="Q1048">
            <v>1</v>
          </cell>
        </row>
        <row r="1049">
          <cell r="F1049">
            <v>15506</v>
          </cell>
          <cell r="Q1049">
            <v>1</v>
          </cell>
        </row>
        <row r="1050">
          <cell r="F1050">
            <v>11200</v>
          </cell>
          <cell r="Q1050">
            <v>1</v>
          </cell>
        </row>
        <row r="1051">
          <cell r="F1051">
            <v>11490</v>
          </cell>
          <cell r="Q1051">
            <v>0.5</v>
          </cell>
        </row>
        <row r="1052">
          <cell r="F1052">
            <v>13510</v>
          </cell>
          <cell r="Q1052">
            <v>1</v>
          </cell>
        </row>
        <row r="1053">
          <cell r="F1053">
            <v>16400</v>
          </cell>
          <cell r="Q1053">
            <v>1</v>
          </cell>
        </row>
        <row r="1054">
          <cell r="F1054">
            <v>13520</v>
          </cell>
          <cell r="Q1054">
            <v>1</v>
          </cell>
        </row>
        <row r="1055">
          <cell r="F1055">
            <v>16400</v>
          </cell>
          <cell r="Q1055">
            <v>1</v>
          </cell>
        </row>
        <row r="1056">
          <cell r="F1056">
            <v>79002</v>
          </cell>
          <cell r="Q1056">
            <v>1</v>
          </cell>
        </row>
        <row r="1057">
          <cell r="F1057">
            <v>51060</v>
          </cell>
          <cell r="Q1057">
            <v>1</v>
          </cell>
        </row>
        <row r="1058">
          <cell r="F1058">
            <v>51045</v>
          </cell>
          <cell r="Q1058">
            <v>1</v>
          </cell>
        </row>
        <row r="1059">
          <cell r="F1059">
            <v>41020</v>
          </cell>
          <cell r="Q1059">
            <v>1</v>
          </cell>
        </row>
        <row r="1060">
          <cell r="F1060">
            <v>13510</v>
          </cell>
          <cell r="Q1060">
            <v>1</v>
          </cell>
        </row>
        <row r="1061">
          <cell r="F1061">
            <v>12013</v>
          </cell>
          <cell r="Q1061">
            <v>1</v>
          </cell>
        </row>
        <row r="1062">
          <cell r="F1062">
            <v>41020</v>
          </cell>
          <cell r="Q1062">
            <v>1</v>
          </cell>
        </row>
        <row r="1063">
          <cell r="F1063">
            <v>15100</v>
          </cell>
          <cell r="Q1063">
            <v>1</v>
          </cell>
        </row>
        <row r="1064">
          <cell r="F1064">
            <v>15100</v>
          </cell>
          <cell r="Q1064">
            <v>1</v>
          </cell>
        </row>
        <row r="1065">
          <cell r="F1065">
            <v>72500</v>
          </cell>
          <cell r="Q1065">
            <v>1</v>
          </cell>
        </row>
        <row r="1066">
          <cell r="F1066">
            <v>15510</v>
          </cell>
          <cell r="Q1066">
            <v>1</v>
          </cell>
        </row>
        <row r="1067">
          <cell r="F1067">
            <v>42010</v>
          </cell>
          <cell r="Q1067">
            <v>1</v>
          </cell>
        </row>
        <row r="1068">
          <cell r="F1068">
            <v>14100</v>
          </cell>
          <cell r="Q1068">
            <v>1</v>
          </cell>
        </row>
        <row r="1069">
          <cell r="F1069">
            <v>15100</v>
          </cell>
          <cell r="Q1069">
            <v>1</v>
          </cell>
        </row>
        <row r="1070">
          <cell r="F1070">
            <v>11150</v>
          </cell>
          <cell r="Q1070">
            <v>1</v>
          </cell>
        </row>
        <row r="1071">
          <cell r="F1071">
            <v>15506</v>
          </cell>
          <cell r="Q1071">
            <v>1</v>
          </cell>
        </row>
        <row r="1072">
          <cell r="F1072">
            <v>51040</v>
          </cell>
          <cell r="Q1072">
            <v>1</v>
          </cell>
        </row>
        <row r="1073">
          <cell r="F1073">
            <v>15520</v>
          </cell>
          <cell r="Q1073">
            <v>1</v>
          </cell>
        </row>
        <row r="1074">
          <cell r="F1074">
            <v>15510</v>
          </cell>
          <cell r="Q1074">
            <v>1</v>
          </cell>
        </row>
        <row r="1075">
          <cell r="F1075">
            <v>41060</v>
          </cell>
          <cell r="Q1075">
            <v>1</v>
          </cell>
        </row>
        <row r="1076">
          <cell r="F1076">
            <v>79002</v>
          </cell>
          <cell r="Q1076">
            <v>1</v>
          </cell>
        </row>
        <row r="1077">
          <cell r="F1077">
            <v>13510</v>
          </cell>
          <cell r="Q1077">
            <v>1</v>
          </cell>
        </row>
        <row r="1078">
          <cell r="F1078">
            <v>14100</v>
          </cell>
          <cell r="Q1078">
            <v>1</v>
          </cell>
        </row>
        <row r="1079">
          <cell r="F1079">
            <v>13510</v>
          </cell>
          <cell r="Q1079">
            <v>1</v>
          </cell>
        </row>
        <row r="1080">
          <cell r="F1080">
            <v>15100</v>
          </cell>
          <cell r="Q1080">
            <v>0</v>
          </cell>
        </row>
        <row r="1081">
          <cell r="F1081">
            <v>13510</v>
          </cell>
          <cell r="Q1081">
            <v>1</v>
          </cell>
        </row>
        <row r="1082">
          <cell r="F1082">
            <v>15506</v>
          </cell>
          <cell r="Q1082">
            <v>1</v>
          </cell>
        </row>
        <row r="1083">
          <cell r="F1083">
            <v>11490</v>
          </cell>
          <cell r="Q1083">
            <v>0.5</v>
          </cell>
        </row>
        <row r="1084">
          <cell r="F1084">
            <v>15100</v>
          </cell>
          <cell r="Q1084">
            <v>1</v>
          </cell>
        </row>
        <row r="1085">
          <cell r="F1085">
            <v>13510</v>
          </cell>
          <cell r="Q1085">
            <v>1</v>
          </cell>
        </row>
        <row r="1086">
          <cell r="F1086">
            <v>51060</v>
          </cell>
          <cell r="Q1086">
            <v>1</v>
          </cell>
        </row>
      </sheetData>
      <sheetData sheetId="21" refreshError="1">
        <row r="2">
          <cell r="F2">
            <v>99023</v>
          </cell>
          <cell r="O2">
            <v>1</v>
          </cell>
        </row>
        <row r="3">
          <cell r="F3">
            <v>99023</v>
          </cell>
          <cell r="O3">
            <v>1</v>
          </cell>
        </row>
        <row r="4">
          <cell r="F4">
            <v>99023</v>
          </cell>
          <cell r="O4">
            <v>1</v>
          </cell>
        </row>
        <row r="5">
          <cell r="F5">
            <v>99023</v>
          </cell>
          <cell r="O5">
            <v>1</v>
          </cell>
        </row>
        <row r="6">
          <cell r="F6">
            <v>99018</v>
          </cell>
          <cell r="O6">
            <v>1</v>
          </cell>
        </row>
        <row r="7">
          <cell r="F7">
            <v>99009</v>
          </cell>
          <cell r="O7">
            <v>1</v>
          </cell>
        </row>
        <row r="8">
          <cell r="F8">
            <v>99023</v>
          </cell>
          <cell r="O8">
            <v>1</v>
          </cell>
        </row>
        <row r="9">
          <cell r="F9">
            <v>99023</v>
          </cell>
          <cell r="O9">
            <v>1</v>
          </cell>
        </row>
        <row r="10">
          <cell r="F10">
            <v>99023</v>
          </cell>
          <cell r="O10">
            <v>1</v>
          </cell>
        </row>
        <row r="11">
          <cell r="F11">
            <v>99007</v>
          </cell>
          <cell r="O11">
            <v>1</v>
          </cell>
        </row>
        <row r="12">
          <cell r="F12">
            <v>99018</v>
          </cell>
          <cell r="O12">
            <v>1</v>
          </cell>
        </row>
        <row r="13">
          <cell r="F13">
            <v>99017</v>
          </cell>
          <cell r="O13">
            <v>1</v>
          </cell>
        </row>
        <row r="14">
          <cell r="F14">
            <v>99023</v>
          </cell>
          <cell r="O14">
            <v>1</v>
          </cell>
        </row>
        <row r="15">
          <cell r="F15">
            <v>99007</v>
          </cell>
          <cell r="O15">
            <v>1</v>
          </cell>
        </row>
        <row r="16">
          <cell r="F16">
            <v>99018</v>
          </cell>
          <cell r="O16">
            <v>1</v>
          </cell>
        </row>
        <row r="17">
          <cell r="F17">
            <v>99024</v>
          </cell>
          <cell r="O17">
            <v>1</v>
          </cell>
        </row>
        <row r="18">
          <cell r="F18">
            <v>99023</v>
          </cell>
          <cell r="O18">
            <v>1</v>
          </cell>
        </row>
        <row r="19">
          <cell r="F19">
            <v>99013</v>
          </cell>
          <cell r="O19">
            <v>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4">
          <cell r="B4">
            <v>5000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Budget FTE"/>
      <sheetName val="NWN EE Listing 3-1-2015"/>
      <sheetName val="NWNGS EE Listing 3-1-2015"/>
      <sheetName val="NWN EE Listing 2-1-2015"/>
      <sheetName val="Footprint"/>
      <sheetName val="Input"/>
    </sheetNames>
    <sheetDataSet>
      <sheetData sheetId="0"/>
      <sheetData sheetId="1"/>
      <sheetData sheetId="2"/>
      <sheetData sheetId="3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41040</v>
          </cell>
          <cell r="N13">
            <v>1</v>
          </cell>
        </row>
        <row r="14">
          <cell r="F14">
            <v>16400</v>
          </cell>
          <cell r="N14">
            <v>1</v>
          </cell>
        </row>
        <row r="15">
          <cell r="F15">
            <v>15100</v>
          </cell>
          <cell r="N15">
            <v>1</v>
          </cell>
        </row>
        <row r="16">
          <cell r="F16">
            <v>13400</v>
          </cell>
          <cell r="N16">
            <v>1</v>
          </cell>
        </row>
        <row r="17">
          <cell r="F17">
            <v>42016</v>
          </cell>
          <cell r="N17">
            <v>1</v>
          </cell>
        </row>
        <row r="18">
          <cell r="F18">
            <v>52010</v>
          </cell>
          <cell r="N18">
            <v>1</v>
          </cell>
        </row>
        <row r="19">
          <cell r="F19">
            <v>13510</v>
          </cell>
          <cell r="N19">
            <v>1</v>
          </cell>
        </row>
        <row r="20">
          <cell r="F20">
            <v>79002</v>
          </cell>
          <cell r="N20">
            <v>1</v>
          </cell>
        </row>
        <row r="21">
          <cell r="F21">
            <v>13510</v>
          </cell>
          <cell r="N21">
            <v>1</v>
          </cell>
        </row>
        <row r="22">
          <cell r="F22">
            <v>14109</v>
          </cell>
          <cell r="N22">
            <v>1</v>
          </cell>
        </row>
        <row r="23">
          <cell r="F23">
            <v>14109</v>
          </cell>
          <cell r="N23">
            <v>1</v>
          </cell>
        </row>
        <row r="24">
          <cell r="F24">
            <v>13510</v>
          </cell>
          <cell r="N24">
            <v>1</v>
          </cell>
        </row>
        <row r="25">
          <cell r="F25">
            <v>14100</v>
          </cell>
          <cell r="N25">
            <v>1</v>
          </cell>
        </row>
        <row r="26">
          <cell r="F26">
            <v>13525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13520</v>
          </cell>
          <cell r="N28">
            <v>1</v>
          </cell>
        </row>
        <row r="29">
          <cell r="F29">
            <v>11200</v>
          </cell>
          <cell r="N29">
            <v>1</v>
          </cell>
        </row>
        <row r="30">
          <cell r="F30">
            <v>13510</v>
          </cell>
          <cell r="N30">
            <v>1</v>
          </cell>
        </row>
        <row r="31">
          <cell r="F31">
            <v>14100</v>
          </cell>
          <cell r="N31">
            <v>1</v>
          </cell>
        </row>
        <row r="32">
          <cell r="F32">
            <v>15510</v>
          </cell>
          <cell r="N32">
            <v>1</v>
          </cell>
        </row>
        <row r="33">
          <cell r="F33">
            <v>13510</v>
          </cell>
          <cell r="N33">
            <v>1</v>
          </cell>
        </row>
        <row r="34">
          <cell r="F34">
            <v>11100</v>
          </cell>
          <cell r="N34">
            <v>1</v>
          </cell>
        </row>
        <row r="35">
          <cell r="F35">
            <v>11200</v>
          </cell>
          <cell r="N35">
            <v>1</v>
          </cell>
        </row>
        <row r="36">
          <cell r="F36">
            <v>54010</v>
          </cell>
          <cell r="N36">
            <v>1</v>
          </cell>
        </row>
        <row r="37">
          <cell r="F37">
            <v>13510</v>
          </cell>
          <cell r="N37">
            <v>1</v>
          </cell>
        </row>
        <row r="38">
          <cell r="F38">
            <v>42010</v>
          </cell>
          <cell r="N38">
            <v>1</v>
          </cell>
        </row>
        <row r="39">
          <cell r="F39">
            <v>13100</v>
          </cell>
          <cell r="N39">
            <v>1</v>
          </cell>
        </row>
        <row r="40">
          <cell r="F40">
            <v>79000</v>
          </cell>
          <cell r="N40">
            <v>1</v>
          </cell>
        </row>
        <row r="41">
          <cell r="F41">
            <v>14109</v>
          </cell>
          <cell r="N41">
            <v>1</v>
          </cell>
        </row>
        <row r="42">
          <cell r="F42">
            <v>15520</v>
          </cell>
          <cell r="N42">
            <v>1</v>
          </cell>
        </row>
        <row r="43">
          <cell r="F43">
            <v>13400</v>
          </cell>
          <cell r="N43">
            <v>1</v>
          </cell>
        </row>
        <row r="44">
          <cell r="F44">
            <v>43010</v>
          </cell>
          <cell r="N44">
            <v>1</v>
          </cell>
        </row>
        <row r="45">
          <cell r="F45">
            <v>11330</v>
          </cell>
          <cell r="N45">
            <v>1</v>
          </cell>
        </row>
        <row r="46">
          <cell r="F46">
            <v>13510</v>
          </cell>
          <cell r="N46">
            <v>1</v>
          </cell>
        </row>
        <row r="47">
          <cell r="F47">
            <v>14100</v>
          </cell>
          <cell r="N47">
            <v>1</v>
          </cell>
        </row>
        <row r="48">
          <cell r="F48">
            <v>15520</v>
          </cell>
          <cell r="N48">
            <v>1</v>
          </cell>
        </row>
        <row r="49">
          <cell r="F49">
            <v>15100</v>
          </cell>
          <cell r="N49">
            <v>1</v>
          </cell>
        </row>
        <row r="50">
          <cell r="F50">
            <v>72500</v>
          </cell>
          <cell r="N50">
            <v>1</v>
          </cell>
        </row>
        <row r="51">
          <cell r="F51">
            <v>13510</v>
          </cell>
          <cell r="N51">
            <v>1</v>
          </cell>
        </row>
        <row r="52">
          <cell r="F52">
            <v>16400</v>
          </cell>
          <cell r="N52">
            <v>1</v>
          </cell>
        </row>
        <row r="53">
          <cell r="F53">
            <v>13510</v>
          </cell>
          <cell r="N53">
            <v>1</v>
          </cell>
        </row>
        <row r="54">
          <cell r="F54">
            <v>51040</v>
          </cell>
          <cell r="N54">
            <v>1</v>
          </cell>
        </row>
        <row r="55">
          <cell r="F55">
            <v>52010</v>
          </cell>
          <cell r="N55">
            <v>1</v>
          </cell>
        </row>
        <row r="56">
          <cell r="F56">
            <v>14100</v>
          </cell>
          <cell r="N56">
            <v>1</v>
          </cell>
        </row>
        <row r="57">
          <cell r="F57">
            <v>15505</v>
          </cell>
          <cell r="N57">
            <v>1</v>
          </cell>
        </row>
        <row r="58">
          <cell r="F58">
            <v>51020</v>
          </cell>
          <cell r="N58">
            <v>1</v>
          </cell>
        </row>
        <row r="59">
          <cell r="F59">
            <v>15506</v>
          </cell>
          <cell r="N59">
            <v>1</v>
          </cell>
        </row>
        <row r="60">
          <cell r="F60">
            <v>13520</v>
          </cell>
          <cell r="N60">
            <v>1</v>
          </cell>
        </row>
        <row r="61">
          <cell r="F61">
            <v>11550</v>
          </cell>
          <cell r="N61">
            <v>1</v>
          </cell>
        </row>
        <row r="62">
          <cell r="F62">
            <v>13510</v>
          </cell>
          <cell r="N62">
            <v>1</v>
          </cell>
        </row>
        <row r="63">
          <cell r="F63">
            <v>13400</v>
          </cell>
          <cell r="N63">
            <v>1</v>
          </cell>
        </row>
        <row r="64">
          <cell r="F64">
            <v>13510</v>
          </cell>
          <cell r="N64">
            <v>1</v>
          </cell>
        </row>
        <row r="65">
          <cell r="F65">
            <v>15506</v>
          </cell>
          <cell r="N65">
            <v>1</v>
          </cell>
        </row>
        <row r="66">
          <cell r="F66">
            <v>14100</v>
          </cell>
          <cell r="N66">
            <v>1</v>
          </cell>
        </row>
        <row r="67">
          <cell r="F67">
            <v>15100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15506</v>
          </cell>
          <cell r="N69">
            <v>1</v>
          </cell>
        </row>
        <row r="70">
          <cell r="F70">
            <v>11515</v>
          </cell>
          <cell r="N70">
            <v>1</v>
          </cell>
        </row>
        <row r="71">
          <cell r="F71">
            <v>16200</v>
          </cell>
          <cell r="N71">
            <v>1</v>
          </cell>
        </row>
        <row r="72">
          <cell r="F72">
            <v>13600</v>
          </cell>
          <cell r="N72">
            <v>1</v>
          </cell>
        </row>
        <row r="73">
          <cell r="F73">
            <v>31300</v>
          </cell>
          <cell r="N73">
            <v>1</v>
          </cell>
        </row>
        <row r="74">
          <cell r="F74">
            <v>11410</v>
          </cell>
          <cell r="N74">
            <v>1</v>
          </cell>
        </row>
        <row r="75">
          <cell r="F75">
            <v>41020</v>
          </cell>
          <cell r="N75">
            <v>1</v>
          </cell>
        </row>
        <row r="76">
          <cell r="F76">
            <v>13510</v>
          </cell>
          <cell r="N76">
            <v>1</v>
          </cell>
        </row>
        <row r="77">
          <cell r="F77">
            <v>13400</v>
          </cell>
          <cell r="N77">
            <v>0.5</v>
          </cell>
        </row>
        <row r="78">
          <cell r="F78">
            <v>41020</v>
          </cell>
          <cell r="N78">
            <v>1</v>
          </cell>
        </row>
        <row r="79">
          <cell r="F79">
            <v>15506</v>
          </cell>
          <cell r="N79">
            <v>1</v>
          </cell>
        </row>
        <row r="80">
          <cell r="F80">
            <v>15100</v>
          </cell>
          <cell r="N80">
            <v>1</v>
          </cell>
        </row>
        <row r="81">
          <cell r="F81">
            <v>14100</v>
          </cell>
          <cell r="N81">
            <v>1</v>
          </cell>
        </row>
        <row r="82">
          <cell r="F82">
            <v>13400</v>
          </cell>
          <cell r="N82">
            <v>1</v>
          </cell>
        </row>
        <row r="83">
          <cell r="F83">
            <v>11348</v>
          </cell>
          <cell r="N83">
            <v>1</v>
          </cell>
        </row>
        <row r="84">
          <cell r="F84">
            <v>13510</v>
          </cell>
          <cell r="N84">
            <v>1</v>
          </cell>
        </row>
        <row r="85">
          <cell r="F85">
            <v>14109</v>
          </cell>
          <cell r="N85">
            <v>1</v>
          </cell>
        </row>
        <row r="86">
          <cell r="F86">
            <v>16400</v>
          </cell>
          <cell r="N86">
            <v>1</v>
          </cell>
        </row>
        <row r="87">
          <cell r="F87">
            <v>13400</v>
          </cell>
          <cell r="N87">
            <v>1</v>
          </cell>
        </row>
        <row r="88">
          <cell r="F88">
            <v>14100</v>
          </cell>
          <cell r="N88">
            <v>1</v>
          </cell>
        </row>
        <row r="89">
          <cell r="F89">
            <v>42020</v>
          </cell>
          <cell r="N89">
            <v>1</v>
          </cell>
        </row>
        <row r="90">
          <cell r="F90">
            <v>41070</v>
          </cell>
          <cell r="N90">
            <v>1</v>
          </cell>
        </row>
        <row r="91">
          <cell r="F91">
            <v>16300</v>
          </cell>
          <cell r="N91">
            <v>1</v>
          </cell>
        </row>
        <row r="92">
          <cell r="F92">
            <v>13510</v>
          </cell>
          <cell r="N92">
            <v>1</v>
          </cell>
        </row>
        <row r="93">
          <cell r="F93">
            <v>16100</v>
          </cell>
          <cell r="N93">
            <v>1</v>
          </cell>
        </row>
        <row r="94">
          <cell r="F94">
            <v>13400</v>
          </cell>
          <cell r="N94">
            <v>1</v>
          </cell>
        </row>
        <row r="95">
          <cell r="F95">
            <v>13510</v>
          </cell>
          <cell r="N95">
            <v>1</v>
          </cell>
        </row>
        <row r="96">
          <cell r="F96">
            <v>54010</v>
          </cell>
          <cell r="N96">
            <v>1</v>
          </cell>
        </row>
        <row r="97">
          <cell r="F97">
            <v>11370</v>
          </cell>
          <cell r="N97">
            <v>1</v>
          </cell>
        </row>
        <row r="98">
          <cell r="F98">
            <v>11100</v>
          </cell>
          <cell r="N98">
            <v>1</v>
          </cell>
        </row>
        <row r="99">
          <cell r="F99">
            <v>14100</v>
          </cell>
          <cell r="N99">
            <v>1</v>
          </cell>
        </row>
        <row r="100">
          <cell r="F100">
            <v>13520</v>
          </cell>
          <cell r="N100">
            <v>1</v>
          </cell>
        </row>
        <row r="101">
          <cell r="F101">
            <v>13525</v>
          </cell>
          <cell r="N101">
            <v>1</v>
          </cell>
        </row>
        <row r="102">
          <cell r="F102">
            <v>11100</v>
          </cell>
          <cell r="N102">
            <v>1</v>
          </cell>
        </row>
        <row r="103">
          <cell r="F103">
            <v>31300</v>
          </cell>
          <cell r="N103">
            <v>1</v>
          </cell>
        </row>
        <row r="104">
          <cell r="F104">
            <v>14100</v>
          </cell>
          <cell r="N104">
            <v>1</v>
          </cell>
        </row>
        <row r="105">
          <cell r="F105">
            <v>12359</v>
          </cell>
          <cell r="N105">
            <v>1</v>
          </cell>
        </row>
        <row r="106">
          <cell r="F106">
            <v>14100</v>
          </cell>
          <cell r="N106">
            <v>1</v>
          </cell>
        </row>
        <row r="107">
          <cell r="F107">
            <v>42018</v>
          </cell>
          <cell r="N107">
            <v>1</v>
          </cell>
        </row>
        <row r="108">
          <cell r="F108">
            <v>14100</v>
          </cell>
          <cell r="N108">
            <v>1</v>
          </cell>
        </row>
        <row r="109">
          <cell r="F109">
            <v>13520</v>
          </cell>
          <cell r="N109">
            <v>1</v>
          </cell>
        </row>
        <row r="110">
          <cell r="F110">
            <v>15100</v>
          </cell>
          <cell r="N110">
            <v>1</v>
          </cell>
        </row>
        <row r="111">
          <cell r="F111">
            <v>42016</v>
          </cell>
          <cell r="N111">
            <v>1</v>
          </cell>
        </row>
        <row r="112">
          <cell r="F112">
            <v>13510</v>
          </cell>
          <cell r="N112">
            <v>1</v>
          </cell>
        </row>
        <row r="113">
          <cell r="F113">
            <v>11410</v>
          </cell>
          <cell r="N113">
            <v>1</v>
          </cell>
        </row>
        <row r="114">
          <cell r="F114">
            <v>13510</v>
          </cell>
          <cell r="N114">
            <v>1</v>
          </cell>
        </row>
        <row r="115">
          <cell r="F115">
            <v>15506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15100</v>
          </cell>
          <cell r="N117">
            <v>1</v>
          </cell>
        </row>
        <row r="118">
          <cell r="F118">
            <v>14100</v>
          </cell>
          <cell r="N118">
            <v>1</v>
          </cell>
        </row>
        <row r="119">
          <cell r="F119">
            <v>13510</v>
          </cell>
          <cell r="N119">
            <v>1</v>
          </cell>
        </row>
        <row r="120">
          <cell r="F120">
            <v>13400</v>
          </cell>
          <cell r="N120">
            <v>1</v>
          </cell>
        </row>
        <row r="121">
          <cell r="F121">
            <v>11330</v>
          </cell>
          <cell r="N121">
            <v>1</v>
          </cell>
        </row>
        <row r="122">
          <cell r="F122">
            <v>52010</v>
          </cell>
          <cell r="N122">
            <v>1</v>
          </cell>
        </row>
        <row r="123">
          <cell r="F123">
            <v>41020</v>
          </cell>
          <cell r="N123">
            <v>1</v>
          </cell>
        </row>
        <row r="124">
          <cell r="F124">
            <v>11515</v>
          </cell>
          <cell r="N124">
            <v>1</v>
          </cell>
        </row>
        <row r="125">
          <cell r="F125">
            <v>11320</v>
          </cell>
          <cell r="N125">
            <v>1</v>
          </cell>
        </row>
        <row r="126">
          <cell r="F126">
            <v>13510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13400</v>
          </cell>
          <cell r="N128">
            <v>1</v>
          </cell>
        </row>
        <row r="129">
          <cell r="F129">
            <v>13510</v>
          </cell>
          <cell r="N129">
            <v>1</v>
          </cell>
        </row>
        <row r="130">
          <cell r="F130">
            <v>13100</v>
          </cell>
          <cell r="N130">
            <v>1</v>
          </cell>
        </row>
        <row r="131">
          <cell r="F131">
            <v>15100</v>
          </cell>
          <cell r="N131">
            <v>1</v>
          </cell>
        </row>
        <row r="132">
          <cell r="F132">
            <v>11200</v>
          </cell>
          <cell r="N132">
            <v>1</v>
          </cell>
        </row>
        <row r="133">
          <cell r="F133">
            <v>13520</v>
          </cell>
          <cell r="N133">
            <v>1</v>
          </cell>
        </row>
        <row r="134">
          <cell r="F134">
            <v>15506</v>
          </cell>
          <cell r="N134">
            <v>1</v>
          </cell>
        </row>
        <row r="135">
          <cell r="F135">
            <v>11330</v>
          </cell>
          <cell r="N135">
            <v>1</v>
          </cell>
        </row>
        <row r="136">
          <cell r="F136">
            <v>14100</v>
          </cell>
          <cell r="N136">
            <v>1</v>
          </cell>
        </row>
        <row r="137">
          <cell r="F137">
            <v>15400</v>
          </cell>
          <cell r="N137">
            <v>1</v>
          </cell>
        </row>
        <row r="138">
          <cell r="F138">
            <v>14100</v>
          </cell>
          <cell r="N138">
            <v>1</v>
          </cell>
        </row>
        <row r="139">
          <cell r="F139">
            <v>13400</v>
          </cell>
          <cell r="N139">
            <v>1</v>
          </cell>
        </row>
        <row r="140">
          <cell r="F140">
            <v>12013</v>
          </cell>
          <cell r="N140">
            <v>1</v>
          </cell>
        </row>
        <row r="141">
          <cell r="F141">
            <v>11100</v>
          </cell>
          <cell r="N141">
            <v>1</v>
          </cell>
        </row>
        <row r="142">
          <cell r="F142">
            <v>15510</v>
          </cell>
          <cell r="N142">
            <v>1</v>
          </cell>
        </row>
        <row r="143">
          <cell r="F143">
            <v>44010</v>
          </cell>
          <cell r="N143">
            <v>1</v>
          </cell>
        </row>
        <row r="144">
          <cell r="F144">
            <v>11420</v>
          </cell>
          <cell r="N144">
            <v>1</v>
          </cell>
        </row>
        <row r="145">
          <cell r="F145">
            <v>13510</v>
          </cell>
          <cell r="N145">
            <v>1</v>
          </cell>
        </row>
        <row r="146">
          <cell r="F146">
            <v>15506</v>
          </cell>
          <cell r="N146">
            <v>1</v>
          </cell>
        </row>
        <row r="147">
          <cell r="F147">
            <v>15506</v>
          </cell>
          <cell r="N147">
            <v>1</v>
          </cell>
        </row>
        <row r="148">
          <cell r="F148">
            <v>15509</v>
          </cell>
          <cell r="N148">
            <v>1</v>
          </cell>
        </row>
        <row r="149">
          <cell r="F149">
            <v>13520</v>
          </cell>
          <cell r="N149">
            <v>1</v>
          </cell>
        </row>
        <row r="150">
          <cell r="F150">
            <v>11430</v>
          </cell>
          <cell r="N150">
            <v>1</v>
          </cell>
        </row>
        <row r="151">
          <cell r="F151">
            <v>15506</v>
          </cell>
          <cell r="N151">
            <v>1</v>
          </cell>
        </row>
        <row r="152">
          <cell r="F152">
            <v>11320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13510</v>
          </cell>
          <cell r="N155">
            <v>1</v>
          </cell>
        </row>
        <row r="156">
          <cell r="F156">
            <v>42010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15100</v>
          </cell>
          <cell r="N158">
            <v>1</v>
          </cell>
        </row>
        <row r="159">
          <cell r="F159">
            <v>13510</v>
          </cell>
          <cell r="N159">
            <v>1</v>
          </cell>
        </row>
        <row r="160">
          <cell r="F160">
            <v>41040</v>
          </cell>
          <cell r="N160">
            <v>1</v>
          </cell>
        </row>
        <row r="161">
          <cell r="F161">
            <v>15506</v>
          </cell>
          <cell r="N161">
            <v>1</v>
          </cell>
        </row>
        <row r="162">
          <cell r="F162">
            <v>13520</v>
          </cell>
          <cell r="N162">
            <v>1</v>
          </cell>
        </row>
        <row r="163">
          <cell r="F163">
            <v>15506</v>
          </cell>
          <cell r="N163">
            <v>1</v>
          </cell>
        </row>
        <row r="164">
          <cell r="F164">
            <v>13400</v>
          </cell>
          <cell r="N164">
            <v>1</v>
          </cell>
        </row>
        <row r="165">
          <cell r="F165">
            <v>11200</v>
          </cell>
          <cell r="N165">
            <v>1</v>
          </cell>
        </row>
        <row r="166">
          <cell r="F166">
            <v>14100</v>
          </cell>
          <cell r="N166">
            <v>1</v>
          </cell>
        </row>
        <row r="167">
          <cell r="F167">
            <v>15505</v>
          </cell>
          <cell r="N167">
            <v>1</v>
          </cell>
        </row>
        <row r="168">
          <cell r="F168">
            <v>12013</v>
          </cell>
          <cell r="N168">
            <v>1</v>
          </cell>
        </row>
        <row r="169">
          <cell r="F169">
            <v>12011</v>
          </cell>
          <cell r="N169">
            <v>1</v>
          </cell>
        </row>
        <row r="170">
          <cell r="F170">
            <v>12012</v>
          </cell>
          <cell r="N170">
            <v>1</v>
          </cell>
        </row>
        <row r="171">
          <cell r="F171">
            <v>54010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13510</v>
          </cell>
          <cell r="N173">
            <v>1</v>
          </cell>
        </row>
        <row r="174">
          <cell r="F174">
            <v>11325</v>
          </cell>
          <cell r="N174">
            <v>1</v>
          </cell>
        </row>
        <row r="175">
          <cell r="F175">
            <v>14100</v>
          </cell>
          <cell r="N175">
            <v>1</v>
          </cell>
        </row>
        <row r="176">
          <cell r="F176">
            <v>13510</v>
          </cell>
          <cell r="N176">
            <v>1</v>
          </cell>
        </row>
        <row r="177">
          <cell r="F177">
            <v>13510</v>
          </cell>
          <cell r="N177">
            <v>1</v>
          </cell>
        </row>
        <row r="178">
          <cell r="F178">
            <v>15100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13525</v>
          </cell>
          <cell r="N180">
            <v>1</v>
          </cell>
        </row>
        <row r="181">
          <cell r="F181">
            <v>41040</v>
          </cell>
          <cell r="N181">
            <v>1</v>
          </cell>
        </row>
        <row r="182">
          <cell r="F182">
            <v>41070</v>
          </cell>
          <cell r="N182">
            <v>1</v>
          </cell>
        </row>
        <row r="183">
          <cell r="F183">
            <v>15506</v>
          </cell>
          <cell r="N183">
            <v>1</v>
          </cell>
        </row>
        <row r="184">
          <cell r="F184">
            <v>13400</v>
          </cell>
          <cell r="N184">
            <v>1</v>
          </cell>
        </row>
        <row r="185">
          <cell r="F185">
            <v>16200</v>
          </cell>
          <cell r="N185">
            <v>1</v>
          </cell>
        </row>
        <row r="186">
          <cell r="F186">
            <v>13400</v>
          </cell>
          <cell r="N186">
            <v>1</v>
          </cell>
        </row>
        <row r="187">
          <cell r="F187">
            <v>11200</v>
          </cell>
          <cell r="N187">
            <v>1</v>
          </cell>
        </row>
        <row r="188">
          <cell r="F188">
            <v>13525</v>
          </cell>
          <cell r="N188">
            <v>1</v>
          </cell>
        </row>
        <row r="189">
          <cell r="F189">
            <v>13520</v>
          </cell>
          <cell r="N189">
            <v>1</v>
          </cell>
        </row>
        <row r="190">
          <cell r="F190">
            <v>12359</v>
          </cell>
          <cell r="N190">
            <v>1</v>
          </cell>
        </row>
        <row r="191">
          <cell r="F191">
            <v>11490</v>
          </cell>
          <cell r="N191">
            <v>0.8</v>
          </cell>
        </row>
        <row r="192">
          <cell r="F192">
            <v>14100</v>
          </cell>
          <cell r="N192">
            <v>1</v>
          </cell>
        </row>
        <row r="193">
          <cell r="F193">
            <v>11100</v>
          </cell>
          <cell r="N193">
            <v>1</v>
          </cell>
        </row>
        <row r="194">
          <cell r="F194">
            <v>16200</v>
          </cell>
          <cell r="N194">
            <v>1</v>
          </cell>
        </row>
        <row r="195">
          <cell r="F195">
            <v>15100</v>
          </cell>
          <cell r="N195">
            <v>1</v>
          </cell>
        </row>
        <row r="196">
          <cell r="F196">
            <v>13510</v>
          </cell>
          <cell r="N196">
            <v>1</v>
          </cell>
        </row>
        <row r="197">
          <cell r="F197">
            <v>12013</v>
          </cell>
          <cell r="N197">
            <v>1</v>
          </cell>
        </row>
        <row r="198">
          <cell r="F198">
            <v>13100</v>
          </cell>
          <cell r="N198">
            <v>1</v>
          </cell>
        </row>
        <row r="199">
          <cell r="F199">
            <v>11200</v>
          </cell>
          <cell r="N199">
            <v>0.5</v>
          </cell>
        </row>
        <row r="200">
          <cell r="F200">
            <v>11100</v>
          </cell>
          <cell r="N200">
            <v>1</v>
          </cell>
        </row>
        <row r="201">
          <cell r="F201">
            <v>12013</v>
          </cell>
          <cell r="N201">
            <v>1</v>
          </cell>
        </row>
        <row r="202">
          <cell r="F202">
            <v>11200</v>
          </cell>
          <cell r="N202">
            <v>1</v>
          </cell>
        </row>
        <row r="203">
          <cell r="F203">
            <v>11200</v>
          </cell>
          <cell r="N203">
            <v>1</v>
          </cell>
        </row>
        <row r="204">
          <cell r="F204">
            <v>13600</v>
          </cell>
          <cell r="N204">
            <v>1</v>
          </cell>
        </row>
        <row r="205">
          <cell r="F205">
            <v>15510</v>
          </cell>
          <cell r="N205">
            <v>1</v>
          </cell>
        </row>
        <row r="206">
          <cell r="F206">
            <v>14109</v>
          </cell>
          <cell r="N206">
            <v>1</v>
          </cell>
        </row>
        <row r="207">
          <cell r="F207">
            <v>15100</v>
          </cell>
          <cell r="N207">
            <v>1</v>
          </cell>
        </row>
        <row r="208">
          <cell r="F208">
            <v>15100</v>
          </cell>
          <cell r="N208">
            <v>1</v>
          </cell>
        </row>
        <row r="209">
          <cell r="F209">
            <v>42014</v>
          </cell>
          <cell r="N209">
            <v>1</v>
          </cell>
        </row>
        <row r="210">
          <cell r="F210">
            <v>13525</v>
          </cell>
          <cell r="N210">
            <v>1</v>
          </cell>
        </row>
        <row r="211">
          <cell r="F211">
            <v>13510</v>
          </cell>
          <cell r="N211">
            <v>1</v>
          </cell>
        </row>
        <row r="212">
          <cell r="F212">
            <v>15506</v>
          </cell>
          <cell r="N212">
            <v>1</v>
          </cell>
        </row>
        <row r="213">
          <cell r="F213">
            <v>13400</v>
          </cell>
          <cell r="N213">
            <v>1</v>
          </cell>
        </row>
        <row r="214">
          <cell r="F214">
            <v>13510</v>
          </cell>
          <cell r="N214">
            <v>1</v>
          </cell>
        </row>
        <row r="215">
          <cell r="F215">
            <v>13400</v>
          </cell>
          <cell r="N215">
            <v>1</v>
          </cell>
        </row>
        <row r="216">
          <cell r="F216">
            <v>14100</v>
          </cell>
          <cell r="N216">
            <v>1</v>
          </cell>
        </row>
        <row r="217">
          <cell r="F217">
            <v>16400</v>
          </cell>
          <cell r="N217">
            <v>1</v>
          </cell>
        </row>
        <row r="218">
          <cell r="F218">
            <v>15506</v>
          </cell>
          <cell r="N218">
            <v>1</v>
          </cell>
        </row>
        <row r="219">
          <cell r="F219">
            <v>11200</v>
          </cell>
          <cell r="N219">
            <v>1</v>
          </cell>
        </row>
        <row r="220">
          <cell r="F220">
            <v>15509</v>
          </cell>
          <cell r="N220">
            <v>1</v>
          </cell>
        </row>
        <row r="221">
          <cell r="F221">
            <v>13510</v>
          </cell>
          <cell r="N221">
            <v>1</v>
          </cell>
        </row>
        <row r="222">
          <cell r="F222">
            <v>42010</v>
          </cell>
          <cell r="N222">
            <v>1</v>
          </cell>
        </row>
        <row r="223">
          <cell r="F223">
            <v>15100</v>
          </cell>
          <cell r="N223">
            <v>1</v>
          </cell>
        </row>
        <row r="224">
          <cell r="F224">
            <v>14100</v>
          </cell>
          <cell r="N224">
            <v>1</v>
          </cell>
        </row>
        <row r="225">
          <cell r="F225">
            <v>13400</v>
          </cell>
          <cell r="N225">
            <v>1</v>
          </cell>
        </row>
        <row r="226">
          <cell r="F226">
            <v>14100</v>
          </cell>
          <cell r="N226">
            <v>1</v>
          </cell>
        </row>
        <row r="227">
          <cell r="F227">
            <v>44010</v>
          </cell>
          <cell r="N227">
            <v>1</v>
          </cell>
        </row>
        <row r="228">
          <cell r="F228">
            <v>13510</v>
          </cell>
          <cell r="N228">
            <v>1</v>
          </cell>
        </row>
        <row r="229">
          <cell r="F229">
            <v>13400</v>
          </cell>
          <cell r="N229">
            <v>1</v>
          </cell>
        </row>
        <row r="230">
          <cell r="F230">
            <v>13400</v>
          </cell>
          <cell r="N230">
            <v>1</v>
          </cell>
        </row>
        <row r="231">
          <cell r="F231">
            <v>13510</v>
          </cell>
          <cell r="N231">
            <v>1</v>
          </cell>
        </row>
        <row r="232">
          <cell r="F232">
            <v>79000</v>
          </cell>
          <cell r="N232">
            <v>1</v>
          </cell>
        </row>
        <row r="233">
          <cell r="F233">
            <v>11200</v>
          </cell>
          <cell r="N233">
            <v>1</v>
          </cell>
        </row>
        <row r="234">
          <cell r="F234">
            <v>11100</v>
          </cell>
          <cell r="N234">
            <v>1</v>
          </cell>
        </row>
        <row r="235">
          <cell r="F235">
            <v>14100</v>
          </cell>
          <cell r="N235">
            <v>1</v>
          </cell>
        </row>
        <row r="236">
          <cell r="F236">
            <v>44010</v>
          </cell>
          <cell r="N236">
            <v>1</v>
          </cell>
        </row>
        <row r="237">
          <cell r="F237">
            <v>13400</v>
          </cell>
          <cell r="N237">
            <v>1</v>
          </cell>
        </row>
        <row r="238">
          <cell r="F238">
            <v>16300</v>
          </cell>
          <cell r="N238">
            <v>1</v>
          </cell>
        </row>
        <row r="239">
          <cell r="F239">
            <v>14100</v>
          </cell>
          <cell r="N239">
            <v>1</v>
          </cell>
        </row>
        <row r="240">
          <cell r="F240">
            <v>14100</v>
          </cell>
          <cell r="N240">
            <v>1</v>
          </cell>
        </row>
        <row r="241">
          <cell r="F241">
            <v>41020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13400</v>
          </cell>
          <cell r="N243">
            <v>1</v>
          </cell>
        </row>
        <row r="244">
          <cell r="F244">
            <v>13510</v>
          </cell>
          <cell r="N244">
            <v>1</v>
          </cell>
        </row>
        <row r="245">
          <cell r="F245">
            <v>13100</v>
          </cell>
          <cell r="N245">
            <v>1</v>
          </cell>
        </row>
        <row r="246">
          <cell r="F246">
            <v>42012</v>
          </cell>
          <cell r="N246">
            <v>1</v>
          </cell>
        </row>
        <row r="247">
          <cell r="F247">
            <v>13520</v>
          </cell>
          <cell r="N247">
            <v>1</v>
          </cell>
        </row>
        <row r="248">
          <cell r="F248">
            <v>15510</v>
          </cell>
          <cell r="N248">
            <v>1</v>
          </cell>
        </row>
        <row r="249">
          <cell r="F249">
            <v>41040</v>
          </cell>
          <cell r="N249">
            <v>1</v>
          </cell>
        </row>
        <row r="250">
          <cell r="F250">
            <v>13400</v>
          </cell>
          <cell r="N250">
            <v>1</v>
          </cell>
        </row>
        <row r="251">
          <cell r="F251">
            <v>11200</v>
          </cell>
          <cell r="N251">
            <v>1</v>
          </cell>
        </row>
        <row r="252">
          <cell r="F252">
            <v>33000</v>
          </cell>
          <cell r="N252">
            <v>1</v>
          </cell>
        </row>
        <row r="253">
          <cell r="F253">
            <v>16100</v>
          </cell>
          <cell r="N253">
            <v>1</v>
          </cell>
        </row>
        <row r="254">
          <cell r="F254">
            <v>13510</v>
          </cell>
          <cell r="N254">
            <v>1</v>
          </cell>
        </row>
        <row r="255">
          <cell r="F255">
            <v>14100</v>
          </cell>
          <cell r="N255">
            <v>1</v>
          </cell>
        </row>
        <row r="256">
          <cell r="F256">
            <v>13510</v>
          </cell>
          <cell r="N256">
            <v>1</v>
          </cell>
        </row>
        <row r="257">
          <cell r="F257">
            <v>11330</v>
          </cell>
          <cell r="N257">
            <v>1</v>
          </cell>
        </row>
        <row r="258">
          <cell r="F258">
            <v>16100</v>
          </cell>
          <cell r="N258">
            <v>1</v>
          </cell>
        </row>
        <row r="259">
          <cell r="F259">
            <v>15520</v>
          </cell>
          <cell r="N259">
            <v>1</v>
          </cell>
        </row>
        <row r="260">
          <cell r="F260">
            <v>13525</v>
          </cell>
          <cell r="N260">
            <v>1</v>
          </cell>
        </row>
        <row r="261">
          <cell r="F261">
            <v>11540</v>
          </cell>
          <cell r="N261">
            <v>1</v>
          </cell>
        </row>
        <row r="262">
          <cell r="F262">
            <v>41040</v>
          </cell>
          <cell r="N262">
            <v>1</v>
          </cell>
        </row>
        <row r="263">
          <cell r="F263">
            <v>79002</v>
          </cell>
          <cell r="N263">
            <v>1</v>
          </cell>
        </row>
        <row r="264">
          <cell r="F264">
            <v>11430</v>
          </cell>
          <cell r="N264">
            <v>1</v>
          </cell>
        </row>
        <row r="265">
          <cell r="F265">
            <v>15506</v>
          </cell>
          <cell r="N265">
            <v>1</v>
          </cell>
        </row>
        <row r="266">
          <cell r="F266">
            <v>13400</v>
          </cell>
          <cell r="N266">
            <v>1</v>
          </cell>
        </row>
        <row r="267">
          <cell r="F267">
            <v>13520</v>
          </cell>
          <cell r="N267">
            <v>1</v>
          </cell>
        </row>
        <row r="268">
          <cell r="F268">
            <v>11410</v>
          </cell>
          <cell r="N268">
            <v>1</v>
          </cell>
        </row>
        <row r="269">
          <cell r="F269">
            <v>13400</v>
          </cell>
          <cell r="N269">
            <v>1</v>
          </cell>
        </row>
        <row r="270">
          <cell r="F270">
            <v>32000</v>
          </cell>
          <cell r="N270">
            <v>1</v>
          </cell>
        </row>
        <row r="271">
          <cell r="F271">
            <v>11100</v>
          </cell>
          <cell r="N271">
            <v>1</v>
          </cell>
        </row>
        <row r="272">
          <cell r="F272">
            <v>15506</v>
          </cell>
          <cell r="N272">
            <v>1</v>
          </cell>
        </row>
        <row r="273">
          <cell r="F273">
            <v>13510</v>
          </cell>
          <cell r="N273">
            <v>1</v>
          </cell>
        </row>
        <row r="274">
          <cell r="F274">
            <v>15400</v>
          </cell>
          <cell r="N274">
            <v>1</v>
          </cell>
        </row>
        <row r="275">
          <cell r="F275">
            <v>15510</v>
          </cell>
          <cell r="N275">
            <v>1</v>
          </cell>
        </row>
        <row r="276">
          <cell r="F276">
            <v>51020</v>
          </cell>
          <cell r="N276">
            <v>1</v>
          </cell>
        </row>
        <row r="277">
          <cell r="F277">
            <v>11200</v>
          </cell>
          <cell r="N277">
            <v>1</v>
          </cell>
        </row>
        <row r="278">
          <cell r="F278">
            <v>11420</v>
          </cell>
          <cell r="N278">
            <v>1</v>
          </cell>
        </row>
        <row r="279">
          <cell r="F279">
            <v>13400</v>
          </cell>
          <cell r="N279">
            <v>1</v>
          </cell>
        </row>
        <row r="280">
          <cell r="F280">
            <v>13510</v>
          </cell>
          <cell r="N280">
            <v>1</v>
          </cell>
        </row>
        <row r="281">
          <cell r="F281">
            <v>12011</v>
          </cell>
          <cell r="N281">
            <v>1</v>
          </cell>
        </row>
        <row r="282">
          <cell r="F282">
            <v>13520</v>
          </cell>
          <cell r="N282">
            <v>1</v>
          </cell>
        </row>
        <row r="283">
          <cell r="F283">
            <v>31300</v>
          </cell>
          <cell r="N283">
            <v>1</v>
          </cell>
        </row>
        <row r="284">
          <cell r="F284">
            <v>11490</v>
          </cell>
          <cell r="N284">
            <v>0.5</v>
          </cell>
        </row>
        <row r="285">
          <cell r="F285">
            <v>55010</v>
          </cell>
          <cell r="N285">
            <v>1</v>
          </cell>
        </row>
        <row r="286">
          <cell r="F286">
            <v>11100</v>
          </cell>
          <cell r="N286">
            <v>1</v>
          </cell>
        </row>
        <row r="287">
          <cell r="F287">
            <v>32000</v>
          </cell>
          <cell r="N287">
            <v>1</v>
          </cell>
        </row>
        <row r="288">
          <cell r="F288">
            <v>13400</v>
          </cell>
          <cell r="N288">
            <v>1</v>
          </cell>
        </row>
        <row r="289">
          <cell r="F289">
            <v>14100</v>
          </cell>
          <cell r="N289">
            <v>1</v>
          </cell>
        </row>
        <row r="290">
          <cell r="F290">
            <v>11430</v>
          </cell>
          <cell r="N290">
            <v>1</v>
          </cell>
        </row>
        <row r="291">
          <cell r="F291">
            <v>14100</v>
          </cell>
          <cell r="N291">
            <v>1</v>
          </cell>
        </row>
        <row r="292">
          <cell r="F292">
            <v>15100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13400</v>
          </cell>
          <cell r="N294">
            <v>1</v>
          </cell>
        </row>
        <row r="295">
          <cell r="F295">
            <v>72500</v>
          </cell>
          <cell r="N295">
            <v>0.8</v>
          </cell>
        </row>
        <row r="296">
          <cell r="F296">
            <v>15520</v>
          </cell>
          <cell r="N296">
            <v>1</v>
          </cell>
        </row>
        <row r="297">
          <cell r="F297">
            <v>41040</v>
          </cell>
          <cell r="N297">
            <v>1</v>
          </cell>
        </row>
        <row r="298">
          <cell r="F298">
            <v>51010</v>
          </cell>
          <cell r="N298">
            <v>1</v>
          </cell>
        </row>
        <row r="299">
          <cell r="F299">
            <v>15100</v>
          </cell>
          <cell r="N299">
            <v>1</v>
          </cell>
        </row>
        <row r="300">
          <cell r="F300">
            <v>13600</v>
          </cell>
          <cell r="N300">
            <v>1</v>
          </cell>
        </row>
        <row r="301">
          <cell r="F301">
            <v>42030</v>
          </cell>
          <cell r="N301">
            <v>1</v>
          </cell>
        </row>
        <row r="302">
          <cell r="F302">
            <v>11100</v>
          </cell>
          <cell r="N302">
            <v>1</v>
          </cell>
        </row>
        <row r="303">
          <cell r="F303">
            <v>13400</v>
          </cell>
          <cell r="N303">
            <v>1</v>
          </cell>
        </row>
        <row r="304">
          <cell r="F304">
            <v>15510</v>
          </cell>
          <cell r="N304">
            <v>1</v>
          </cell>
        </row>
        <row r="305">
          <cell r="F305">
            <v>15100</v>
          </cell>
          <cell r="N305">
            <v>1</v>
          </cell>
        </row>
        <row r="306">
          <cell r="F306">
            <v>12012</v>
          </cell>
          <cell r="N306">
            <v>1</v>
          </cell>
        </row>
        <row r="307">
          <cell r="F307">
            <v>14100</v>
          </cell>
          <cell r="N307">
            <v>1</v>
          </cell>
        </row>
        <row r="308">
          <cell r="F308">
            <v>12011</v>
          </cell>
          <cell r="N308">
            <v>1</v>
          </cell>
        </row>
        <row r="309">
          <cell r="F309">
            <v>13600</v>
          </cell>
          <cell r="N309">
            <v>1</v>
          </cell>
        </row>
        <row r="310">
          <cell r="F310">
            <v>12013</v>
          </cell>
          <cell r="N310">
            <v>1</v>
          </cell>
        </row>
        <row r="311">
          <cell r="F311">
            <v>13510</v>
          </cell>
          <cell r="N311">
            <v>1</v>
          </cell>
        </row>
        <row r="312">
          <cell r="F312">
            <v>13400</v>
          </cell>
          <cell r="N312">
            <v>1</v>
          </cell>
        </row>
        <row r="313">
          <cell r="F313">
            <v>15510</v>
          </cell>
          <cell r="N313">
            <v>1</v>
          </cell>
        </row>
        <row r="314">
          <cell r="F314">
            <v>13510</v>
          </cell>
          <cell r="N314">
            <v>1</v>
          </cell>
        </row>
        <row r="315">
          <cell r="F315">
            <v>13510</v>
          </cell>
          <cell r="N315">
            <v>1</v>
          </cell>
        </row>
        <row r="316">
          <cell r="F316">
            <v>15509</v>
          </cell>
          <cell r="N316">
            <v>1</v>
          </cell>
        </row>
        <row r="317">
          <cell r="F317">
            <v>15510</v>
          </cell>
          <cell r="N317">
            <v>1</v>
          </cell>
        </row>
        <row r="318">
          <cell r="F318">
            <v>41040</v>
          </cell>
          <cell r="N318">
            <v>1</v>
          </cell>
        </row>
        <row r="319">
          <cell r="F319">
            <v>14100</v>
          </cell>
          <cell r="N319">
            <v>1</v>
          </cell>
        </row>
        <row r="320">
          <cell r="F320">
            <v>11515</v>
          </cell>
          <cell r="N320">
            <v>1</v>
          </cell>
        </row>
        <row r="321">
          <cell r="F321">
            <v>13100</v>
          </cell>
          <cell r="N321">
            <v>1</v>
          </cell>
        </row>
        <row r="322">
          <cell r="F322">
            <v>42012</v>
          </cell>
          <cell r="N322">
            <v>1</v>
          </cell>
        </row>
        <row r="323">
          <cell r="F323">
            <v>79002</v>
          </cell>
          <cell r="N323">
            <v>1</v>
          </cell>
        </row>
        <row r="324">
          <cell r="F324">
            <v>79002</v>
          </cell>
          <cell r="N324">
            <v>1</v>
          </cell>
        </row>
        <row r="325">
          <cell r="F325">
            <v>41020</v>
          </cell>
          <cell r="N325">
            <v>1</v>
          </cell>
        </row>
        <row r="326">
          <cell r="F326">
            <v>15100</v>
          </cell>
          <cell r="N326">
            <v>1</v>
          </cell>
        </row>
        <row r="327">
          <cell r="F327">
            <v>15510</v>
          </cell>
          <cell r="N327">
            <v>1</v>
          </cell>
        </row>
        <row r="328">
          <cell r="F328">
            <v>13510</v>
          </cell>
          <cell r="N328">
            <v>1</v>
          </cell>
        </row>
        <row r="329">
          <cell r="F329">
            <v>41070</v>
          </cell>
          <cell r="N329">
            <v>1</v>
          </cell>
        </row>
        <row r="330">
          <cell r="F330">
            <v>15506</v>
          </cell>
          <cell r="N330">
            <v>1</v>
          </cell>
        </row>
        <row r="331">
          <cell r="F331">
            <v>11320</v>
          </cell>
          <cell r="N331">
            <v>1</v>
          </cell>
        </row>
        <row r="332">
          <cell r="F332">
            <v>15100</v>
          </cell>
          <cell r="N332">
            <v>1</v>
          </cell>
        </row>
        <row r="333">
          <cell r="F333">
            <v>14100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13510</v>
          </cell>
          <cell r="N335">
            <v>1</v>
          </cell>
        </row>
        <row r="336">
          <cell r="F336">
            <v>33000</v>
          </cell>
          <cell r="N336">
            <v>1</v>
          </cell>
        </row>
        <row r="337">
          <cell r="F337">
            <v>13400</v>
          </cell>
          <cell r="N337">
            <v>1</v>
          </cell>
        </row>
        <row r="338">
          <cell r="F338">
            <v>11515</v>
          </cell>
          <cell r="N338">
            <v>1</v>
          </cell>
        </row>
        <row r="339">
          <cell r="F339">
            <v>32000</v>
          </cell>
          <cell r="N339">
            <v>1</v>
          </cell>
        </row>
        <row r="340">
          <cell r="F340">
            <v>13400</v>
          </cell>
          <cell r="N340">
            <v>1</v>
          </cell>
        </row>
        <row r="341">
          <cell r="F341">
            <v>11150</v>
          </cell>
          <cell r="N341">
            <v>1</v>
          </cell>
        </row>
        <row r="342">
          <cell r="F342">
            <v>14100</v>
          </cell>
          <cell r="N342">
            <v>1</v>
          </cell>
        </row>
        <row r="343">
          <cell r="F343">
            <v>11100</v>
          </cell>
          <cell r="N343">
            <v>1</v>
          </cell>
        </row>
        <row r="344">
          <cell r="F344">
            <v>13600</v>
          </cell>
          <cell r="N344">
            <v>1</v>
          </cell>
        </row>
        <row r="345">
          <cell r="F345">
            <v>11100</v>
          </cell>
          <cell r="N345">
            <v>1</v>
          </cell>
        </row>
        <row r="346">
          <cell r="F346">
            <v>15100</v>
          </cell>
          <cell r="N346">
            <v>1</v>
          </cell>
        </row>
        <row r="347">
          <cell r="F347">
            <v>42040</v>
          </cell>
          <cell r="N347">
            <v>1</v>
          </cell>
        </row>
        <row r="348">
          <cell r="F348">
            <v>13400</v>
          </cell>
          <cell r="N348">
            <v>1</v>
          </cell>
        </row>
        <row r="349">
          <cell r="F349">
            <v>41020</v>
          </cell>
          <cell r="N349">
            <v>1</v>
          </cell>
        </row>
        <row r="350">
          <cell r="F350">
            <v>16300</v>
          </cell>
          <cell r="N350">
            <v>1</v>
          </cell>
        </row>
        <row r="351">
          <cell r="F351">
            <v>16300</v>
          </cell>
          <cell r="N351">
            <v>1</v>
          </cell>
        </row>
        <row r="352">
          <cell r="F352">
            <v>43010</v>
          </cell>
          <cell r="N352">
            <v>1</v>
          </cell>
        </row>
        <row r="353">
          <cell r="F353">
            <v>15505</v>
          </cell>
          <cell r="N353">
            <v>1</v>
          </cell>
        </row>
        <row r="354">
          <cell r="F354">
            <v>13510</v>
          </cell>
          <cell r="N354">
            <v>1</v>
          </cell>
        </row>
        <row r="355">
          <cell r="F355">
            <v>11513</v>
          </cell>
          <cell r="N355">
            <v>1</v>
          </cell>
        </row>
        <row r="356">
          <cell r="F356">
            <v>15520</v>
          </cell>
          <cell r="N356">
            <v>1</v>
          </cell>
        </row>
        <row r="357">
          <cell r="F357">
            <v>11150</v>
          </cell>
          <cell r="N357">
            <v>1</v>
          </cell>
        </row>
        <row r="358">
          <cell r="F358">
            <v>13510</v>
          </cell>
          <cell r="N358">
            <v>1</v>
          </cell>
        </row>
        <row r="359">
          <cell r="F359">
            <v>14100</v>
          </cell>
          <cell r="N359">
            <v>1</v>
          </cell>
        </row>
        <row r="360">
          <cell r="F360">
            <v>11100</v>
          </cell>
          <cell r="N360">
            <v>1</v>
          </cell>
        </row>
        <row r="361">
          <cell r="F361">
            <v>14100</v>
          </cell>
          <cell r="N361">
            <v>1</v>
          </cell>
        </row>
        <row r="362">
          <cell r="F362">
            <v>14100</v>
          </cell>
          <cell r="N362">
            <v>1</v>
          </cell>
        </row>
        <row r="363">
          <cell r="F363">
            <v>42014</v>
          </cell>
          <cell r="N363">
            <v>1</v>
          </cell>
        </row>
        <row r="364">
          <cell r="F364">
            <v>14100</v>
          </cell>
          <cell r="N364">
            <v>1</v>
          </cell>
        </row>
        <row r="365">
          <cell r="F365">
            <v>42016</v>
          </cell>
          <cell r="N365">
            <v>1</v>
          </cell>
        </row>
        <row r="366">
          <cell r="F366">
            <v>15505</v>
          </cell>
          <cell r="N366">
            <v>1</v>
          </cell>
        </row>
        <row r="367">
          <cell r="F367">
            <v>15520</v>
          </cell>
          <cell r="N367">
            <v>1</v>
          </cell>
        </row>
        <row r="368">
          <cell r="F368">
            <v>41040</v>
          </cell>
          <cell r="N368">
            <v>1</v>
          </cell>
        </row>
        <row r="369">
          <cell r="F369">
            <v>16200</v>
          </cell>
          <cell r="N369">
            <v>1</v>
          </cell>
        </row>
        <row r="370">
          <cell r="F370">
            <v>13510</v>
          </cell>
          <cell r="N370">
            <v>1</v>
          </cell>
        </row>
        <row r="371">
          <cell r="F371">
            <v>13510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15520</v>
          </cell>
          <cell r="N373">
            <v>1</v>
          </cell>
        </row>
        <row r="374">
          <cell r="F374">
            <v>41040</v>
          </cell>
          <cell r="N374">
            <v>1</v>
          </cell>
        </row>
        <row r="375">
          <cell r="F375">
            <v>15508</v>
          </cell>
          <cell r="N375">
            <v>1</v>
          </cell>
        </row>
        <row r="376">
          <cell r="F376">
            <v>13400</v>
          </cell>
          <cell r="N376">
            <v>1</v>
          </cell>
        </row>
        <row r="377">
          <cell r="F377">
            <v>31100</v>
          </cell>
          <cell r="N377">
            <v>1</v>
          </cell>
        </row>
        <row r="378">
          <cell r="F378">
            <v>15100</v>
          </cell>
          <cell r="N378">
            <v>1</v>
          </cell>
        </row>
        <row r="379">
          <cell r="F379">
            <v>41020</v>
          </cell>
          <cell r="N379">
            <v>1</v>
          </cell>
        </row>
        <row r="380">
          <cell r="F380">
            <v>14109</v>
          </cell>
          <cell r="N380">
            <v>1</v>
          </cell>
        </row>
        <row r="381">
          <cell r="F381">
            <v>11330</v>
          </cell>
          <cell r="N381">
            <v>1</v>
          </cell>
        </row>
        <row r="382">
          <cell r="F382">
            <v>11540</v>
          </cell>
          <cell r="N382">
            <v>1</v>
          </cell>
        </row>
        <row r="383">
          <cell r="F383">
            <v>14100</v>
          </cell>
          <cell r="N383">
            <v>1</v>
          </cell>
        </row>
        <row r="384">
          <cell r="F384">
            <v>13400</v>
          </cell>
          <cell r="N384">
            <v>1</v>
          </cell>
        </row>
        <row r="385">
          <cell r="F385">
            <v>11540</v>
          </cell>
          <cell r="N385">
            <v>1</v>
          </cell>
        </row>
        <row r="386">
          <cell r="F386">
            <v>15510</v>
          </cell>
          <cell r="N386">
            <v>1</v>
          </cell>
        </row>
        <row r="387">
          <cell r="F387">
            <v>11430</v>
          </cell>
          <cell r="N387">
            <v>1</v>
          </cell>
        </row>
        <row r="388">
          <cell r="F388">
            <v>52040</v>
          </cell>
          <cell r="N388">
            <v>1</v>
          </cell>
        </row>
        <row r="389">
          <cell r="F389">
            <v>11430</v>
          </cell>
          <cell r="N389">
            <v>1</v>
          </cell>
        </row>
        <row r="390">
          <cell r="F390">
            <v>34000</v>
          </cell>
          <cell r="N390">
            <v>1</v>
          </cell>
        </row>
        <row r="391">
          <cell r="F391">
            <v>11325</v>
          </cell>
          <cell r="N391">
            <v>1</v>
          </cell>
        </row>
        <row r="392">
          <cell r="F392">
            <v>14100</v>
          </cell>
          <cell r="N392">
            <v>1</v>
          </cell>
        </row>
        <row r="393">
          <cell r="F393">
            <v>16200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53010</v>
          </cell>
          <cell r="N395">
            <v>1</v>
          </cell>
        </row>
        <row r="396">
          <cell r="F396">
            <v>51020</v>
          </cell>
          <cell r="N396">
            <v>1</v>
          </cell>
        </row>
        <row r="397">
          <cell r="F397">
            <v>15506</v>
          </cell>
          <cell r="N397">
            <v>1</v>
          </cell>
        </row>
        <row r="398">
          <cell r="F398">
            <v>15506</v>
          </cell>
          <cell r="N398">
            <v>1</v>
          </cell>
        </row>
        <row r="399">
          <cell r="F399">
            <v>42018</v>
          </cell>
          <cell r="N399">
            <v>1</v>
          </cell>
        </row>
        <row r="400">
          <cell r="F400">
            <v>13400</v>
          </cell>
          <cell r="N400">
            <v>1</v>
          </cell>
        </row>
        <row r="401">
          <cell r="F401">
            <v>13400</v>
          </cell>
          <cell r="N401">
            <v>1</v>
          </cell>
        </row>
        <row r="402">
          <cell r="F402">
            <v>11348</v>
          </cell>
          <cell r="N402">
            <v>1</v>
          </cell>
        </row>
        <row r="403">
          <cell r="F403">
            <v>16400</v>
          </cell>
          <cell r="N403">
            <v>1</v>
          </cell>
        </row>
        <row r="404">
          <cell r="F404">
            <v>13400</v>
          </cell>
          <cell r="N404">
            <v>1</v>
          </cell>
        </row>
        <row r="405">
          <cell r="F405">
            <v>15100</v>
          </cell>
          <cell r="N405">
            <v>1</v>
          </cell>
        </row>
        <row r="406">
          <cell r="F406">
            <v>13520</v>
          </cell>
          <cell r="N406">
            <v>1</v>
          </cell>
        </row>
        <row r="407">
          <cell r="F407">
            <v>11200</v>
          </cell>
          <cell r="N407">
            <v>1</v>
          </cell>
        </row>
        <row r="408">
          <cell r="F408">
            <v>13400</v>
          </cell>
          <cell r="N408">
            <v>0.5</v>
          </cell>
        </row>
        <row r="409">
          <cell r="F409">
            <v>41040</v>
          </cell>
          <cell r="N409">
            <v>1</v>
          </cell>
        </row>
        <row r="410">
          <cell r="F410">
            <v>13510</v>
          </cell>
          <cell r="N410">
            <v>1</v>
          </cell>
        </row>
        <row r="411">
          <cell r="F411">
            <v>42010</v>
          </cell>
          <cell r="N411">
            <v>1</v>
          </cell>
        </row>
        <row r="412">
          <cell r="F412">
            <v>13510</v>
          </cell>
          <cell r="N412">
            <v>1</v>
          </cell>
        </row>
        <row r="413">
          <cell r="F413">
            <v>41040</v>
          </cell>
          <cell r="N413">
            <v>1</v>
          </cell>
        </row>
        <row r="414">
          <cell r="F414">
            <v>41040</v>
          </cell>
          <cell r="N414">
            <v>1</v>
          </cell>
        </row>
        <row r="415">
          <cell r="F415">
            <v>11100</v>
          </cell>
          <cell r="N415">
            <v>1</v>
          </cell>
        </row>
        <row r="416">
          <cell r="F416">
            <v>14100</v>
          </cell>
          <cell r="N416">
            <v>1</v>
          </cell>
        </row>
        <row r="417">
          <cell r="F417">
            <v>16200</v>
          </cell>
          <cell r="N417">
            <v>1</v>
          </cell>
        </row>
        <row r="418">
          <cell r="F418">
            <v>13400</v>
          </cell>
          <cell r="N418">
            <v>1</v>
          </cell>
        </row>
        <row r="419">
          <cell r="F419">
            <v>11595</v>
          </cell>
          <cell r="N419">
            <v>1</v>
          </cell>
        </row>
        <row r="420">
          <cell r="F420">
            <v>15506</v>
          </cell>
          <cell r="N420">
            <v>1</v>
          </cell>
        </row>
        <row r="421">
          <cell r="F421">
            <v>15506</v>
          </cell>
          <cell r="N421">
            <v>1</v>
          </cell>
        </row>
        <row r="422">
          <cell r="F422">
            <v>14100</v>
          </cell>
          <cell r="N422">
            <v>1</v>
          </cell>
        </row>
        <row r="423">
          <cell r="F423">
            <v>44010</v>
          </cell>
          <cell r="N423">
            <v>1</v>
          </cell>
        </row>
        <row r="424">
          <cell r="F424">
            <v>11515</v>
          </cell>
          <cell r="N424">
            <v>1</v>
          </cell>
        </row>
        <row r="425">
          <cell r="F425">
            <v>15100</v>
          </cell>
          <cell r="N425">
            <v>1</v>
          </cell>
        </row>
        <row r="426">
          <cell r="F426">
            <v>13510</v>
          </cell>
          <cell r="N426">
            <v>1</v>
          </cell>
        </row>
        <row r="427">
          <cell r="F427">
            <v>15100</v>
          </cell>
          <cell r="N427">
            <v>1</v>
          </cell>
        </row>
        <row r="428">
          <cell r="F428">
            <v>14100</v>
          </cell>
          <cell r="N428">
            <v>1</v>
          </cell>
        </row>
        <row r="429">
          <cell r="F429">
            <v>15506</v>
          </cell>
          <cell r="N429">
            <v>1</v>
          </cell>
        </row>
        <row r="430">
          <cell r="F430">
            <v>15506</v>
          </cell>
          <cell r="N430">
            <v>1</v>
          </cell>
        </row>
        <row r="431">
          <cell r="F431">
            <v>51040</v>
          </cell>
          <cell r="N431">
            <v>1</v>
          </cell>
        </row>
        <row r="432">
          <cell r="F432">
            <v>42020</v>
          </cell>
          <cell r="N432">
            <v>1</v>
          </cell>
        </row>
        <row r="433">
          <cell r="F433">
            <v>15100</v>
          </cell>
          <cell r="N433">
            <v>1</v>
          </cell>
        </row>
        <row r="434">
          <cell r="F434">
            <v>13510</v>
          </cell>
          <cell r="N434">
            <v>1</v>
          </cell>
        </row>
        <row r="435">
          <cell r="F435">
            <v>11200</v>
          </cell>
          <cell r="N435">
            <v>1</v>
          </cell>
        </row>
        <row r="436">
          <cell r="F436">
            <v>11515</v>
          </cell>
          <cell r="N436">
            <v>1</v>
          </cell>
        </row>
        <row r="437">
          <cell r="F437">
            <v>13510</v>
          </cell>
          <cell r="N437">
            <v>1</v>
          </cell>
        </row>
        <row r="438">
          <cell r="F438">
            <v>79002</v>
          </cell>
          <cell r="N438">
            <v>1</v>
          </cell>
        </row>
        <row r="439">
          <cell r="F439">
            <v>16400</v>
          </cell>
          <cell r="N439">
            <v>1</v>
          </cell>
        </row>
        <row r="440">
          <cell r="F440">
            <v>15506</v>
          </cell>
          <cell r="N440">
            <v>1</v>
          </cell>
        </row>
        <row r="441">
          <cell r="F441">
            <v>15506</v>
          </cell>
          <cell r="N441">
            <v>1</v>
          </cell>
        </row>
        <row r="442">
          <cell r="F442">
            <v>13510</v>
          </cell>
          <cell r="N442">
            <v>1</v>
          </cell>
        </row>
        <row r="443">
          <cell r="F443">
            <v>15491</v>
          </cell>
          <cell r="N443">
            <v>1</v>
          </cell>
        </row>
        <row r="444">
          <cell r="F444">
            <v>11420</v>
          </cell>
          <cell r="N444">
            <v>1</v>
          </cell>
        </row>
        <row r="445">
          <cell r="F445">
            <v>13400</v>
          </cell>
          <cell r="N445">
            <v>1</v>
          </cell>
        </row>
        <row r="446">
          <cell r="F446">
            <v>15506</v>
          </cell>
          <cell r="N446">
            <v>1</v>
          </cell>
        </row>
        <row r="447">
          <cell r="F447">
            <v>14100</v>
          </cell>
          <cell r="N447">
            <v>1</v>
          </cell>
        </row>
        <row r="448">
          <cell r="F448">
            <v>41040</v>
          </cell>
          <cell r="N448">
            <v>1</v>
          </cell>
        </row>
        <row r="449">
          <cell r="F449">
            <v>48010</v>
          </cell>
          <cell r="N449">
            <v>1</v>
          </cell>
        </row>
        <row r="450">
          <cell r="F450">
            <v>13400</v>
          </cell>
          <cell r="N450">
            <v>1</v>
          </cell>
        </row>
        <row r="451">
          <cell r="F451">
            <v>41040</v>
          </cell>
          <cell r="N451">
            <v>1</v>
          </cell>
        </row>
        <row r="452">
          <cell r="F452">
            <v>15508</v>
          </cell>
          <cell r="N452">
            <v>1</v>
          </cell>
        </row>
        <row r="453">
          <cell r="F453">
            <v>15506</v>
          </cell>
          <cell r="N453">
            <v>1</v>
          </cell>
        </row>
        <row r="454">
          <cell r="F454">
            <v>13510</v>
          </cell>
          <cell r="N454">
            <v>1</v>
          </cell>
        </row>
        <row r="455">
          <cell r="F455">
            <v>15506</v>
          </cell>
          <cell r="N455">
            <v>1</v>
          </cell>
        </row>
        <row r="456">
          <cell r="F456">
            <v>41020</v>
          </cell>
          <cell r="N456">
            <v>1</v>
          </cell>
        </row>
        <row r="457">
          <cell r="F457">
            <v>41020</v>
          </cell>
          <cell r="N457">
            <v>1</v>
          </cell>
        </row>
        <row r="458">
          <cell r="F458">
            <v>14100</v>
          </cell>
          <cell r="N458">
            <v>1</v>
          </cell>
        </row>
        <row r="459">
          <cell r="F459">
            <v>42018</v>
          </cell>
          <cell r="N459">
            <v>1</v>
          </cell>
        </row>
        <row r="460">
          <cell r="F460">
            <v>13510</v>
          </cell>
          <cell r="N460">
            <v>1</v>
          </cell>
        </row>
        <row r="461">
          <cell r="F461">
            <v>11200</v>
          </cell>
          <cell r="N461">
            <v>1</v>
          </cell>
        </row>
        <row r="462">
          <cell r="F462">
            <v>13100</v>
          </cell>
          <cell r="N462">
            <v>1</v>
          </cell>
        </row>
        <row r="463">
          <cell r="F463">
            <v>13400</v>
          </cell>
          <cell r="N463">
            <v>1</v>
          </cell>
        </row>
        <row r="464">
          <cell r="F464">
            <v>13520</v>
          </cell>
          <cell r="N464">
            <v>1</v>
          </cell>
        </row>
        <row r="465">
          <cell r="F465">
            <v>41040</v>
          </cell>
          <cell r="N465">
            <v>1</v>
          </cell>
        </row>
        <row r="466">
          <cell r="F466">
            <v>13510</v>
          </cell>
          <cell r="N466">
            <v>1</v>
          </cell>
        </row>
        <row r="467">
          <cell r="F467">
            <v>15501</v>
          </cell>
          <cell r="N467">
            <v>1</v>
          </cell>
        </row>
        <row r="468">
          <cell r="F468">
            <v>41040</v>
          </cell>
          <cell r="N468">
            <v>1</v>
          </cell>
        </row>
        <row r="469">
          <cell r="F469">
            <v>15506</v>
          </cell>
          <cell r="N469">
            <v>1</v>
          </cell>
        </row>
        <row r="470">
          <cell r="F470">
            <v>13520</v>
          </cell>
          <cell r="N470">
            <v>1</v>
          </cell>
        </row>
        <row r="471">
          <cell r="F471">
            <v>15100</v>
          </cell>
          <cell r="N471">
            <v>1</v>
          </cell>
        </row>
        <row r="472">
          <cell r="F472">
            <v>13510</v>
          </cell>
          <cell r="N472">
            <v>1</v>
          </cell>
        </row>
        <row r="473">
          <cell r="F473">
            <v>11490</v>
          </cell>
          <cell r="N473">
            <v>0.47499999999999998</v>
          </cell>
        </row>
        <row r="474">
          <cell r="F474">
            <v>13600</v>
          </cell>
          <cell r="N474">
            <v>1</v>
          </cell>
        </row>
        <row r="475">
          <cell r="F475">
            <v>13400</v>
          </cell>
          <cell r="N475">
            <v>1</v>
          </cell>
        </row>
        <row r="476">
          <cell r="F476">
            <v>79002</v>
          </cell>
          <cell r="N476">
            <v>1</v>
          </cell>
        </row>
        <row r="477">
          <cell r="F477">
            <v>15100</v>
          </cell>
          <cell r="N477">
            <v>1</v>
          </cell>
        </row>
        <row r="478">
          <cell r="F478">
            <v>14109</v>
          </cell>
          <cell r="N478">
            <v>1</v>
          </cell>
        </row>
        <row r="479">
          <cell r="F479">
            <v>13600</v>
          </cell>
          <cell r="N479">
            <v>1</v>
          </cell>
        </row>
        <row r="480">
          <cell r="F480">
            <v>41020</v>
          </cell>
          <cell r="N480">
            <v>1</v>
          </cell>
        </row>
        <row r="481">
          <cell r="F481">
            <v>41020</v>
          </cell>
          <cell r="N481">
            <v>1</v>
          </cell>
        </row>
        <row r="482">
          <cell r="F482">
            <v>11100</v>
          </cell>
          <cell r="N482">
            <v>1</v>
          </cell>
        </row>
        <row r="483">
          <cell r="F483">
            <v>15520</v>
          </cell>
          <cell r="N483">
            <v>1</v>
          </cell>
        </row>
        <row r="484">
          <cell r="F484">
            <v>42018</v>
          </cell>
          <cell r="N484">
            <v>1</v>
          </cell>
        </row>
        <row r="485">
          <cell r="F485">
            <v>15100</v>
          </cell>
          <cell r="N485">
            <v>1</v>
          </cell>
        </row>
        <row r="486">
          <cell r="F486">
            <v>41020</v>
          </cell>
          <cell r="N486">
            <v>0.47499999999999998</v>
          </cell>
        </row>
        <row r="487">
          <cell r="F487">
            <v>13400</v>
          </cell>
          <cell r="N487">
            <v>1</v>
          </cell>
        </row>
        <row r="488">
          <cell r="F488">
            <v>13600</v>
          </cell>
          <cell r="N488">
            <v>1</v>
          </cell>
        </row>
        <row r="489">
          <cell r="F489">
            <v>11100</v>
          </cell>
          <cell r="N489">
            <v>1</v>
          </cell>
        </row>
        <row r="490">
          <cell r="F490">
            <v>11550</v>
          </cell>
          <cell r="N490">
            <v>1</v>
          </cell>
        </row>
        <row r="491">
          <cell r="F491">
            <v>15506</v>
          </cell>
          <cell r="N491">
            <v>1</v>
          </cell>
        </row>
        <row r="492">
          <cell r="F492">
            <v>83024</v>
          </cell>
          <cell r="N492">
            <v>1</v>
          </cell>
        </row>
        <row r="493">
          <cell r="F493">
            <v>13510</v>
          </cell>
          <cell r="N493">
            <v>1</v>
          </cell>
        </row>
        <row r="494">
          <cell r="F494">
            <v>32000</v>
          </cell>
          <cell r="N494">
            <v>1</v>
          </cell>
        </row>
        <row r="495">
          <cell r="F495">
            <v>13510</v>
          </cell>
          <cell r="N495">
            <v>1</v>
          </cell>
        </row>
        <row r="496">
          <cell r="F496">
            <v>13520</v>
          </cell>
          <cell r="N496">
            <v>1</v>
          </cell>
        </row>
        <row r="497">
          <cell r="F497">
            <v>13100</v>
          </cell>
          <cell r="N497">
            <v>1</v>
          </cell>
        </row>
        <row r="498">
          <cell r="F498">
            <v>32000</v>
          </cell>
          <cell r="N498">
            <v>1</v>
          </cell>
        </row>
        <row r="499">
          <cell r="F499">
            <v>79000</v>
          </cell>
          <cell r="N499">
            <v>1</v>
          </cell>
        </row>
        <row r="500">
          <cell r="F500">
            <v>14100</v>
          </cell>
          <cell r="N500">
            <v>1</v>
          </cell>
        </row>
        <row r="501">
          <cell r="F501">
            <v>11200</v>
          </cell>
          <cell r="N501">
            <v>1</v>
          </cell>
        </row>
        <row r="502">
          <cell r="F502">
            <v>16400</v>
          </cell>
          <cell r="N502">
            <v>1</v>
          </cell>
        </row>
        <row r="503">
          <cell r="F503">
            <v>14100</v>
          </cell>
          <cell r="N503">
            <v>1</v>
          </cell>
        </row>
        <row r="504">
          <cell r="F504">
            <v>13400</v>
          </cell>
          <cell r="N504">
            <v>1</v>
          </cell>
        </row>
        <row r="505">
          <cell r="F505">
            <v>79002</v>
          </cell>
          <cell r="N505">
            <v>1</v>
          </cell>
        </row>
        <row r="506">
          <cell r="F506">
            <v>51010</v>
          </cell>
          <cell r="N506">
            <v>1</v>
          </cell>
        </row>
        <row r="507">
          <cell r="F507">
            <v>15506</v>
          </cell>
          <cell r="N507">
            <v>1</v>
          </cell>
        </row>
        <row r="508">
          <cell r="F508">
            <v>15520</v>
          </cell>
          <cell r="N508">
            <v>1</v>
          </cell>
        </row>
        <row r="509">
          <cell r="F509">
            <v>15506</v>
          </cell>
          <cell r="N509">
            <v>1</v>
          </cell>
        </row>
        <row r="510">
          <cell r="F510">
            <v>14100</v>
          </cell>
          <cell r="N510">
            <v>1</v>
          </cell>
        </row>
        <row r="511">
          <cell r="F511">
            <v>11100</v>
          </cell>
          <cell r="N511">
            <v>1</v>
          </cell>
        </row>
        <row r="512">
          <cell r="F512">
            <v>15100</v>
          </cell>
          <cell r="N512">
            <v>1</v>
          </cell>
        </row>
        <row r="513">
          <cell r="F513">
            <v>15100</v>
          </cell>
          <cell r="N513">
            <v>1</v>
          </cell>
        </row>
        <row r="514">
          <cell r="F514">
            <v>42016</v>
          </cell>
          <cell r="N514">
            <v>1</v>
          </cell>
        </row>
        <row r="515">
          <cell r="F515">
            <v>41040</v>
          </cell>
          <cell r="N515">
            <v>1</v>
          </cell>
        </row>
        <row r="516">
          <cell r="F516">
            <v>11515</v>
          </cell>
          <cell r="N516">
            <v>1</v>
          </cell>
        </row>
        <row r="517">
          <cell r="F517">
            <v>32000</v>
          </cell>
          <cell r="N517">
            <v>1</v>
          </cell>
        </row>
        <row r="518">
          <cell r="F518">
            <v>16300</v>
          </cell>
          <cell r="N518">
            <v>1</v>
          </cell>
        </row>
        <row r="519">
          <cell r="F519">
            <v>13520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13510</v>
          </cell>
          <cell r="N521">
            <v>1</v>
          </cell>
        </row>
        <row r="522">
          <cell r="F522">
            <v>53010</v>
          </cell>
          <cell r="N522">
            <v>1</v>
          </cell>
        </row>
        <row r="523">
          <cell r="F523">
            <v>13400</v>
          </cell>
          <cell r="N523">
            <v>1</v>
          </cell>
        </row>
        <row r="524">
          <cell r="F524">
            <v>41020</v>
          </cell>
          <cell r="N524">
            <v>1</v>
          </cell>
        </row>
        <row r="525">
          <cell r="F525">
            <v>11200</v>
          </cell>
          <cell r="N525">
            <v>1</v>
          </cell>
        </row>
        <row r="526">
          <cell r="F526">
            <v>15506</v>
          </cell>
          <cell r="N526">
            <v>1</v>
          </cell>
        </row>
        <row r="527">
          <cell r="F527">
            <v>79002</v>
          </cell>
          <cell r="N527">
            <v>1</v>
          </cell>
        </row>
        <row r="528">
          <cell r="F528">
            <v>15100</v>
          </cell>
          <cell r="N528">
            <v>1</v>
          </cell>
        </row>
        <row r="529">
          <cell r="F529">
            <v>15100</v>
          </cell>
          <cell r="N529">
            <v>1</v>
          </cell>
        </row>
        <row r="530">
          <cell r="F530">
            <v>41020</v>
          </cell>
          <cell r="N530">
            <v>1</v>
          </cell>
        </row>
        <row r="531">
          <cell r="F531">
            <v>51020</v>
          </cell>
          <cell r="N531">
            <v>1</v>
          </cell>
        </row>
        <row r="532">
          <cell r="F532">
            <v>14100</v>
          </cell>
          <cell r="N532">
            <v>1</v>
          </cell>
        </row>
        <row r="533">
          <cell r="F533">
            <v>13510</v>
          </cell>
          <cell r="N533">
            <v>1</v>
          </cell>
        </row>
        <row r="534">
          <cell r="F534">
            <v>15506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13510</v>
          </cell>
          <cell r="N536">
            <v>1</v>
          </cell>
        </row>
        <row r="537">
          <cell r="F537">
            <v>15100</v>
          </cell>
          <cell r="N537">
            <v>1</v>
          </cell>
        </row>
        <row r="538">
          <cell r="F538">
            <v>54010</v>
          </cell>
          <cell r="N538">
            <v>1</v>
          </cell>
        </row>
        <row r="539">
          <cell r="F539">
            <v>11200</v>
          </cell>
          <cell r="N539">
            <v>1</v>
          </cell>
        </row>
        <row r="540">
          <cell r="F540">
            <v>14100</v>
          </cell>
          <cell r="N540">
            <v>1</v>
          </cell>
        </row>
        <row r="541">
          <cell r="F541">
            <v>15505</v>
          </cell>
          <cell r="N541">
            <v>1</v>
          </cell>
        </row>
        <row r="542">
          <cell r="F542">
            <v>41040</v>
          </cell>
          <cell r="N542">
            <v>1</v>
          </cell>
        </row>
        <row r="543">
          <cell r="F543">
            <v>51050</v>
          </cell>
          <cell r="N543">
            <v>1</v>
          </cell>
        </row>
        <row r="544">
          <cell r="F544">
            <v>13510</v>
          </cell>
          <cell r="N544">
            <v>1</v>
          </cell>
        </row>
        <row r="545">
          <cell r="F545">
            <v>11100</v>
          </cell>
          <cell r="N545">
            <v>1</v>
          </cell>
        </row>
        <row r="546">
          <cell r="F546">
            <v>41040</v>
          </cell>
          <cell r="N546">
            <v>1</v>
          </cell>
        </row>
        <row r="547">
          <cell r="F547">
            <v>13400</v>
          </cell>
          <cell r="N547">
            <v>1</v>
          </cell>
        </row>
        <row r="548">
          <cell r="F548">
            <v>13100</v>
          </cell>
          <cell r="N548">
            <v>1</v>
          </cell>
        </row>
        <row r="549">
          <cell r="F549">
            <v>15509</v>
          </cell>
          <cell r="N549">
            <v>1</v>
          </cell>
        </row>
        <row r="550">
          <cell r="F550">
            <v>13400</v>
          </cell>
          <cell r="N550">
            <v>1</v>
          </cell>
        </row>
        <row r="551">
          <cell r="F551">
            <v>51010</v>
          </cell>
          <cell r="N551">
            <v>1</v>
          </cell>
        </row>
        <row r="552">
          <cell r="F552">
            <v>41050</v>
          </cell>
          <cell r="N552">
            <v>1</v>
          </cell>
        </row>
        <row r="553">
          <cell r="F553">
            <v>11325</v>
          </cell>
          <cell r="N553">
            <v>1</v>
          </cell>
        </row>
        <row r="554">
          <cell r="F554">
            <v>11490</v>
          </cell>
          <cell r="N554">
            <v>0.8</v>
          </cell>
        </row>
        <row r="555">
          <cell r="F555">
            <v>42010</v>
          </cell>
          <cell r="N555">
            <v>1</v>
          </cell>
        </row>
        <row r="556">
          <cell r="F556">
            <v>16200</v>
          </cell>
          <cell r="N556">
            <v>1</v>
          </cell>
        </row>
        <row r="557">
          <cell r="F557">
            <v>51060</v>
          </cell>
          <cell r="N557">
            <v>1</v>
          </cell>
        </row>
        <row r="558">
          <cell r="F558">
            <v>51020</v>
          </cell>
          <cell r="N558">
            <v>1</v>
          </cell>
        </row>
        <row r="559">
          <cell r="F559">
            <v>13600</v>
          </cell>
          <cell r="N559">
            <v>1</v>
          </cell>
        </row>
        <row r="560">
          <cell r="F560">
            <v>15100</v>
          </cell>
          <cell r="N560">
            <v>1</v>
          </cell>
        </row>
        <row r="561">
          <cell r="F561">
            <v>11100</v>
          </cell>
          <cell r="N561">
            <v>1</v>
          </cell>
        </row>
        <row r="562">
          <cell r="F562">
            <v>15506</v>
          </cell>
          <cell r="N562">
            <v>1</v>
          </cell>
        </row>
        <row r="563">
          <cell r="F563">
            <v>83024</v>
          </cell>
          <cell r="N563">
            <v>1</v>
          </cell>
        </row>
        <row r="564">
          <cell r="F564">
            <v>46010</v>
          </cell>
          <cell r="N564">
            <v>1</v>
          </cell>
        </row>
        <row r="565">
          <cell r="F565">
            <v>11200</v>
          </cell>
          <cell r="N565">
            <v>1</v>
          </cell>
        </row>
        <row r="566">
          <cell r="F566">
            <v>13510</v>
          </cell>
          <cell r="N566">
            <v>1</v>
          </cell>
        </row>
        <row r="567">
          <cell r="F567">
            <v>13520</v>
          </cell>
          <cell r="N567">
            <v>1</v>
          </cell>
        </row>
        <row r="568">
          <cell r="F568">
            <v>11370</v>
          </cell>
          <cell r="N568">
            <v>1</v>
          </cell>
        </row>
        <row r="569">
          <cell r="F569">
            <v>11550</v>
          </cell>
          <cell r="N569">
            <v>1</v>
          </cell>
        </row>
        <row r="570">
          <cell r="F570">
            <v>13510</v>
          </cell>
          <cell r="N570">
            <v>1</v>
          </cell>
        </row>
        <row r="571">
          <cell r="F571">
            <v>41040</v>
          </cell>
          <cell r="N571">
            <v>1</v>
          </cell>
        </row>
        <row r="572">
          <cell r="F572">
            <v>15100</v>
          </cell>
          <cell r="N572">
            <v>1</v>
          </cell>
        </row>
        <row r="573">
          <cell r="F573">
            <v>52040</v>
          </cell>
          <cell r="N573">
            <v>1</v>
          </cell>
        </row>
        <row r="574">
          <cell r="F574">
            <v>12013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13510</v>
          </cell>
          <cell r="N576">
            <v>1</v>
          </cell>
        </row>
        <row r="577">
          <cell r="F577">
            <v>16200</v>
          </cell>
          <cell r="N577">
            <v>1</v>
          </cell>
        </row>
        <row r="578">
          <cell r="F578">
            <v>13520</v>
          </cell>
          <cell r="N578">
            <v>1</v>
          </cell>
        </row>
        <row r="579">
          <cell r="F579">
            <v>13510</v>
          </cell>
          <cell r="N579">
            <v>1</v>
          </cell>
        </row>
        <row r="580">
          <cell r="F580">
            <v>15506</v>
          </cell>
          <cell r="N580">
            <v>1</v>
          </cell>
        </row>
        <row r="581">
          <cell r="F581">
            <v>15100</v>
          </cell>
          <cell r="N581">
            <v>1</v>
          </cell>
        </row>
        <row r="582">
          <cell r="F582">
            <v>13510</v>
          </cell>
          <cell r="N582">
            <v>1</v>
          </cell>
        </row>
        <row r="583">
          <cell r="F583">
            <v>45010</v>
          </cell>
          <cell r="N583">
            <v>1</v>
          </cell>
        </row>
        <row r="584">
          <cell r="F584">
            <v>14109</v>
          </cell>
          <cell r="N584">
            <v>1</v>
          </cell>
        </row>
        <row r="585">
          <cell r="F585">
            <v>41020</v>
          </cell>
          <cell r="N585">
            <v>1</v>
          </cell>
        </row>
        <row r="586">
          <cell r="F586">
            <v>42018</v>
          </cell>
          <cell r="N586">
            <v>1</v>
          </cell>
        </row>
        <row r="587">
          <cell r="F587">
            <v>33000</v>
          </cell>
          <cell r="N587">
            <v>1</v>
          </cell>
        </row>
        <row r="588">
          <cell r="F588">
            <v>15400</v>
          </cell>
          <cell r="N588">
            <v>1</v>
          </cell>
        </row>
        <row r="589">
          <cell r="F589">
            <v>13510</v>
          </cell>
          <cell r="N589">
            <v>1</v>
          </cell>
        </row>
        <row r="590">
          <cell r="F590">
            <v>51060</v>
          </cell>
          <cell r="N590">
            <v>1</v>
          </cell>
        </row>
        <row r="591">
          <cell r="F591">
            <v>13520</v>
          </cell>
          <cell r="N591">
            <v>1</v>
          </cell>
        </row>
        <row r="592">
          <cell r="F592">
            <v>13510</v>
          </cell>
          <cell r="N592">
            <v>1</v>
          </cell>
        </row>
        <row r="593">
          <cell r="F593">
            <v>41040</v>
          </cell>
          <cell r="N593">
            <v>1</v>
          </cell>
        </row>
        <row r="594">
          <cell r="F594">
            <v>13100</v>
          </cell>
          <cell r="N594">
            <v>1</v>
          </cell>
        </row>
        <row r="595">
          <cell r="F595">
            <v>13510</v>
          </cell>
          <cell r="N595">
            <v>1</v>
          </cell>
        </row>
        <row r="596">
          <cell r="F596">
            <v>15100</v>
          </cell>
          <cell r="N596">
            <v>1</v>
          </cell>
        </row>
        <row r="597">
          <cell r="F597">
            <v>13400</v>
          </cell>
          <cell r="N597">
            <v>1</v>
          </cell>
        </row>
        <row r="598">
          <cell r="F598">
            <v>15506</v>
          </cell>
          <cell r="N598">
            <v>1</v>
          </cell>
        </row>
        <row r="599">
          <cell r="F599">
            <v>15510</v>
          </cell>
          <cell r="N599">
            <v>1</v>
          </cell>
        </row>
        <row r="600">
          <cell r="F600">
            <v>14100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42010</v>
          </cell>
          <cell r="N602">
            <v>1</v>
          </cell>
        </row>
        <row r="603">
          <cell r="F603">
            <v>13400</v>
          </cell>
          <cell r="N603">
            <v>1</v>
          </cell>
        </row>
        <row r="604">
          <cell r="F604">
            <v>41020</v>
          </cell>
          <cell r="N604">
            <v>1</v>
          </cell>
        </row>
        <row r="605">
          <cell r="F605">
            <v>14100</v>
          </cell>
          <cell r="N605">
            <v>1</v>
          </cell>
        </row>
        <row r="606">
          <cell r="F606">
            <v>13600</v>
          </cell>
          <cell r="N606">
            <v>1</v>
          </cell>
        </row>
        <row r="607">
          <cell r="F607">
            <v>12013</v>
          </cell>
          <cell r="N607">
            <v>1</v>
          </cell>
        </row>
        <row r="608">
          <cell r="F608">
            <v>13510</v>
          </cell>
          <cell r="N608">
            <v>1</v>
          </cell>
        </row>
        <row r="609">
          <cell r="F609">
            <v>13525</v>
          </cell>
          <cell r="N609">
            <v>1</v>
          </cell>
        </row>
        <row r="610">
          <cell r="F610">
            <v>31100</v>
          </cell>
          <cell r="N610">
            <v>1</v>
          </cell>
        </row>
        <row r="611">
          <cell r="F611">
            <v>13520</v>
          </cell>
          <cell r="N611">
            <v>1</v>
          </cell>
        </row>
        <row r="612">
          <cell r="F612">
            <v>41040</v>
          </cell>
          <cell r="N612">
            <v>1</v>
          </cell>
        </row>
        <row r="613">
          <cell r="F613">
            <v>15520</v>
          </cell>
          <cell r="N613">
            <v>1</v>
          </cell>
        </row>
        <row r="614">
          <cell r="F614">
            <v>41040</v>
          </cell>
          <cell r="N614">
            <v>1</v>
          </cell>
        </row>
        <row r="615">
          <cell r="F615">
            <v>13520</v>
          </cell>
          <cell r="N615">
            <v>1</v>
          </cell>
        </row>
        <row r="616">
          <cell r="F616">
            <v>15100</v>
          </cell>
          <cell r="N616">
            <v>1</v>
          </cell>
        </row>
        <row r="617">
          <cell r="F617">
            <v>13510</v>
          </cell>
          <cell r="N617">
            <v>1</v>
          </cell>
        </row>
        <row r="618">
          <cell r="F618">
            <v>15510</v>
          </cell>
          <cell r="N618">
            <v>1</v>
          </cell>
        </row>
        <row r="619">
          <cell r="F619">
            <v>16400</v>
          </cell>
          <cell r="N619">
            <v>1</v>
          </cell>
        </row>
        <row r="620">
          <cell r="F620">
            <v>13400</v>
          </cell>
          <cell r="N620">
            <v>1</v>
          </cell>
        </row>
        <row r="621">
          <cell r="F621">
            <v>53010</v>
          </cell>
          <cell r="N621">
            <v>1</v>
          </cell>
        </row>
        <row r="622">
          <cell r="F622">
            <v>11100</v>
          </cell>
          <cell r="N622">
            <v>1</v>
          </cell>
        </row>
        <row r="623">
          <cell r="F623">
            <v>14100</v>
          </cell>
          <cell r="N623">
            <v>1</v>
          </cell>
        </row>
        <row r="624">
          <cell r="F624">
            <v>12011</v>
          </cell>
          <cell r="N624">
            <v>1</v>
          </cell>
        </row>
        <row r="625">
          <cell r="F625">
            <v>15100</v>
          </cell>
          <cell r="N625">
            <v>1</v>
          </cell>
        </row>
        <row r="626">
          <cell r="F626">
            <v>13510</v>
          </cell>
          <cell r="N626">
            <v>1</v>
          </cell>
        </row>
        <row r="627">
          <cell r="F627">
            <v>11150</v>
          </cell>
          <cell r="N627">
            <v>1</v>
          </cell>
        </row>
        <row r="628">
          <cell r="F628">
            <v>11100</v>
          </cell>
          <cell r="N628">
            <v>1</v>
          </cell>
        </row>
        <row r="629">
          <cell r="F629">
            <v>13525</v>
          </cell>
          <cell r="N629">
            <v>1</v>
          </cell>
        </row>
        <row r="630">
          <cell r="F630">
            <v>13400</v>
          </cell>
          <cell r="N630">
            <v>1</v>
          </cell>
        </row>
        <row r="631">
          <cell r="F631">
            <v>15506</v>
          </cell>
          <cell r="N631">
            <v>1</v>
          </cell>
        </row>
        <row r="632">
          <cell r="F632">
            <v>14109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79000</v>
          </cell>
          <cell r="N634">
            <v>1</v>
          </cell>
        </row>
        <row r="635">
          <cell r="F635">
            <v>14100</v>
          </cell>
          <cell r="N635">
            <v>1</v>
          </cell>
        </row>
        <row r="636">
          <cell r="F636">
            <v>13510</v>
          </cell>
          <cell r="N636">
            <v>1</v>
          </cell>
        </row>
        <row r="637">
          <cell r="F637">
            <v>15100</v>
          </cell>
          <cell r="N637">
            <v>1</v>
          </cell>
        </row>
        <row r="638">
          <cell r="F638">
            <v>51040</v>
          </cell>
          <cell r="N638">
            <v>1</v>
          </cell>
        </row>
        <row r="639">
          <cell r="F639">
            <v>15510</v>
          </cell>
          <cell r="N639">
            <v>1</v>
          </cell>
        </row>
        <row r="640">
          <cell r="F640">
            <v>13520</v>
          </cell>
          <cell r="N640">
            <v>1</v>
          </cell>
        </row>
        <row r="641">
          <cell r="F641">
            <v>13510</v>
          </cell>
          <cell r="N641">
            <v>1</v>
          </cell>
        </row>
        <row r="642">
          <cell r="F642">
            <v>15510</v>
          </cell>
          <cell r="N642">
            <v>1</v>
          </cell>
        </row>
        <row r="643">
          <cell r="F643">
            <v>13600</v>
          </cell>
          <cell r="N643">
            <v>1</v>
          </cell>
        </row>
        <row r="644">
          <cell r="F644">
            <v>13400</v>
          </cell>
          <cell r="N644">
            <v>1</v>
          </cell>
        </row>
        <row r="645">
          <cell r="F645">
            <v>51020</v>
          </cell>
          <cell r="N645">
            <v>1</v>
          </cell>
        </row>
        <row r="646">
          <cell r="F646">
            <v>15100</v>
          </cell>
          <cell r="N646">
            <v>1</v>
          </cell>
        </row>
        <row r="647">
          <cell r="F647">
            <v>13510</v>
          </cell>
          <cell r="N647">
            <v>1</v>
          </cell>
        </row>
        <row r="648">
          <cell r="F648">
            <v>53010</v>
          </cell>
          <cell r="N648">
            <v>1</v>
          </cell>
        </row>
        <row r="649">
          <cell r="F649">
            <v>13520</v>
          </cell>
          <cell r="N649">
            <v>1</v>
          </cell>
        </row>
        <row r="650">
          <cell r="F650">
            <v>13520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14109</v>
          </cell>
          <cell r="N652">
            <v>1</v>
          </cell>
        </row>
        <row r="653">
          <cell r="F653">
            <v>11590</v>
          </cell>
          <cell r="N653">
            <v>1</v>
          </cell>
        </row>
        <row r="654">
          <cell r="F654">
            <v>14100</v>
          </cell>
          <cell r="N654">
            <v>1</v>
          </cell>
        </row>
        <row r="655">
          <cell r="F655">
            <v>79002</v>
          </cell>
          <cell r="N655">
            <v>1</v>
          </cell>
        </row>
        <row r="656">
          <cell r="F656">
            <v>13510</v>
          </cell>
          <cell r="N656">
            <v>1</v>
          </cell>
        </row>
        <row r="657">
          <cell r="F657">
            <v>53010</v>
          </cell>
          <cell r="N657">
            <v>1</v>
          </cell>
        </row>
        <row r="658">
          <cell r="F658">
            <v>14100</v>
          </cell>
          <cell r="N658">
            <v>1</v>
          </cell>
        </row>
        <row r="659">
          <cell r="F659">
            <v>11410</v>
          </cell>
          <cell r="N659">
            <v>1</v>
          </cell>
        </row>
        <row r="660">
          <cell r="F660">
            <v>31100</v>
          </cell>
          <cell r="N660">
            <v>1</v>
          </cell>
        </row>
        <row r="661">
          <cell r="F661">
            <v>41040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14100</v>
          </cell>
          <cell r="N663">
            <v>1</v>
          </cell>
        </row>
        <row r="664">
          <cell r="F664">
            <v>13400</v>
          </cell>
          <cell r="N664">
            <v>1</v>
          </cell>
        </row>
        <row r="665">
          <cell r="F665">
            <v>55010</v>
          </cell>
          <cell r="N665">
            <v>1</v>
          </cell>
        </row>
        <row r="666">
          <cell r="F666">
            <v>15506</v>
          </cell>
          <cell r="N666">
            <v>1</v>
          </cell>
        </row>
        <row r="667">
          <cell r="F667">
            <v>13510</v>
          </cell>
          <cell r="N667">
            <v>1</v>
          </cell>
        </row>
        <row r="668">
          <cell r="F668">
            <v>32000</v>
          </cell>
          <cell r="N668">
            <v>1</v>
          </cell>
        </row>
        <row r="669">
          <cell r="F669">
            <v>13400</v>
          </cell>
          <cell r="N669">
            <v>1</v>
          </cell>
        </row>
        <row r="670">
          <cell r="F670">
            <v>44010</v>
          </cell>
          <cell r="N670">
            <v>1</v>
          </cell>
        </row>
        <row r="671">
          <cell r="F671">
            <v>13400</v>
          </cell>
          <cell r="N671">
            <v>1</v>
          </cell>
        </row>
        <row r="672">
          <cell r="F672">
            <v>13510</v>
          </cell>
          <cell r="N672">
            <v>1</v>
          </cell>
        </row>
        <row r="673">
          <cell r="F673">
            <v>52040</v>
          </cell>
          <cell r="N673">
            <v>1</v>
          </cell>
        </row>
        <row r="674">
          <cell r="F674">
            <v>13400</v>
          </cell>
          <cell r="N674">
            <v>1</v>
          </cell>
        </row>
        <row r="675">
          <cell r="F675">
            <v>13400</v>
          </cell>
          <cell r="N675">
            <v>1</v>
          </cell>
        </row>
        <row r="676">
          <cell r="F676">
            <v>13400</v>
          </cell>
          <cell r="N676">
            <v>1</v>
          </cell>
        </row>
        <row r="677">
          <cell r="F677">
            <v>14100</v>
          </cell>
          <cell r="N677">
            <v>1</v>
          </cell>
        </row>
        <row r="678">
          <cell r="F678">
            <v>15506</v>
          </cell>
          <cell r="N678">
            <v>1</v>
          </cell>
        </row>
        <row r="679">
          <cell r="F679">
            <v>14109</v>
          </cell>
          <cell r="N679">
            <v>1</v>
          </cell>
        </row>
        <row r="680">
          <cell r="F680">
            <v>34000</v>
          </cell>
          <cell r="N680">
            <v>1</v>
          </cell>
        </row>
        <row r="681">
          <cell r="F681">
            <v>16100</v>
          </cell>
          <cell r="N681">
            <v>1</v>
          </cell>
        </row>
        <row r="682">
          <cell r="F682">
            <v>34000</v>
          </cell>
          <cell r="N682">
            <v>1</v>
          </cell>
        </row>
        <row r="683">
          <cell r="F683">
            <v>41040</v>
          </cell>
          <cell r="N683">
            <v>1</v>
          </cell>
        </row>
        <row r="684">
          <cell r="F684">
            <v>13510</v>
          </cell>
          <cell r="N684">
            <v>1</v>
          </cell>
        </row>
        <row r="685">
          <cell r="F685">
            <v>11150</v>
          </cell>
          <cell r="N685">
            <v>1</v>
          </cell>
        </row>
        <row r="686">
          <cell r="F686">
            <v>14100</v>
          </cell>
          <cell r="N686">
            <v>1</v>
          </cell>
        </row>
        <row r="687">
          <cell r="F687">
            <v>13510</v>
          </cell>
          <cell r="N687">
            <v>1</v>
          </cell>
        </row>
        <row r="688">
          <cell r="F688">
            <v>52010</v>
          </cell>
          <cell r="N688">
            <v>1</v>
          </cell>
        </row>
        <row r="689">
          <cell r="F689">
            <v>13600</v>
          </cell>
          <cell r="N689">
            <v>1</v>
          </cell>
        </row>
        <row r="690">
          <cell r="F690">
            <v>13510</v>
          </cell>
          <cell r="N690">
            <v>1</v>
          </cell>
        </row>
        <row r="691">
          <cell r="F691">
            <v>13510</v>
          </cell>
          <cell r="N691">
            <v>1</v>
          </cell>
        </row>
        <row r="692">
          <cell r="F692">
            <v>79003</v>
          </cell>
          <cell r="N692">
            <v>1</v>
          </cell>
        </row>
        <row r="693">
          <cell r="F693">
            <v>42030</v>
          </cell>
          <cell r="N693">
            <v>1</v>
          </cell>
        </row>
        <row r="694">
          <cell r="F694">
            <v>13400</v>
          </cell>
          <cell r="N694">
            <v>1</v>
          </cell>
        </row>
        <row r="695">
          <cell r="F695">
            <v>14100</v>
          </cell>
          <cell r="N695">
            <v>1</v>
          </cell>
        </row>
        <row r="696">
          <cell r="F696">
            <v>11490</v>
          </cell>
          <cell r="N696">
            <v>0.8</v>
          </cell>
        </row>
        <row r="697">
          <cell r="F697">
            <v>15506</v>
          </cell>
          <cell r="N697">
            <v>1</v>
          </cell>
        </row>
        <row r="698">
          <cell r="F698">
            <v>12359</v>
          </cell>
          <cell r="N698">
            <v>1</v>
          </cell>
        </row>
        <row r="699">
          <cell r="F699">
            <v>14109</v>
          </cell>
          <cell r="N699">
            <v>1</v>
          </cell>
        </row>
        <row r="700">
          <cell r="F700">
            <v>11540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11330</v>
          </cell>
          <cell r="N702">
            <v>1</v>
          </cell>
        </row>
        <row r="703">
          <cell r="F703">
            <v>15100</v>
          </cell>
          <cell r="N703">
            <v>1</v>
          </cell>
        </row>
        <row r="704">
          <cell r="F704">
            <v>13510</v>
          </cell>
          <cell r="N704">
            <v>1</v>
          </cell>
        </row>
        <row r="705">
          <cell r="F705">
            <v>79000</v>
          </cell>
          <cell r="N705">
            <v>1</v>
          </cell>
        </row>
        <row r="706">
          <cell r="F706">
            <v>11490</v>
          </cell>
          <cell r="N706">
            <v>1</v>
          </cell>
        </row>
        <row r="707">
          <cell r="F707">
            <v>15100</v>
          </cell>
          <cell r="N707">
            <v>1</v>
          </cell>
        </row>
        <row r="708">
          <cell r="F708">
            <v>41040</v>
          </cell>
          <cell r="N708">
            <v>1</v>
          </cell>
        </row>
        <row r="709">
          <cell r="F709">
            <v>13510</v>
          </cell>
          <cell r="N709">
            <v>1</v>
          </cell>
        </row>
        <row r="710">
          <cell r="F710">
            <v>14100</v>
          </cell>
          <cell r="N710">
            <v>1</v>
          </cell>
        </row>
        <row r="711">
          <cell r="F711">
            <v>15520</v>
          </cell>
          <cell r="N711">
            <v>1</v>
          </cell>
        </row>
        <row r="712">
          <cell r="F712">
            <v>13400</v>
          </cell>
          <cell r="N712">
            <v>1</v>
          </cell>
        </row>
        <row r="713">
          <cell r="F713">
            <v>13400</v>
          </cell>
          <cell r="N713">
            <v>1</v>
          </cell>
        </row>
        <row r="714">
          <cell r="F714">
            <v>15506</v>
          </cell>
          <cell r="N714">
            <v>1</v>
          </cell>
        </row>
        <row r="715">
          <cell r="F715">
            <v>15100</v>
          </cell>
          <cell r="N715">
            <v>1</v>
          </cell>
        </row>
        <row r="716">
          <cell r="F716">
            <v>15510</v>
          </cell>
          <cell r="N716">
            <v>1</v>
          </cell>
        </row>
        <row r="717">
          <cell r="F717">
            <v>15510</v>
          </cell>
          <cell r="N717">
            <v>1</v>
          </cell>
        </row>
        <row r="718">
          <cell r="F718">
            <v>41020</v>
          </cell>
          <cell r="N718">
            <v>1</v>
          </cell>
        </row>
        <row r="719">
          <cell r="F719">
            <v>12012</v>
          </cell>
          <cell r="N719">
            <v>1</v>
          </cell>
        </row>
        <row r="720">
          <cell r="F720">
            <v>13400</v>
          </cell>
          <cell r="N720">
            <v>1</v>
          </cell>
        </row>
        <row r="721">
          <cell r="F721">
            <v>12011</v>
          </cell>
          <cell r="N721">
            <v>1</v>
          </cell>
        </row>
        <row r="722">
          <cell r="F722">
            <v>13510</v>
          </cell>
          <cell r="N722">
            <v>1</v>
          </cell>
        </row>
        <row r="723">
          <cell r="F723">
            <v>14100</v>
          </cell>
          <cell r="N723">
            <v>1</v>
          </cell>
        </row>
        <row r="724">
          <cell r="F724">
            <v>14109</v>
          </cell>
          <cell r="N724">
            <v>1</v>
          </cell>
        </row>
        <row r="725">
          <cell r="F725">
            <v>13520</v>
          </cell>
          <cell r="N725">
            <v>1</v>
          </cell>
        </row>
        <row r="726">
          <cell r="F726">
            <v>14100</v>
          </cell>
          <cell r="N726">
            <v>1</v>
          </cell>
        </row>
        <row r="727">
          <cell r="F727">
            <v>41020</v>
          </cell>
          <cell r="N727">
            <v>1</v>
          </cell>
        </row>
        <row r="728">
          <cell r="F728">
            <v>14100</v>
          </cell>
          <cell r="N728">
            <v>1</v>
          </cell>
        </row>
        <row r="729">
          <cell r="F729">
            <v>13400</v>
          </cell>
          <cell r="N729">
            <v>1</v>
          </cell>
        </row>
        <row r="730">
          <cell r="F730">
            <v>13400</v>
          </cell>
          <cell r="N730">
            <v>0.5</v>
          </cell>
        </row>
        <row r="731">
          <cell r="F731">
            <v>41040</v>
          </cell>
          <cell r="N731">
            <v>1</v>
          </cell>
        </row>
        <row r="732">
          <cell r="F732">
            <v>32000</v>
          </cell>
          <cell r="N732">
            <v>1</v>
          </cell>
        </row>
        <row r="733">
          <cell r="F733">
            <v>15520</v>
          </cell>
          <cell r="N733">
            <v>1</v>
          </cell>
        </row>
        <row r="734">
          <cell r="F734">
            <v>15520</v>
          </cell>
          <cell r="N734">
            <v>1</v>
          </cell>
        </row>
        <row r="735">
          <cell r="F735">
            <v>13520</v>
          </cell>
          <cell r="N735">
            <v>1</v>
          </cell>
        </row>
        <row r="736">
          <cell r="F736">
            <v>15505</v>
          </cell>
          <cell r="N736">
            <v>1</v>
          </cell>
        </row>
        <row r="737">
          <cell r="F737">
            <v>15100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13510</v>
          </cell>
          <cell r="N739">
            <v>1</v>
          </cell>
        </row>
        <row r="740">
          <cell r="F740">
            <v>11200</v>
          </cell>
          <cell r="N740">
            <v>1</v>
          </cell>
        </row>
        <row r="741">
          <cell r="F741">
            <v>11320</v>
          </cell>
          <cell r="N741">
            <v>1</v>
          </cell>
        </row>
        <row r="742">
          <cell r="F742">
            <v>15100</v>
          </cell>
          <cell r="N742">
            <v>1</v>
          </cell>
        </row>
        <row r="743">
          <cell r="F743">
            <v>14100</v>
          </cell>
          <cell r="N743">
            <v>1</v>
          </cell>
        </row>
        <row r="744">
          <cell r="F744">
            <v>14100</v>
          </cell>
          <cell r="N744">
            <v>1</v>
          </cell>
        </row>
        <row r="745">
          <cell r="F745">
            <v>14100</v>
          </cell>
          <cell r="N745">
            <v>1</v>
          </cell>
        </row>
        <row r="746">
          <cell r="F746">
            <v>15100</v>
          </cell>
          <cell r="N746">
            <v>1</v>
          </cell>
        </row>
        <row r="747">
          <cell r="F747">
            <v>11100</v>
          </cell>
          <cell r="N747">
            <v>1</v>
          </cell>
        </row>
        <row r="748">
          <cell r="F748">
            <v>15506</v>
          </cell>
          <cell r="N748">
            <v>1</v>
          </cell>
        </row>
        <row r="749">
          <cell r="F749">
            <v>11200</v>
          </cell>
          <cell r="N749">
            <v>1</v>
          </cell>
        </row>
        <row r="750">
          <cell r="F750">
            <v>51050</v>
          </cell>
          <cell r="N750">
            <v>1</v>
          </cell>
        </row>
        <row r="751">
          <cell r="F751">
            <v>11420</v>
          </cell>
          <cell r="N751">
            <v>1</v>
          </cell>
        </row>
        <row r="752">
          <cell r="F752">
            <v>16300</v>
          </cell>
          <cell r="N752">
            <v>1</v>
          </cell>
        </row>
        <row r="753">
          <cell r="F753">
            <v>15510</v>
          </cell>
          <cell r="N753">
            <v>1</v>
          </cell>
        </row>
        <row r="754">
          <cell r="F754">
            <v>13510</v>
          </cell>
          <cell r="N754">
            <v>1</v>
          </cell>
        </row>
        <row r="755">
          <cell r="F755">
            <v>15506</v>
          </cell>
          <cell r="N755">
            <v>1</v>
          </cell>
        </row>
        <row r="756">
          <cell r="F756">
            <v>15505</v>
          </cell>
          <cell r="N756">
            <v>1</v>
          </cell>
        </row>
        <row r="757">
          <cell r="F757">
            <v>13400</v>
          </cell>
          <cell r="N757">
            <v>1</v>
          </cell>
        </row>
        <row r="758">
          <cell r="F758">
            <v>13400</v>
          </cell>
          <cell r="N758">
            <v>1</v>
          </cell>
        </row>
        <row r="759">
          <cell r="F759">
            <v>13510</v>
          </cell>
          <cell r="N759">
            <v>1</v>
          </cell>
        </row>
        <row r="760">
          <cell r="F760">
            <v>11100</v>
          </cell>
          <cell r="N760">
            <v>1</v>
          </cell>
        </row>
        <row r="761">
          <cell r="F761">
            <v>13100</v>
          </cell>
          <cell r="N761">
            <v>1</v>
          </cell>
        </row>
        <row r="762">
          <cell r="F762">
            <v>13400</v>
          </cell>
          <cell r="N762">
            <v>1</v>
          </cell>
        </row>
        <row r="763">
          <cell r="F763">
            <v>13510</v>
          </cell>
          <cell r="N763">
            <v>1</v>
          </cell>
        </row>
        <row r="764">
          <cell r="F764">
            <v>15100</v>
          </cell>
          <cell r="N764">
            <v>1</v>
          </cell>
        </row>
        <row r="765">
          <cell r="F765">
            <v>13400</v>
          </cell>
          <cell r="N765">
            <v>1</v>
          </cell>
        </row>
        <row r="766">
          <cell r="F766">
            <v>13400</v>
          </cell>
          <cell r="N766">
            <v>1</v>
          </cell>
        </row>
        <row r="767">
          <cell r="F767">
            <v>15506</v>
          </cell>
          <cell r="N767">
            <v>1</v>
          </cell>
        </row>
        <row r="768">
          <cell r="F768">
            <v>11200</v>
          </cell>
          <cell r="N768">
            <v>1</v>
          </cell>
        </row>
        <row r="769">
          <cell r="F769">
            <v>14100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13525</v>
          </cell>
          <cell r="N771">
            <v>1</v>
          </cell>
        </row>
        <row r="772">
          <cell r="F772">
            <v>15100</v>
          </cell>
          <cell r="N772">
            <v>1</v>
          </cell>
        </row>
        <row r="773">
          <cell r="F773">
            <v>15506</v>
          </cell>
          <cell r="N773">
            <v>1</v>
          </cell>
        </row>
        <row r="774">
          <cell r="F774">
            <v>15100</v>
          </cell>
          <cell r="N774">
            <v>1</v>
          </cell>
        </row>
        <row r="775">
          <cell r="F775">
            <v>15100</v>
          </cell>
          <cell r="N775">
            <v>1</v>
          </cell>
        </row>
        <row r="776">
          <cell r="F776">
            <v>14100</v>
          </cell>
          <cell r="N776">
            <v>1</v>
          </cell>
        </row>
        <row r="777">
          <cell r="F777">
            <v>13510</v>
          </cell>
          <cell r="N777">
            <v>1</v>
          </cell>
        </row>
        <row r="778">
          <cell r="F778">
            <v>51040</v>
          </cell>
          <cell r="N778">
            <v>1</v>
          </cell>
        </row>
        <row r="779">
          <cell r="F779">
            <v>14100</v>
          </cell>
          <cell r="N779">
            <v>1</v>
          </cell>
        </row>
        <row r="780">
          <cell r="F780">
            <v>13400</v>
          </cell>
          <cell r="N780">
            <v>1</v>
          </cell>
        </row>
        <row r="781">
          <cell r="F781">
            <v>13510</v>
          </cell>
          <cell r="N781">
            <v>1</v>
          </cell>
        </row>
        <row r="782">
          <cell r="F782">
            <v>13510</v>
          </cell>
          <cell r="N782">
            <v>1</v>
          </cell>
        </row>
        <row r="783">
          <cell r="F783">
            <v>51020</v>
          </cell>
          <cell r="N783">
            <v>1</v>
          </cell>
        </row>
        <row r="784">
          <cell r="F784">
            <v>16100</v>
          </cell>
          <cell r="N784">
            <v>1</v>
          </cell>
        </row>
        <row r="785">
          <cell r="F785">
            <v>11100</v>
          </cell>
          <cell r="N785">
            <v>1</v>
          </cell>
        </row>
        <row r="786">
          <cell r="F786">
            <v>15510</v>
          </cell>
          <cell r="N786">
            <v>1</v>
          </cell>
        </row>
        <row r="787">
          <cell r="F787">
            <v>13510</v>
          </cell>
          <cell r="N787">
            <v>1</v>
          </cell>
        </row>
        <row r="788">
          <cell r="F788">
            <v>51020</v>
          </cell>
          <cell r="N788">
            <v>1</v>
          </cell>
        </row>
        <row r="789">
          <cell r="F789">
            <v>13520</v>
          </cell>
          <cell r="N789">
            <v>1</v>
          </cell>
        </row>
        <row r="790">
          <cell r="F790">
            <v>44010</v>
          </cell>
          <cell r="N790">
            <v>1</v>
          </cell>
        </row>
        <row r="791">
          <cell r="F791">
            <v>14109</v>
          </cell>
          <cell r="N791">
            <v>1</v>
          </cell>
        </row>
        <row r="792">
          <cell r="F792">
            <v>15510</v>
          </cell>
          <cell r="N792">
            <v>1</v>
          </cell>
        </row>
        <row r="793">
          <cell r="F793">
            <v>41050</v>
          </cell>
          <cell r="N793">
            <v>1</v>
          </cell>
        </row>
        <row r="794">
          <cell r="F794">
            <v>15520</v>
          </cell>
          <cell r="N794">
            <v>1</v>
          </cell>
        </row>
        <row r="795">
          <cell r="F795">
            <v>12012</v>
          </cell>
          <cell r="N795">
            <v>1</v>
          </cell>
        </row>
        <row r="796">
          <cell r="F796">
            <v>15506</v>
          </cell>
          <cell r="N796">
            <v>1</v>
          </cell>
        </row>
        <row r="797">
          <cell r="F797">
            <v>11348</v>
          </cell>
          <cell r="N797">
            <v>1</v>
          </cell>
        </row>
        <row r="798">
          <cell r="F798">
            <v>11490</v>
          </cell>
          <cell r="N798">
            <v>0.8</v>
          </cell>
        </row>
        <row r="799">
          <cell r="F799">
            <v>11100</v>
          </cell>
          <cell r="N799">
            <v>1</v>
          </cell>
        </row>
        <row r="800">
          <cell r="F800">
            <v>13400</v>
          </cell>
          <cell r="N800">
            <v>1</v>
          </cell>
        </row>
        <row r="801">
          <cell r="F801">
            <v>14100</v>
          </cell>
          <cell r="N801">
            <v>1</v>
          </cell>
        </row>
        <row r="802">
          <cell r="F802">
            <v>13510</v>
          </cell>
          <cell r="N802">
            <v>1</v>
          </cell>
        </row>
        <row r="803">
          <cell r="F803">
            <v>13400</v>
          </cell>
          <cell r="N803">
            <v>0.5625</v>
          </cell>
        </row>
        <row r="804">
          <cell r="F804">
            <v>15100</v>
          </cell>
          <cell r="N804">
            <v>1</v>
          </cell>
        </row>
        <row r="805">
          <cell r="F805">
            <v>13400</v>
          </cell>
          <cell r="N805">
            <v>1</v>
          </cell>
        </row>
        <row r="806">
          <cell r="F806">
            <v>11430</v>
          </cell>
          <cell r="N806">
            <v>1</v>
          </cell>
        </row>
        <row r="807">
          <cell r="F807">
            <v>13510</v>
          </cell>
          <cell r="N807">
            <v>1</v>
          </cell>
        </row>
        <row r="808">
          <cell r="F808">
            <v>15506</v>
          </cell>
          <cell r="N808">
            <v>1</v>
          </cell>
        </row>
        <row r="809">
          <cell r="F809">
            <v>15506</v>
          </cell>
          <cell r="N809">
            <v>1</v>
          </cell>
        </row>
        <row r="810">
          <cell r="F810">
            <v>14100</v>
          </cell>
          <cell r="N810">
            <v>1</v>
          </cell>
        </row>
        <row r="811">
          <cell r="F811">
            <v>13400</v>
          </cell>
          <cell r="N811">
            <v>1</v>
          </cell>
        </row>
        <row r="812">
          <cell r="F812">
            <v>54010</v>
          </cell>
          <cell r="N812">
            <v>1</v>
          </cell>
        </row>
        <row r="813">
          <cell r="F813">
            <v>15100</v>
          </cell>
          <cell r="N813">
            <v>1</v>
          </cell>
        </row>
        <row r="814">
          <cell r="F814">
            <v>13510</v>
          </cell>
          <cell r="N814">
            <v>1</v>
          </cell>
        </row>
        <row r="815">
          <cell r="F815">
            <v>13100</v>
          </cell>
          <cell r="N815">
            <v>1</v>
          </cell>
        </row>
        <row r="816">
          <cell r="F816">
            <v>13510</v>
          </cell>
          <cell r="N816">
            <v>1</v>
          </cell>
        </row>
        <row r="817">
          <cell r="F817">
            <v>14100</v>
          </cell>
          <cell r="N817">
            <v>1</v>
          </cell>
        </row>
        <row r="818">
          <cell r="F818">
            <v>12013</v>
          </cell>
          <cell r="N818">
            <v>1</v>
          </cell>
        </row>
        <row r="819">
          <cell r="F819">
            <v>12013</v>
          </cell>
          <cell r="N819">
            <v>1</v>
          </cell>
        </row>
        <row r="820">
          <cell r="F820">
            <v>13600</v>
          </cell>
          <cell r="N820">
            <v>1</v>
          </cell>
        </row>
        <row r="821">
          <cell r="F821">
            <v>15492</v>
          </cell>
          <cell r="N821">
            <v>1</v>
          </cell>
        </row>
        <row r="822">
          <cell r="F822">
            <v>79002</v>
          </cell>
          <cell r="N822">
            <v>1</v>
          </cell>
        </row>
        <row r="823">
          <cell r="F823">
            <v>11430</v>
          </cell>
          <cell r="N823">
            <v>1</v>
          </cell>
        </row>
        <row r="824">
          <cell r="F824">
            <v>15100</v>
          </cell>
          <cell r="N824">
            <v>1</v>
          </cell>
        </row>
        <row r="825">
          <cell r="F825">
            <v>14100</v>
          </cell>
          <cell r="N825">
            <v>1</v>
          </cell>
        </row>
        <row r="826">
          <cell r="F826">
            <v>11410</v>
          </cell>
          <cell r="N826">
            <v>1</v>
          </cell>
        </row>
        <row r="827">
          <cell r="F827">
            <v>13510</v>
          </cell>
          <cell r="N827">
            <v>1</v>
          </cell>
        </row>
        <row r="828">
          <cell r="F828">
            <v>34000</v>
          </cell>
          <cell r="N828">
            <v>1</v>
          </cell>
        </row>
        <row r="829">
          <cell r="F829">
            <v>13510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13400</v>
          </cell>
          <cell r="N831">
            <v>1</v>
          </cell>
        </row>
        <row r="832">
          <cell r="F832">
            <v>14100</v>
          </cell>
          <cell r="N832">
            <v>1</v>
          </cell>
        </row>
        <row r="833">
          <cell r="F833">
            <v>15506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13510</v>
          </cell>
          <cell r="N835">
            <v>1</v>
          </cell>
        </row>
        <row r="836">
          <cell r="F836">
            <v>15510</v>
          </cell>
          <cell r="N836">
            <v>1</v>
          </cell>
        </row>
        <row r="837">
          <cell r="F837">
            <v>11200</v>
          </cell>
          <cell r="N837">
            <v>1</v>
          </cell>
        </row>
        <row r="838">
          <cell r="F838">
            <v>13510</v>
          </cell>
          <cell r="N838">
            <v>1</v>
          </cell>
        </row>
        <row r="839">
          <cell r="F839">
            <v>42016</v>
          </cell>
          <cell r="N839">
            <v>1</v>
          </cell>
        </row>
        <row r="840">
          <cell r="F840">
            <v>15510</v>
          </cell>
          <cell r="N840">
            <v>1</v>
          </cell>
        </row>
        <row r="841">
          <cell r="F841">
            <v>13510</v>
          </cell>
          <cell r="N841">
            <v>1</v>
          </cell>
        </row>
        <row r="842">
          <cell r="F842">
            <v>13510</v>
          </cell>
          <cell r="N842">
            <v>1</v>
          </cell>
        </row>
        <row r="843">
          <cell r="F843">
            <v>13100</v>
          </cell>
          <cell r="N843">
            <v>1</v>
          </cell>
        </row>
        <row r="844">
          <cell r="F844">
            <v>41040</v>
          </cell>
          <cell r="N844">
            <v>1</v>
          </cell>
        </row>
        <row r="845">
          <cell r="F845">
            <v>15506</v>
          </cell>
          <cell r="N845">
            <v>1</v>
          </cell>
        </row>
        <row r="846">
          <cell r="F846">
            <v>11325</v>
          </cell>
          <cell r="N846">
            <v>1</v>
          </cell>
        </row>
        <row r="847">
          <cell r="F847">
            <v>15400</v>
          </cell>
          <cell r="N847">
            <v>1</v>
          </cell>
        </row>
        <row r="848">
          <cell r="F848">
            <v>41040</v>
          </cell>
          <cell r="N848">
            <v>1</v>
          </cell>
        </row>
        <row r="849">
          <cell r="F849">
            <v>13400</v>
          </cell>
          <cell r="N849">
            <v>1</v>
          </cell>
        </row>
        <row r="850">
          <cell r="F850">
            <v>13510</v>
          </cell>
          <cell r="N850">
            <v>1</v>
          </cell>
        </row>
        <row r="851">
          <cell r="F851">
            <v>51010</v>
          </cell>
          <cell r="N851">
            <v>1</v>
          </cell>
        </row>
        <row r="852">
          <cell r="F852">
            <v>12013</v>
          </cell>
          <cell r="N852">
            <v>1</v>
          </cell>
        </row>
        <row r="853">
          <cell r="F853">
            <v>11410</v>
          </cell>
          <cell r="N853">
            <v>1</v>
          </cell>
        </row>
        <row r="854">
          <cell r="F854">
            <v>11200</v>
          </cell>
          <cell r="N854">
            <v>1</v>
          </cell>
        </row>
        <row r="855">
          <cell r="F855">
            <v>13520</v>
          </cell>
          <cell r="N855">
            <v>1</v>
          </cell>
        </row>
        <row r="856">
          <cell r="F856">
            <v>15400</v>
          </cell>
          <cell r="N856">
            <v>1</v>
          </cell>
        </row>
        <row r="857">
          <cell r="F857">
            <v>12013</v>
          </cell>
          <cell r="N857">
            <v>1</v>
          </cell>
        </row>
        <row r="858">
          <cell r="F858">
            <v>13520</v>
          </cell>
          <cell r="N858">
            <v>1</v>
          </cell>
        </row>
        <row r="859">
          <cell r="F859">
            <v>15520</v>
          </cell>
          <cell r="N859">
            <v>1</v>
          </cell>
        </row>
        <row r="860">
          <cell r="F860">
            <v>13400</v>
          </cell>
          <cell r="N860">
            <v>1</v>
          </cell>
        </row>
        <row r="861">
          <cell r="F861">
            <v>41020</v>
          </cell>
          <cell r="N861">
            <v>1</v>
          </cell>
        </row>
        <row r="862">
          <cell r="F862">
            <v>13525</v>
          </cell>
          <cell r="N862">
            <v>1</v>
          </cell>
        </row>
        <row r="863">
          <cell r="F863">
            <v>13400</v>
          </cell>
          <cell r="N863">
            <v>1</v>
          </cell>
        </row>
        <row r="864">
          <cell r="F864">
            <v>13400</v>
          </cell>
          <cell r="N864">
            <v>1</v>
          </cell>
        </row>
        <row r="865">
          <cell r="F865">
            <v>13400</v>
          </cell>
          <cell r="N865">
            <v>0.5</v>
          </cell>
        </row>
        <row r="866">
          <cell r="F866">
            <v>15506</v>
          </cell>
          <cell r="N866">
            <v>1</v>
          </cell>
        </row>
        <row r="867">
          <cell r="F867">
            <v>13510</v>
          </cell>
          <cell r="N867">
            <v>1</v>
          </cell>
        </row>
        <row r="868">
          <cell r="F868">
            <v>15100</v>
          </cell>
          <cell r="N868">
            <v>1</v>
          </cell>
        </row>
        <row r="869">
          <cell r="F869">
            <v>13520</v>
          </cell>
          <cell r="N869">
            <v>1</v>
          </cell>
        </row>
        <row r="870">
          <cell r="F870">
            <v>13510</v>
          </cell>
          <cell r="N870">
            <v>1</v>
          </cell>
        </row>
        <row r="871">
          <cell r="F871">
            <v>13400</v>
          </cell>
          <cell r="N871">
            <v>1</v>
          </cell>
        </row>
        <row r="872">
          <cell r="F872">
            <v>15509</v>
          </cell>
          <cell r="N872">
            <v>1</v>
          </cell>
        </row>
        <row r="873">
          <cell r="F873">
            <v>13600</v>
          </cell>
          <cell r="N873">
            <v>1</v>
          </cell>
        </row>
        <row r="874">
          <cell r="F874">
            <v>11325</v>
          </cell>
          <cell r="N874">
            <v>1</v>
          </cell>
        </row>
        <row r="875">
          <cell r="F875">
            <v>41020</v>
          </cell>
          <cell r="N875">
            <v>1</v>
          </cell>
        </row>
        <row r="876">
          <cell r="F876">
            <v>41040</v>
          </cell>
          <cell r="N876">
            <v>1</v>
          </cell>
        </row>
        <row r="877">
          <cell r="F877">
            <v>13400</v>
          </cell>
          <cell r="N877">
            <v>1</v>
          </cell>
        </row>
        <row r="878">
          <cell r="F878">
            <v>14100</v>
          </cell>
          <cell r="N878">
            <v>1</v>
          </cell>
        </row>
        <row r="879">
          <cell r="F879">
            <v>16300</v>
          </cell>
          <cell r="N879">
            <v>1</v>
          </cell>
        </row>
        <row r="880">
          <cell r="F880">
            <v>14100</v>
          </cell>
          <cell r="N880">
            <v>1</v>
          </cell>
        </row>
        <row r="881">
          <cell r="F881">
            <v>13510</v>
          </cell>
          <cell r="N881">
            <v>1</v>
          </cell>
        </row>
        <row r="882">
          <cell r="F882">
            <v>12013</v>
          </cell>
          <cell r="N882">
            <v>1</v>
          </cell>
        </row>
        <row r="883">
          <cell r="F883">
            <v>13400</v>
          </cell>
          <cell r="N883">
            <v>1</v>
          </cell>
        </row>
        <row r="884">
          <cell r="F884">
            <v>15100</v>
          </cell>
          <cell r="N884">
            <v>1</v>
          </cell>
        </row>
        <row r="885">
          <cell r="F885">
            <v>13510</v>
          </cell>
          <cell r="N885">
            <v>1</v>
          </cell>
        </row>
        <row r="886">
          <cell r="F886">
            <v>15509</v>
          </cell>
          <cell r="N886">
            <v>1</v>
          </cell>
        </row>
        <row r="887">
          <cell r="F887">
            <v>13100</v>
          </cell>
          <cell r="N887">
            <v>1</v>
          </cell>
        </row>
        <row r="888">
          <cell r="F888">
            <v>15510</v>
          </cell>
          <cell r="N888">
            <v>1</v>
          </cell>
        </row>
        <row r="889">
          <cell r="F889">
            <v>15508</v>
          </cell>
          <cell r="N889">
            <v>1</v>
          </cell>
        </row>
        <row r="890">
          <cell r="F890">
            <v>12013</v>
          </cell>
          <cell r="N890">
            <v>1</v>
          </cell>
        </row>
        <row r="891">
          <cell r="F891">
            <v>12013</v>
          </cell>
          <cell r="N891">
            <v>1</v>
          </cell>
        </row>
        <row r="892">
          <cell r="F892">
            <v>42014</v>
          </cell>
          <cell r="N892">
            <v>1</v>
          </cell>
        </row>
        <row r="893">
          <cell r="F893">
            <v>53010</v>
          </cell>
          <cell r="N893">
            <v>1</v>
          </cell>
        </row>
        <row r="894">
          <cell r="F894">
            <v>11550</v>
          </cell>
          <cell r="N894">
            <v>1</v>
          </cell>
        </row>
        <row r="895">
          <cell r="F895">
            <v>15520</v>
          </cell>
          <cell r="N895">
            <v>1</v>
          </cell>
        </row>
        <row r="896">
          <cell r="F896">
            <v>11420</v>
          </cell>
          <cell r="N896">
            <v>1</v>
          </cell>
        </row>
        <row r="897">
          <cell r="F897">
            <v>13400</v>
          </cell>
          <cell r="N897">
            <v>1</v>
          </cell>
        </row>
        <row r="898">
          <cell r="F898">
            <v>13400</v>
          </cell>
          <cell r="N898">
            <v>1</v>
          </cell>
        </row>
        <row r="899">
          <cell r="F899">
            <v>42040</v>
          </cell>
          <cell r="N899">
            <v>1</v>
          </cell>
        </row>
        <row r="900">
          <cell r="F900">
            <v>15100</v>
          </cell>
          <cell r="N900">
            <v>1</v>
          </cell>
        </row>
        <row r="901">
          <cell r="F901">
            <v>13100</v>
          </cell>
          <cell r="N901">
            <v>1</v>
          </cell>
        </row>
        <row r="902">
          <cell r="F902">
            <v>42016</v>
          </cell>
          <cell r="N902">
            <v>1</v>
          </cell>
        </row>
        <row r="903">
          <cell r="F903">
            <v>13400</v>
          </cell>
          <cell r="N903">
            <v>1</v>
          </cell>
        </row>
        <row r="904">
          <cell r="F904">
            <v>15520</v>
          </cell>
          <cell r="N904">
            <v>1</v>
          </cell>
        </row>
        <row r="905">
          <cell r="F905">
            <v>15100</v>
          </cell>
          <cell r="N905">
            <v>1</v>
          </cell>
        </row>
        <row r="906">
          <cell r="F906">
            <v>13510</v>
          </cell>
          <cell r="N906">
            <v>1</v>
          </cell>
        </row>
        <row r="907">
          <cell r="F907">
            <v>15520</v>
          </cell>
          <cell r="N907">
            <v>1</v>
          </cell>
        </row>
        <row r="908">
          <cell r="F908">
            <v>13400</v>
          </cell>
          <cell r="N908">
            <v>1</v>
          </cell>
        </row>
        <row r="909">
          <cell r="F909">
            <v>11420</v>
          </cell>
          <cell r="N909">
            <v>1</v>
          </cell>
        </row>
        <row r="910">
          <cell r="F910">
            <v>11200</v>
          </cell>
          <cell r="N910">
            <v>1</v>
          </cell>
        </row>
        <row r="911">
          <cell r="F911">
            <v>14100</v>
          </cell>
          <cell r="N911">
            <v>1</v>
          </cell>
        </row>
        <row r="912">
          <cell r="F912">
            <v>15100</v>
          </cell>
          <cell r="N912">
            <v>1</v>
          </cell>
        </row>
        <row r="913">
          <cell r="F913">
            <v>14100</v>
          </cell>
          <cell r="N913">
            <v>1</v>
          </cell>
        </row>
        <row r="914">
          <cell r="F914">
            <v>41050</v>
          </cell>
          <cell r="N914">
            <v>1</v>
          </cell>
        </row>
        <row r="915">
          <cell r="F915">
            <v>13510</v>
          </cell>
          <cell r="N915">
            <v>1</v>
          </cell>
        </row>
        <row r="916">
          <cell r="F916">
            <v>11370</v>
          </cell>
          <cell r="N916">
            <v>1</v>
          </cell>
        </row>
        <row r="917">
          <cell r="F917">
            <v>12012</v>
          </cell>
          <cell r="N917">
            <v>1</v>
          </cell>
        </row>
        <row r="918">
          <cell r="F918">
            <v>15506</v>
          </cell>
          <cell r="N918">
            <v>1</v>
          </cell>
        </row>
        <row r="919">
          <cell r="F919">
            <v>31100</v>
          </cell>
          <cell r="N919">
            <v>1</v>
          </cell>
        </row>
        <row r="920">
          <cell r="F920">
            <v>13400</v>
          </cell>
          <cell r="N920">
            <v>1</v>
          </cell>
        </row>
        <row r="921">
          <cell r="F921">
            <v>13510</v>
          </cell>
          <cell r="N921">
            <v>1</v>
          </cell>
        </row>
        <row r="922">
          <cell r="F922">
            <v>11100</v>
          </cell>
          <cell r="N922">
            <v>1</v>
          </cell>
        </row>
        <row r="923">
          <cell r="F923">
            <v>41020</v>
          </cell>
          <cell r="N923">
            <v>1</v>
          </cell>
        </row>
        <row r="924">
          <cell r="F924">
            <v>43010</v>
          </cell>
          <cell r="N924">
            <v>1</v>
          </cell>
        </row>
        <row r="925">
          <cell r="F925">
            <v>14100</v>
          </cell>
          <cell r="N925">
            <v>1</v>
          </cell>
        </row>
        <row r="926">
          <cell r="F926">
            <v>52020</v>
          </cell>
          <cell r="N926">
            <v>1</v>
          </cell>
        </row>
        <row r="927">
          <cell r="F927">
            <v>13510</v>
          </cell>
          <cell r="N927">
            <v>1</v>
          </cell>
        </row>
        <row r="928">
          <cell r="F928">
            <v>15520</v>
          </cell>
          <cell r="N928">
            <v>1</v>
          </cell>
        </row>
        <row r="929">
          <cell r="F929">
            <v>11490</v>
          </cell>
          <cell r="N929">
            <v>1</v>
          </cell>
        </row>
        <row r="930">
          <cell r="F930">
            <v>14100</v>
          </cell>
          <cell r="N930">
            <v>1</v>
          </cell>
        </row>
        <row r="931">
          <cell r="F931">
            <v>11100</v>
          </cell>
          <cell r="N931">
            <v>1</v>
          </cell>
        </row>
        <row r="932">
          <cell r="F932">
            <v>12013</v>
          </cell>
          <cell r="N932">
            <v>1</v>
          </cell>
        </row>
        <row r="933">
          <cell r="F933">
            <v>13510</v>
          </cell>
          <cell r="N933">
            <v>1</v>
          </cell>
        </row>
        <row r="934">
          <cell r="F934">
            <v>15506</v>
          </cell>
          <cell r="N934">
            <v>1</v>
          </cell>
        </row>
        <row r="935">
          <cell r="F935">
            <v>15100</v>
          </cell>
          <cell r="N935">
            <v>1</v>
          </cell>
        </row>
        <row r="936">
          <cell r="F936">
            <v>41040</v>
          </cell>
          <cell r="N936">
            <v>1</v>
          </cell>
        </row>
        <row r="937">
          <cell r="F937">
            <v>12013</v>
          </cell>
          <cell r="N937">
            <v>1</v>
          </cell>
        </row>
        <row r="938">
          <cell r="F938">
            <v>72500</v>
          </cell>
          <cell r="N938">
            <v>1</v>
          </cell>
        </row>
        <row r="939">
          <cell r="F939">
            <v>15506</v>
          </cell>
          <cell r="N939">
            <v>1</v>
          </cell>
        </row>
        <row r="940">
          <cell r="F940">
            <v>13510</v>
          </cell>
          <cell r="N940">
            <v>1</v>
          </cell>
        </row>
        <row r="941">
          <cell r="F941">
            <v>42010</v>
          </cell>
          <cell r="N941">
            <v>1</v>
          </cell>
        </row>
        <row r="942">
          <cell r="F942">
            <v>15506</v>
          </cell>
          <cell r="N942">
            <v>1</v>
          </cell>
        </row>
        <row r="943">
          <cell r="F943">
            <v>15506</v>
          </cell>
          <cell r="N943">
            <v>1</v>
          </cell>
        </row>
        <row r="944">
          <cell r="F944">
            <v>41050</v>
          </cell>
          <cell r="N944">
            <v>1</v>
          </cell>
        </row>
        <row r="945">
          <cell r="F945">
            <v>12013</v>
          </cell>
          <cell r="N945">
            <v>1</v>
          </cell>
        </row>
        <row r="946">
          <cell r="F946">
            <v>53010</v>
          </cell>
          <cell r="N946">
            <v>1</v>
          </cell>
        </row>
        <row r="947">
          <cell r="F947">
            <v>15506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33000</v>
          </cell>
          <cell r="N949">
            <v>1</v>
          </cell>
        </row>
        <row r="950">
          <cell r="F950">
            <v>11200</v>
          </cell>
          <cell r="N950">
            <v>1</v>
          </cell>
        </row>
        <row r="951">
          <cell r="F951">
            <v>11320</v>
          </cell>
          <cell r="N951">
            <v>1</v>
          </cell>
        </row>
        <row r="952">
          <cell r="F952">
            <v>11200</v>
          </cell>
          <cell r="N952">
            <v>1</v>
          </cell>
        </row>
        <row r="953">
          <cell r="F953">
            <v>11200</v>
          </cell>
          <cell r="N953">
            <v>1</v>
          </cell>
        </row>
        <row r="954">
          <cell r="F954">
            <v>13510</v>
          </cell>
          <cell r="N954">
            <v>1</v>
          </cell>
        </row>
        <row r="955">
          <cell r="F955">
            <v>13510</v>
          </cell>
          <cell r="N955">
            <v>1</v>
          </cell>
        </row>
        <row r="956">
          <cell r="F956">
            <v>51010</v>
          </cell>
          <cell r="N956">
            <v>1</v>
          </cell>
        </row>
        <row r="957">
          <cell r="F957">
            <v>13400</v>
          </cell>
          <cell r="N957">
            <v>1</v>
          </cell>
        </row>
        <row r="958">
          <cell r="F958">
            <v>13400</v>
          </cell>
          <cell r="N958">
            <v>1</v>
          </cell>
        </row>
        <row r="959">
          <cell r="F959">
            <v>41040</v>
          </cell>
          <cell r="N959">
            <v>1</v>
          </cell>
        </row>
        <row r="960">
          <cell r="F960">
            <v>15100</v>
          </cell>
          <cell r="N960">
            <v>1</v>
          </cell>
        </row>
        <row r="961">
          <cell r="F961">
            <v>13520</v>
          </cell>
          <cell r="N961">
            <v>1</v>
          </cell>
        </row>
        <row r="962">
          <cell r="F962">
            <v>15509</v>
          </cell>
          <cell r="N962">
            <v>1</v>
          </cell>
        </row>
        <row r="963">
          <cell r="F963">
            <v>15505</v>
          </cell>
          <cell r="N963">
            <v>1</v>
          </cell>
        </row>
        <row r="964">
          <cell r="F964">
            <v>13400</v>
          </cell>
          <cell r="N964">
            <v>1</v>
          </cell>
        </row>
        <row r="965">
          <cell r="F965">
            <v>15100</v>
          </cell>
          <cell r="N965">
            <v>1</v>
          </cell>
        </row>
        <row r="966">
          <cell r="F966">
            <v>15520</v>
          </cell>
          <cell r="N966">
            <v>1</v>
          </cell>
        </row>
        <row r="967">
          <cell r="F967">
            <v>41040</v>
          </cell>
          <cell r="N967">
            <v>1</v>
          </cell>
        </row>
        <row r="968">
          <cell r="F968">
            <v>72500</v>
          </cell>
          <cell r="N968">
            <v>1</v>
          </cell>
        </row>
        <row r="969">
          <cell r="F969">
            <v>35000</v>
          </cell>
          <cell r="N969">
            <v>1</v>
          </cell>
        </row>
        <row r="970">
          <cell r="F970">
            <v>13400</v>
          </cell>
          <cell r="N970">
            <v>1</v>
          </cell>
        </row>
        <row r="971">
          <cell r="F971">
            <v>79000</v>
          </cell>
          <cell r="N971">
            <v>1</v>
          </cell>
        </row>
        <row r="972">
          <cell r="F972">
            <v>13400</v>
          </cell>
          <cell r="N972">
            <v>1</v>
          </cell>
        </row>
        <row r="973">
          <cell r="F973">
            <v>16100</v>
          </cell>
          <cell r="N973">
            <v>1</v>
          </cell>
        </row>
        <row r="974">
          <cell r="F974">
            <v>41040</v>
          </cell>
          <cell r="N974">
            <v>1</v>
          </cell>
        </row>
        <row r="975">
          <cell r="F975">
            <v>14100</v>
          </cell>
          <cell r="N975">
            <v>1</v>
          </cell>
        </row>
        <row r="976">
          <cell r="F976">
            <v>13100</v>
          </cell>
          <cell r="N976">
            <v>1</v>
          </cell>
        </row>
        <row r="977">
          <cell r="F977">
            <v>15100</v>
          </cell>
          <cell r="N977">
            <v>1</v>
          </cell>
        </row>
        <row r="978">
          <cell r="F978">
            <v>11200</v>
          </cell>
          <cell r="N978">
            <v>1</v>
          </cell>
        </row>
        <row r="979">
          <cell r="F979">
            <v>11490</v>
          </cell>
          <cell r="N979">
            <v>0.8</v>
          </cell>
        </row>
        <row r="980">
          <cell r="F980">
            <v>13400</v>
          </cell>
          <cell r="N980">
            <v>1</v>
          </cell>
        </row>
        <row r="981">
          <cell r="F981">
            <v>13510</v>
          </cell>
          <cell r="N981">
            <v>1</v>
          </cell>
        </row>
        <row r="982">
          <cell r="F982">
            <v>11200</v>
          </cell>
          <cell r="N982">
            <v>1</v>
          </cell>
        </row>
        <row r="983">
          <cell r="F983">
            <v>14100</v>
          </cell>
          <cell r="N983">
            <v>1</v>
          </cell>
        </row>
        <row r="984">
          <cell r="F984">
            <v>12013</v>
          </cell>
          <cell r="N984">
            <v>1</v>
          </cell>
        </row>
        <row r="985">
          <cell r="F985">
            <v>15100</v>
          </cell>
          <cell r="N985">
            <v>1</v>
          </cell>
        </row>
        <row r="986">
          <cell r="F986">
            <v>15505</v>
          </cell>
          <cell r="N986">
            <v>1</v>
          </cell>
        </row>
        <row r="987">
          <cell r="F987">
            <v>41040</v>
          </cell>
          <cell r="N987">
            <v>1</v>
          </cell>
        </row>
        <row r="988">
          <cell r="F988">
            <v>13400</v>
          </cell>
          <cell r="N988">
            <v>1</v>
          </cell>
        </row>
        <row r="989">
          <cell r="F989">
            <v>15508</v>
          </cell>
          <cell r="N989">
            <v>1</v>
          </cell>
        </row>
        <row r="990">
          <cell r="F990">
            <v>15520</v>
          </cell>
          <cell r="N990">
            <v>1</v>
          </cell>
        </row>
        <row r="991">
          <cell r="F991">
            <v>15506</v>
          </cell>
          <cell r="N991">
            <v>1</v>
          </cell>
        </row>
        <row r="992">
          <cell r="F992">
            <v>13510</v>
          </cell>
          <cell r="N992">
            <v>1</v>
          </cell>
        </row>
        <row r="993">
          <cell r="F993">
            <v>13510</v>
          </cell>
          <cell r="N993">
            <v>1</v>
          </cell>
        </row>
        <row r="994">
          <cell r="F994">
            <v>79000</v>
          </cell>
          <cell r="N994">
            <v>1</v>
          </cell>
        </row>
        <row r="995">
          <cell r="F995">
            <v>15506</v>
          </cell>
          <cell r="N995">
            <v>1</v>
          </cell>
        </row>
        <row r="996">
          <cell r="F996">
            <v>15100</v>
          </cell>
          <cell r="N996">
            <v>1</v>
          </cell>
        </row>
        <row r="997">
          <cell r="F997">
            <v>15508</v>
          </cell>
          <cell r="N997">
            <v>1</v>
          </cell>
        </row>
        <row r="998">
          <cell r="F998">
            <v>13510</v>
          </cell>
          <cell r="N998">
            <v>1</v>
          </cell>
        </row>
        <row r="999">
          <cell r="F999">
            <v>14100</v>
          </cell>
          <cell r="N999">
            <v>1</v>
          </cell>
        </row>
        <row r="1000">
          <cell r="F1000">
            <v>13400</v>
          </cell>
          <cell r="N1000">
            <v>1</v>
          </cell>
        </row>
        <row r="1001">
          <cell r="F1001">
            <v>14100</v>
          </cell>
          <cell r="N1001">
            <v>1</v>
          </cell>
        </row>
        <row r="1002">
          <cell r="F1002">
            <v>14100</v>
          </cell>
          <cell r="N1002">
            <v>1</v>
          </cell>
        </row>
        <row r="1003">
          <cell r="F1003">
            <v>16200</v>
          </cell>
          <cell r="N1003">
            <v>1</v>
          </cell>
        </row>
        <row r="1004">
          <cell r="F1004">
            <v>51010</v>
          </cell>
          <cell r="N1004">
            <v>1</v>
          </cell>
        </row>
        <row r="1005">
          <cell r="F1005">
            <v>14100</v>
          </cell>
          <cell r="N1005">
            <v>1</v>
          </cell>
        </row>
        <row r="1006">
          <cell r="F1006">
            <v>42018</v>
          </cell>
          <cell r="N1006">
            <v>0.5</v>
          </cell>
        </row>
        <row r="1007">
          <cell r="F1007">
            <v>11200</v>
          </cell>
          <cell r="N1007">
            <v>1</v>
          </cell>
        </row>
        <row r="1008">
          <cell r="F1008">
            <v>51020</v>
          </cell>
          <cell r="N1008">
            <v>1</v>
          </cell>
        </row>
        <row r="1009">
          <cell r="F1009">
            <v>13510</v>
          </cell>
          <cell r="N1009">
            <v>1</v>
          </cell>
        </row>
        <row r="1010">
          <cell r="F1010">
            <v>51020</v>
          </cell>
          <cell r="N1010">
            <v>1</v>
          </cell>
        </row>
        <row r="1011">
          <cell r="F1011">
            <v>14100</v>
          </cell>
          <cell r="N1011">
            <v>1</v>
          </cell>
        </row>
        <row r="1012">
          <cell r="F1012">
            <v>13600</v>
          </cell>
          <cell r="N1012">
            <v>1</v>
          </cell>
        </row>
        <row r="1013">
          <cell r="F1013">
            <v>15506</v>
          </cell>
          <cell r="N1013">
            <v>1</v>
          </cell>
        </row>
        <row r="1014">
          <cell r="F1014">
            <v>13400</v>
          </cell>
          <cell r="N1014">
            <v>1</v>
          </cell>
        </row>
        <row r="1015">
          <cell r="F1015">
            <v>13400</v>
          </cell>
          <cell r="N1015">
            <v>1</v>
          </cell>
        </row>
        <row r="1016">
          <cell r="F1016">
            <v>13400</v>
          </cell>
          <cell r="N1016">
            <v>1</v>
          </cell>
        </row>
        <row r="1017">
          <cell r="F1017">
            <v>14100</v>
          </cell>
          <cell r="N1017">
            <v>1</v>
          </cell>
        </row>
        <row r="1018">
          <cell r="F1018">
            <v>13510</v>
          </cell>
          <cell r="N1018">
            <v>1</v>
          </cell>
        </row>
        <row r="1019">
          <cell r="F1019">
            <v>13520</v>
          </cell>
          <cell r="N1019">
            <v>1</v>
          </cell>
        </row>
        <row r="1020">
          <cell r="F1020">
            <v>42014</v>
          </cell>
          <cell r="N1020">
            <v>1</v>
          </cell>
        </row>
        <row r="1021">
          <cell r="F1021">
            <v>16400</v>
          </cell>
          <cell r="N1021">
            <v>1</v>
          </cell>
        </row>
        <row r="1022">
          <cell r="F1022">
            <v>79003</v>
          </cell>
          <cell r="N1022">
            <v>1</v>
          </cell>
        </row>
        <row r="1023">
          <cell r="F1023">
            <v>13400</v>
          </cell>
          <cell r="N1023">
            <v>1</v>
          </cell>
        </row>
        <row r="1024">
          <cell r="F1024">
            <v>13400</v>
          </cell>
          <cell r="N1024">
            <v>1</v>
          </cell>
        </row>
        <row r="1025">
          <cell r="F1025">
            <v>14100</v>
          </cell>
          <cell r="N1025">
            <v>1</v>
          </cell>
        </row>
        <row r="1026">
          <cell r="F1026">
            <v>15520</v>
          </cell>
          <cell r="N1026">
            <v>1</v>
          </cell>
        </row>
        <row r="1027">
          <cell r="F1027">
            <v>15505</v>
          </cell>
          <cell r="N1027">
            <v>1</v>
          </cell>
        </row>
        <row r="1028">
          <cell r="F1028">
            <v>15506</v>
          </cell>
          <cell r="N1028">
            <v>1</v>
          </cell>
        </row>
        <row r="1029">
          <cell r="F1029">
            <v>41020</v>
          </cell>
          <cell r="N1029">
            <v>1</v>
          </cell>
        </row>
        <row r="1030">
          <cell r="F1030">
            <v>14109</v>
          </cell>
          <cell r="N1030">
            <v>1</v>
          </cell>
        </row>
        <row r="1031">
          <cell r="F1031">
            <v>79003</v>
          </cell>
          <cell r="N1031">
            <v>1</v>
          </cell>
        </row>
        <row r="1032">
          <cell r="F1032">
            <v>15506</v>
          </cell>
          <cell r="N1032">
            <v>1</v>
          </cell>
        </row>
        <row r="1033">
          <cell r="F1033">
            <v>31100</v>
          </cell>
          <cell r="N1033">
            <v>1</v>
          </cell>
        </row>
        <row r="1034">
          <cell r="F1034">
            <v>13510</v>
          </cell>
          <cell r="N1034">
            <v>1</v>
          </cell>
        </row>
        <row r="1035">
          <cell r="F1035">
            <v>15506</v>
          </cell>
          <cell r="N1035">
            <v>1</v>
          </cell>
        </row>
        <row r="1036">
          <cell r="F1036">
            <v>15100</v>
          </cell>
          <cell r="N1036">
            <v>1</v>
          </cell>
        </row>
        <row r="1037">
          <cell r="F1037">
            <v>15505</v>
          </cell>
          <cell r="N1037">
            <v>1</v>
          </cell>
        </row>
        <row r="1038">
          <cell r="F1038">
            <v>11200</v>
          </cell>
          <cell r="N1038">
            <v>1</v>
          </cell>
        </row>
        <row r="1039">
          <cell r="F1039">
            <v>79002</v>
          </cell>
          <cell r="N1039">
            <v>1</v>
          </cell>
        </row>
        <row r="1040">
          <cell r="F1040">
            <v>15506</v>
          </cell>
          <cell r="N1040">
            <v>1</v>
          </cell>
        </row>
        <row r="1041">
          <cell r="F1041">
            <v>15506</v>
          </cell>
          <cell r="N1041">
            <v>1</v>
          </cell>
        </row>
        <row r="1042">
          <cell r="F1042">
            <v>11200</v>
          </cell>
          <cell r="N1042">
            <v>1</v>
          </cell>
        </row>
        <row r="1043">
          <cell r="F1043">
            <v>11490</v>
          </cell>
          <cell r="N1043">
            <v>0.5</v>
          </cell>
        </row>
        <row r="1044">
          <cell r="F1044">
            <v>13510</v>
          </cell>
          <cell r="N1044">
            <v>1</v>
          </cell>
        </row>
        <row r="1045">
          <cell r="F1045">
            <v>16400</v>
          </cell>
          <cell r="N1045">
            <v>1</v>
          </cell>
        </row>
        <row r="1046">
          <cell r="F1046">
            <v>12013</v>
          </cell>
          <cell r="N1046">
            <v>1</v>
          </cell>
        </row>
        <row r="1047">
          <cell r="F1047">
            <v>13520</v>
          </cell>
          <cell r="N1047">
            <v>1</v>
          </cell>
        </row>
        <row r="1048">
          <cell r="F1048">
            <v>16400</v>
          </cell>
          <cell r="N1048">
            <v>1</v>
          </cell>
        </row>
        <row r="1049">
          <cell r="F1049">
            <v>79002</v>
          </cell>
          <cell r="N1049">
            <v>1</v>
          </cell>
        </row>
        <row r="1050">
          <cell r="F1050">
            <v>51060</v>
          </cell>
          <cell r="N1050">
            <v>1</v>
          </cell>
        </row>
        <row r="1051">
          <cell r="F1051">
            <v>51045</v>
          </cell>
          <cell r="N1051">
            <v>1</v>
          </cell>
        </row>
        <row r="1052">
          <cell r="F1052">
            <v>41020</v>
          </cell>
          <cell r="N1052">
            <v>1</v>
          </cell>
        </row>
        <row r="1053">
          <cell r="F1053">
            <v>13510</v>
          </cell>
          <cell r="N1053">
            <v>1</v>
          </cell>
        </row>
        <row r="1054">
          <cell r="F1054">
            <v>12013</v>
          </cell>
          <cell r="N1054">
            <v>1</v>
          </cell>
        </row>
        <row r="1055">
          <cell r="F1055">
            <v>41020</v>
          </cell>
          <cell r="N1055">
            <v>1</v>
          </cell>
        </row>
        <row r="1056">
          <cell r="F1056">
            <v>15100</v>
          </cell>
          <cell r="N1056">
            <v>1</v>
          </cell>
        </row>
        <row r="1057">
          <cell r="F1057">
            <v>15100</v>
          </cell>
          <cell r="N1057">
            <v>1</v>
          </cell>
        </row>
        <row r="1058">
          <cell r="F1058">
            <v>72500</v>
          </cell>
          <cell r="N1058">
            <v>1</v>
          </cell>
        </row>
        <row r="1059">
          <cell r="F1059">
            <v>13510</v>
          </cell>
          <cell r="N1059">
            <v>1</v>
          </cell>
        </row>
        <row r="1060">
          <cell r="F1060">
            <v>42010</v>
          </cell>
          <cell r="N1060">
            <v>1</v>
          </cell>
        </row>
        <row r="1061">
          <cell r="F1061">
            <v>14100</v>
          </cell>
          <cell r="N1061">
            <v>1</v>
          </cell>
        </row>
        <row r="1062">
          <cell r="F1062">
            <v>15100</v>
          </cell>
          <cell r="N1062">
            <v>1</v>
          </cell>
        </row>
        <row r="1063">
          <cell r="F1063">
            <v>11150</v>
          </cell>
          <cell r="N1063">
            <v>1</v>
          </cell>
        </row>
        <row r="1064">
          <cell r="F1064">
            <v>15506</v>
          </cell>
          <cell r="N1064">
            <v>1</v>
          </cell>
        </row>
        <row r="1065">
          <cell r="F1065">
            <v>51040</v>
          </cell>
          <cell r="N1065">
            <v>1</v>
          </cell>
        </row>
        <row r="1066">
          <cell r="F1066">
            <v>15520</v>
          </cell>
          <cell r="N1066">
            <v>1</v>
          </cell>
        </row>
        <row r="1067">
          <cell r="F1067">
            <v>41040</v>
          </cell>
          <cell r="N1067">
            <v>1</v>
          </cell>
        </row>
        <row r="1068">
          <cell r="F1068">
            <v>79002</v>
          </cell>
          <cell r="N1068">
            <v>1</v>
          </cell>
        </row>
        <row r="1069">
          <cell r="F1069">
            <v>13510</v>
          </cell>
          <cell r="N1069">
            <v>1</v>
          </cell>
        </row>
        <row r="1070">
          <cell r="F1070">
            <v>14100</v>
          </cell>
          <cell r="N1070">
            <v>1</v>
          </cell>
        </row>
        <row r="1071">
          <cell r="F1071">
            <v>13510</v>
          </cell>
          <cell r="N1071">
            <v>1</v>
          </cell>
        </row>
        <row r="1072">
          <cell r="F1072">
            <v>15100</v>
          </cell>
          <cell r="N1072">
            <v>1</v>
          </cell>
        </row>
        <row r="1073">
          <cell r="F1073">
            <v>13510</v>
          </cell>
          <cell r="N1073">
            <v>1</v>
          </cell>
        </row>
        <row r="1074">
          <cell r="F1074">
            <v>14100</v>
          </cell>
          <cell r="N1074">
            <v>1</v>
          </cell>
        </row>
        <row r="1075">
          <cell r="F1075">
            <v>11490</v>
          </cell>
          <cell r="N1075">
            <v>0.5</v>
          </cell>
        </row>
        <row r="1076">
          <cell r="F1076">
            <v>15100</v>
          </cell>
          <cell r="N1076">
            <v>1</v>
          </cell>
        </row>
        <row r="1077">
          <cell r="F1077">
            <v>13510</v>
          </cell>
          <cell r="N1077">
            <v>1</v>
          </cell>
        </row>
        <row r="1078">
          <cell r="F1078">
            <v>51060</v>
          </cell>
          <cell r="N1078">
            <v>1</v>
          </cell>
        </row>
      </sheetData>
      <sheetData sheetId="4">
        <row r="3">
          <cell r="D3" t="str">
            <v>December 2014 Actual</v>
          </cell>
          <cell r="E3" t="str">
            <v>Forecast Dec 2014</v>
          </cell>
          <cell r="F3">
            <v>42005</v>
          </cell>
          <cell r="G3">
            <v>42036</v>
          </cell>
          <cell r="H3">
            <v>42067</v>
          </cell>
          <cell r="I3">
            <v>42098</v>
          </cell>
          <cell r="J3">
            <v>42129</v>
          </cell>
          <cell r="K3">
            <v>42160</v>
          </cell>
          <cell r="L3">
            <v>42191</v>
          </cell>
          <cell r="M3">
            <v>42222</v>
          </cell>
          <cell r="N3">
            <v>42253</v>
          </cell>
          <cell r="O3">
            <v>42284</v>
          </cell>
          <cell r="P3">
            <v>42315</v>
          </cell>
          <cell r="Q3">
            <v>42346</v>
          </cell>
          <cell r="R3" t="str">
            <v>Average 2015</v>
          </cell>
          <cell r="S3" t="str">
            <v>Change 
Dec 2014 - Jan 2015</v>
          </cell>
          <cell r="T3" t="str">
            <v>Change 
Dec 2014 - Dec 2015</v>
          </cell>
          <cell r="U3" t="str">
            <v>HR Footprint (1/1/2015)</v>
          </cell>
          <cell r="V3" t="str">
            <v>Variance to Footprint</v>
          </cell>
        </row>
        <row r="4">
          <cell r="B4" t="str">
            <v>05000</v>
          </cell>
          <cell r="C4" t="str">
            <v>Northwest Natural Ga</v>
          </cell>
          <cell r="D4">
            <v>1076.7124999999999</v>
          </cell>
          <cell r="E4">
            <v>1106.03</v>
          </cell>
          <cell r="F4">
            <v>1100.58</v>
          </cell>
          <cell r="G4">
            <v>1125.58</v>
          </cell>
          <cell r="H4">
            <v>1124.58</v>
          </cell>
          <cell r="I4">
            <v>1131.58</v>
          </cell>
          <cell r="J4">
            <v>1133.58</v>
          </cell>
          <cell r="K4">
            <v>1130.58</v>
          </cell>
          <cell r="L4">
            <v>1130.58</v>
          </cell>
          <cell r="M4">
            <v>1132.58</v>
          </cell>
          <cell r="N4">
            <v>1132.58</v>
          </cell>
          <cell r="O4">
            <v>1136.58</v>
          </cell>
          <cell r="P4">
            <v>1135.58</v>
          </cell>
          <cell r="Q4">
            <v>1131.58</v>
          </cell>
          <cell r="R4">
            <v>1128.83</v>
          </cell>
          <cell r="S4">
            <v>23.867500000000064</v>
          </cell>
          <cell r="T4">
            <v>54.867500000000064</v>
          </cell>
          <cell r="U4">
            <v>1147.2124999999999</v>
          </cell>
          <cell r="V4">
            <v>-15.632499999999936</v>
          </cell>
        </row>
        <row r="5">
          <cell r="B5" t="str">
            <v>85900</v>
          </cell>
          <cell r="C5" t="str">
            <v>TOTAL DEPARTMENTAL</v>
          </cell>
          <cell r="D5">
            <v>1075.7124999999999</v>
          </cell>
          <cell r="E5">
            <v>1104.03</v>
          </cell>
          <cell r="F5">
            <v>1100.58</v>
          </cell>
          <cell r="G5">
            <v>1125.58</v>
          </cell>
          <cell r="H5">
            <v>1124.58</v>
          </cell>
          <cell r="I5">
            <v>1131.58</v>
          </cell>
          <cell r="J5">
            <v>1133.58</v>
          </cell>
          <cell r="K5">
            <v>1130.58</v>
          </cell>
          <cell r="L5">
            <v>1130.58</v>
          </cell>
          <cell r="M5">
            <v>1132.58</v>
          </cell>
          <cell r="N5">
            <v>1132.58</v>
          </cell>
          <cell r="O5">
            <v>1136.58</v>
          </cell>
          <cell r="P5">
            <v>1135.58</v>
          </cell>
          <cell r="Q5">
            <v>1131.58</v>
          </cell>
          <cell r="R5">
            <v>1128.83</v>
          </cell>
          <cell r="S5">
            <v>24.867500000000064</v>
          </cell>
          <cell r="T5">
            <v>55.867500000000064</v>
          </cell>
          <cell r="U5">
            <v>1147.2124999999999</v>
          </cell>
          <cell r="V5">
            <v>-15.632499999999936</v>
          </cell>
        </row>
        <row r="6">
          <cell r="B6" t="str">
            <v>17000</v>
          </cell>
          <cell r="C6" t="str">
            <v>STEVE FELTZ, CHIEF F</v>
          </cell>
          <cell r="D6">
            <v>54.5</v>
          </cell>
          <cell r="E6">
            <v>56.8</v>
          </cell>
          <cell r="F6">
            <v>56.5</v>
          </cell>
          <cell r="G6">
            <v>56.5</v>
          </cell>
          <cell r="H6">
            <v>56.5</v>
          </cell>
          <cell r="I6">
            <v>56.5</v>
          </cell>
          <cell r="J6">
            <v>56.5</v>
          </cell>
          <cell r="K6">
            <v>56.5</v>
          </cell>
          <cell r="L6">
            <v>56.5</v>
          </cell>
          <cell r="M6">
            <v>56.5</v>
          </cell>
          <cell r="N6">
            <v>56.5</v>
          </cell>
          <cell r="O6">
            <v>56.5</v>
          </cell>
          <cell r="P6">
            <v>56.5</v>
          </cell>
          <cell r="Q6">
            <v>56.5</v>
          </cell>
          <cell r="R6">
            <v>56.5</v>
          </cell>
          <cell r="S6">
            <v>2</v>
          </cell>
          <cell r="T6">
            <v>2</v>
          </cell>
          <cell r="U6">
            <v>57.5</v>
          </cell>
          <cell r="V6">
            <v>-1</v>
          </cell>
        </row>
        <row r="7">
          <cell r="B7">
            <v>42040</v>
          </cell>
          <cell r="C7" t="str">
            <v>MID OFFICE</v>
          </cell>
          <cell r="D7">
            <v>2</v>
          </cell>
          <cell r="E7">
            <v>2</v>
          </cell>
          <cell r="F7">
            <v>2</v>
          </cell>
          <cell r="G7">
            <v>2</v>
          </cell>
          <cell r="H7">
            <v>2</v>
          </cell>
          <cell r="I7">
            <v>2</v>
          </cell>
          <cell r="J7">
            <v>2</v>
          </cell>
          <cell r="K7">
            <v>2</v>
          </cell>
          <cell r="L7">
            <v>2</v>
          </cell>
          <cell r="M7">
            <v>2</v>
          </cell>
          <cell r="N7">
            <v>2</v>
          </cell>
          <cell r="O7">
            <v>2</v>
          </cell>
          <cell r="P7">
            <v>2</v>
          </cell>
          <cell r="Q7">
            <v>2</v>
          </cell>
          <cell r="R7">
            <v>2</v>
          </cell>
          <cell r="S7">
            <v>0</v>
          </cell>
          <cell r="T7">
            <v>0</v>
          </cell>
          <cell r="U7">
            <v>2</v>
          </cell>
          <cell r="V7">
            <v>0</v>
          </cell>
        </row>
        <row r="8">
          <cell r="B8" t="str">
            <v>42030</v>
          </cell>
          <cell r="C8" t="str">
            <v>CASH MANAGEMENT</v>
          </cell>
          <cell r="D8">
            <v>3</v>
          </cell>
          <cell r="E8">
            <v>3</v>
          </cell>
          <cell r="F8">
            <v>3</v>
          </cell>
          <cell r="G8">
            <v>3</v>
          </cell>
          <cell r="H8">
            <v>3</v>
          </cell>
          <cell r="I8">
            <v>3</v>
          </cell>
          <cell r="J8">
            <v>3</v>
          </cell>
          <cell r="K8">
            <v>3</v>
          </cell>
          <cell r="L8">
            <v>3</v>
          </cell>
          <cell r="M8">
            <v>3</v>
          </cell>
          <cell r="N8">
            <v>3</v>
          </cell>
          <cell r="O8">
            <v>3</v>
          </cell>
          <cell r="P8">
            <v>3</v>
          </cell>
          <cell r="Q8">
            <v>3</v>
          </cell>
          <cell r="R8">
            <v>3</v>
          </cell>
          <cell r="S8">
            <v>0</v>
          </cell>
          <cell r="T8">
            <v>0</v>
          </cell>
          <cell r="U8">
            <v>3</v>
          </cell>
          <cell r="V8">
            <v>0</v>
          </cell>
        </row>
        <row r="9">
          <cell r="B9" t="str">
            <v>16300</v>
          </cell>
          <cell r="C9" t="str">
            <v>PURCHASING</v>
          </cell>
          <cell r="D9">
            <v>7</v>
          </cell>
          <cell r="E9">
            <v>7</v>
          </cell>
          <cell r="F9">
            <v>7</v>
          </cell>
          <cell r="G9">
            <v>7</v>
          </cell>
          <cell r="H9">
            <v>7</v>
          </cell>
          <cell r="I9">
            <v>7</v>
          </cell>
          <cell r="J9">
            <v>7</v>
          </cell>
          <cell r="K9">
            <v>7</v>
          </cell>
          <cell r="L9">
            <v>7</v>
          </cell>
          <cell r="M9">
            <v>7</v>
          </cell>
          <cell r="N9">
            <v>7</v>
          </cell>
          <cell r="O9">
            <v>7</v>
          </cell>
          <cell r="P9">
            <v>7</v>
          </cell>
          <cell r="Q9">
            <v>7</v>
          </cell>
          <cell r="R9">
            <v>7</v>
          </cell>
          <cell r="S9">
            <v>0</v>
          </cell>
          <cell r="T9">
            <v>0</v>
          </cell>
          <cell r="U9">
            <v>7</v>
          </cell>
          <cell r="V9">
            <v>0</v>
          </cell>
        </row>
        <row r="10">
          <cell r="B10" t="str">
            <v>16200</v>
          </cell>
          <cell r="C10" t="str">
            <v>STORES</v>
          </cell>
          <cell r="D10">
            <v>9</v>
          </cell>
          <cell r="E10">
            <v>9</v>
          </cell>
          <cell r="F10">
            <v>9</v>
          </cell>
          <cell r="G10">
            <v>9</v>
          </cell>
          <cell r="H10">
            <v>9</v>
          </cell>
          <cell r="I10">
            <v>9</v>
          </cell>
          <cell r="J10">
            <v>9</v>
          </cell>
          <cell r="K10">
            <v>9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9</v>
          </cell>
          <cell r="R10">
            <v>9</v>
          </cell>
          <cell r="S10">
            <v>0</v>
          </cell>
          <cell r="T10">
            <v>0</v>
          </cell>
          <cell r="U10">
            <v>10</v>
          </cell>
          <cell r="V10">
            <v>-1</v>
          </cell>
        </row>
        <row r="11">
          <cell r="B11" t="str">
            <v>40000</v>
          </cell>
          <cell r="C11" t="str">
            <v>FINANCE DIVISION</v>
          </cell>
          <cell r="D11">
            <v>33.5</v>
          </cell>
          <cell r="E11">
            <v>35.799999999999997</v>
          </cell>
          <cell r="F11">
            <v>35.5</v>
          </cell>
          <cell r="G11">
            <v>35.5</v>
          </cell>
          <cell r="H11">
            <v>35.5</v>
          </cell>
          <cell r="I11">
            <v>35.5</v>
          </cell>
          <cell r="J11">
            <v>35.5</v>
          </cell>
          <cell r="K11">
            <v>35.5</v>
          </cell>
          <cell r="L11">
            <v>35.5</v>
          </cell>
          <cell r="M11">
            <v>35.5</v>
          </cell>
          <cell r="N11">
            <v>35.5</v>
          </cell>
          <cell r="O11">
            <v>35.5</v>
          </cell>
          <cell r="P11">
            <v>35.5</v>
          </cell>
          <cell r="Q11">
            <v>35.5</v>
          </cell>
          <cell r="R11">
            <v>35.5</v>
          </cell>
          <cell r="S11">
            <v>2</v>
          </cell>
          <cell r="T11">
            <v>2</v>
          </cell>
          <cell r="U11">
            <v>35.5</v>
          </cell>
          <cell r="V11">
            <v>0</v>
          </cell>
        </row>
        <row r="12">
          <cell r="B12" t="str">
            <v>44010</v>
          </cell>
          <cell r="C12" t="str">
            <v>FIN PLANNING &amp; BUDGE</v>
          </cell>
          <cell r="D12">
            <v>6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  <cell r="S12">
            <v>0</v>
          </cell>
          <cell r="T12">
            <v>0</v>
          </cell>
          <cell r="U12">
            <v>6</v>
          </cell>
          <cell r="V12">
            <v>0</v>
          </cell>
        </row>
        <row r="13">
          <cell r="B13" t="str">
            <v>48010</v>
          </cell>
          <cell r="C13" t="str">
            <v>INVESTOR RELATIONS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0</v>
          </cell>
          <cell r="T13">
            <v>0</v>
          </cell>
          <cell r="U13">
            <v>1</v>
          </cell>
          <cell r="V13">
            <v>0</v>
          </cell>
        </row>
        <row r="14">
          <cell r="B14" t="str">
            <v>42000</v>
          </cell>
          <cell r="C14" t="str">
            <v>BRODY WILSON, CONTRO</v>
          </cell>
          <cell r="D14">
            <v>26.5</v>
          </cell>
          <cell r="E14">
            <v>28.8</v>
          </cell>
          <cell r="F14">
            <v>28.5</v>
          </cell>
          <cell r="G14">
            <v>28.5</v>
          </cell>
          <cell r="H14">
            <v>28.5</v>
          </cell>
          <cell r="I14">
            <v>28.5</v>
          </cell>
          <cell r="J14">
            <v>28.5</v>
          </cell>
          <cell r="K14">
            <v>28.5</v>
          </cell>
          <cell r="L14">
            <v>28.5</v>
          </cell>
          <cell r="M14">
            <v>28.5</v>
          </cell>
          <cell r="N14">
            <v>28.5</v>
          </cell>
          <cell r="O14">
            <v>28.5</v>
          </cell>
          <cell r="P14">
            <v>28.5</v>
          </cell>
          <cell r="Q14">
            <v>28.5</v>
          </cell>
          <cell r="R14">
            <v>28.5</v>
          </cell>
          <cell r="S14">
            <v>2</v>
          </cell>
          <cell r="T14">
            <v>2</v>
          </cell>
          <cell r="U14">
            <v>28.5</v>
          </cell>
          <cell r="V14">
            <v>0</v>
          </cell>
        </row>
        <row r="15">
          <cell r="B15" t="str">
            <v>42020</v>
          </cell>
          <cell r="C15" t="str">
            <v>TAX</v>
          </cell>
          <cell r="D15">
            <v>2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2</v>
          </cell>
          <cell r="K15">
            <v>2</v>
          </cell>
          <cell r="L15">
            <v>2</v>
          </cell>
          <cell r="M15">
            <v>2</v>
          </cell>
          <cell r="N15">
            <v>2</v>
          </cell>
          <cell r="O15">
            <v>2</v>
          </cell>
          <cell r="P15">
            <v>2</v>
          </cell>
          <cell r="Q15">
            <v>2</v>
          </cell>
          <cell r="R15">
            <v>2</v>
          </cell>
          <cell r="S15">
            <v>0</v>
          </cell>
          <cell r="T15">
            <v>0</v>
          </cell>
          <cell r="U15">
            <v>2</v>
          </cell>
          <cell r="V15">
            <v>0</v>
          </cell>
        </row>
        <row r="16">
          <cell r="B16" t="str">
            <v>42025</v>
          </cell>
          <cell r="C16" t="str">
            <v>ACCOUNTING DEPT</v>
          </cell>
          <cell r="D16">
            <v>24.5</v>
          </cell>
          <cell r="E16">
            <v>26.8</v>
          </cell>
          <cell r="F16">
            <v>26.5</v>
          </cell>
          <cell r="G16">
            <v>26.5</v>
          </cell>
          <cell r="H16">
            <v>26.5</v>
          </cell>
          <cell r="I16">
            <v>26.5</v>
          </cell>
          <cell r="J16">
            <v>26.5</v>
          </cell>
          <cell r="K16">
            <v>26.5</v>
          </cell>
          <cell r="L16">
            <v>26.5</v>
          </cell>
          <cell r="M16">
            <v>26.5</v>
          </cell>
          <cell r="N16">
            <v>26.5</v>
          </cell>
          <cell r="O16">
            <v>26.5</v>
          </cell>
          <cell r="P16">
            <v>26.5</v>
          </cell>
          <cell r="Q16">
            <v>26.5</v>
          </cell>
          <cell r="R16">
            <v>26.5</v>
          </cell>
          <cell r="S16">
            <v>2</v>
          </cell>
          <cell r="T16">
            <v>2</v>
          </cell>
          <cell r="U16">
            <v>26.5</v>
          </cell>
          <cell r="V16">
            <v>0</v>
          </cell>
        </row>
        <row r="17">
          <cell r="B17" t="str">
            <v>42010</v>
          </cell>
          <cell r="C17" t="str">
            <v>ACCOUNTING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8</v>
          </cell>
          <cell r="J17">
            <v>8</v>
          </cell>
          <cell r="K17">
            <v>8</v>
          </cell>
          <cell r="L17">
            <v>8</v>
          </cell>
          <cell r="M17">
            <v>8</v>
          </cell>
          <cell r="N17">
            <v>8</v>
          </cell>
          <cell r="O17">
            <v>8</v>
          </cell>
          <cell r="P17">
            <v>8</v>
          </cell>
          <cell r="Q17">
            <v>8</v>
          </cell>
          <cell r="R17">
            <v>8</v>
          </cell>
          <cell r="S17">
            <v>0</v>
          </cell>
          <cell r="T17">
            <v>0</v>
          </cell>
          <cell r="U17">
            <v>8</v>
          </cell>
          <cell r="V17">
            <v>0</v>
          </cell>
        </row>
        <row r="18">
          <cell r="B18" t="str">
            <v>42012</v>
          </cell>
          <cell r="C18" t="str">
            <v>SARBANES OXLEY</v>
          </cell>
          <cell r="D18">
            <v>2</v>
          </cell>
          <cell r="E18">
            <v>3</v>
          </cell>
          <cell r="F18">
            <v>2</v>
          </cell>
          <cell r="G18">
            <v>2</v>
          </cell>
          <cell r="H18">
            <v>2</v>
          </cell>
          <cell r="I18">
            <v>2</v>
          </cell>
          <cell r="J18">
            <v>2</v>
          </cell>
          <cell r="K18">
            <v>2</v>
          </cell>
          <cell r="L18">
            <v>2</v>
          </cell>
          <cell r="M18">
            <v>2</v>
          </cell>
          <cell r="N18">
            <v>2</v>
          </cell>
          <cell r="O18">
            <v>2</v>
          </cell>
          <cell r="P18">
            <v>2</v>
          </cell>
          <cell r="Q18">
            <v>2</v>
          </cell>
          <cell r="R18">
            <v>2</v>
          </cell>
          <cell r="S18">
            <v>0</v>
          </cell>
          <cell r="T18">
            <v>0</v>
          </cell>
          <cell r="U18">
            <v>2</v>
          </cell>
          <cell r="V18">
            <v>0</v>
          </cell>
        </row>
        <row r="19">
          <cell r="B19" t="str">
            <v>42014</v>
          </cell>
          <cell r="C19" t="str">
            <v>SEC REPORTING</v>
          </cell>
          <cell r="D19">
            <v>3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4</v>
          </cell>
          <cell r="S19">
            <v>1</v>
          </cell>
          <cell r="T19">
            <v>1</v>
          </cell>
          <cell r="U19">
            <v>4</v>
          </cell>
          <cell r="V19">
            <v>0</v>
          </cell>
        </row>
        <row r="20">
          <cell r="B20" t="str">
            <v>42016</v>
          </cell>
          <cell r="C20" t="str">
            <v>GAS ACCOUNTING</v>
          </cell>
          <cell r="D20">
            <v>6</v>
          </cell>
          <cell r="E20">
            <v>5</v>
          </cell>
          <cell r="F20">
            <v>6</v>
          </cell>
          <cell r="G20">
            <v>6</v>
          </cell>
          <cell r="H20">
            <v>6</v>
          </cell>
          <cell r="I20">
            <v>6</v>
          </cell>
          <cell r="J20">
            <v>6</v>
          </cell>
          <cell r="K20">
            <v>6</v>
          </cell>
          <cell r="L20">
            <v>6</v>
          </cell>
          <cell r="M20">
            <v>6</v>
          </cell>
          <cell r="N20">
            <v>6</v>
          </cell>
          <cell r="O20">
            <v>6</v>
          </cell>
          <cell r="P20">
            <v>6</v>
          </cell>
          <cell r="Q20">
            <v>6</v>
          </cell>
          <cell r="R20">
            <v>6</v>
          </cell>
          <cell r="S20">
            <v>0</v>
          </cell>
          <cell r="T20">
            <v>0</v>
          </cell>
          <cell r="U20">
            <v>6</v>
          </cell>
          <cell r="V20">
            <v>0</v>
          </cell>
        </row>
        <row r="21">
          <cell r="B21">
            <v>42018</v>
          </cell>
          <cell r="C21" t="str">
            <v>OPERATIONAL ACCTG</v>
          </cell>
          <cell r="D21">
            <v>5.5</v>
          </cell>
          <cell r="E21">
            <v>6.8</v>
          </cell>
          <cell r="F21">
            <v>6.5</v>
          </cell>
          <cell r="G21">
            <v>6.5</v>
          </cell>
          <cell r="H21">
            <v>6.5</v>
          </cell>
          <cell r="I21">
            <v>6.5</v>
          </cell>
          <cell r="J21">
            <v>6.5</v>
          </cell>
          <cell r="K21">
            <v>6.5</v>
          </cell>
          <cell r="L21">
            <v>6.5</v>
          </cell>
          <cell r="M21">
            <v>6.5</v>
          </cell>
          <cell r="N21">
            <v>6.5</v>
          </cell>
          <cell r="O21">
            <v>6.5</v>
          </cell>
          <cell r="P21">
            <v>6.5</v>
          </cell>
          <cell r="Q21">
            <v>6.5</v>
          </cell>
          <cell r="R21">
            <v>6.5</v>
          </cell>
          <cell r="S21">
            <v>1</v>
          </cell>
          <cell r="T21">
            <v>1</v>
          </cell>
          <cell r="U21">
            <v>6.5</v>
          </cell>
          <cell r="V21">
            <v>0</v>
          </cell>
        </row>
        <row r="22">
          <cell r="B22" t="str">
            <v>11399</v>
          </cell>
          <cell r="C22" t="str">
            <v>KEITH WHITE, CHIEF S</v>
          </cell>
          <cell r="D22">
            <v>15</v>
          </cell>
          <cell r="E22">
            <v>15</v>
          </cell>
          <cell r="F22">
            <v>18</v>
          </cell>
          <cell r="G22">
            <v>18</v>
          </cell>
          <cell r="H22">
            <v>18</v>
          </cell>
          <cell r="I22">
            <v>18</v>
          </cell>
          <cell r="J22">
            <v>18</v>
          </cell>
          <cell r="K22">
            <v>18</v>
          </cell>
          <cell r="L22">
            <v>18</v>
          </cell>
          <cell r="M22">
            <v>18</v>
          </cell>
          <cell r="N22">
            <v>18</v>
          </cell>
          <cell r="O22">
            <v>18</v>
          </cell>
          <cell r="P22">
            <v>18</v>
          </cell>
          <cell r="Q22">
            <v>18</v>
          </cell>
          <cell r="R22">
            <v>18</v>
          </cell>
          <cell r="S22">
            <v>3</v>
          </cell>
          <cell r="T22">
            <v>3</v>
          </cell>
          <cell r="U22">
            <v>18.5</v>
          </cell>
          <cell r="V22">
            <v>-0.5</v>
          </cell>
        </row>
        <row r="23">
          <cell r="B23" t="str">
            <v>11150</v>
          </cell>
          <cell r="C23" t="str">
            <v>GAS ACQ &amp; PIPE SVCE</v>
          </cell>
          <cell r="D23">
            <v>6</v>
          </cell>
          <cell r="E23">
            <v>5</v>
          </cell>
          <cell r="F23">
            <v>7</v>
          </cell>
          <cell r="G23">
            <v>7</v>
          </cell>
          <cell r="H23">
            <v>7</v>
          </cell>
          <cell r="I23">
            <v>7</v>
          </cell>
          <cell r="J23">
            <v>7</v>
          </cell>
          <cell r="K23">
            <v>7</v>
          </cell>
          <cell r="L23">
            <v>7</v>
          </cell>
          <cell r="M23">
            <v>7</v>
          </cell>
          <cell r="N23">
            <v>7</v>
          </cell>
          <cell r="O23">
            <v>7</v>
          </cell>
          <cell r="P23">
            <v>7</v>
          </cell>
          <cell r="Q23">
            <v>7</v>
          </cell>
          <cell r="R23">
            <v>7</v>
          </cell>
          <cell r="S23">
            <v>1</v>
          </cell>
          <cell r="T23">
            <v>1</v>
          </cell>
          <cell r="U23">
            <v>7</v>
          </cell>
          <cell r="V23">
            <v>0</v>
          </cell>
        </row>
        <row r="24">
          <cell r="B24" t="str">
            <v>43010</v>
          </cell>
          <cell r="C24" t="str">
            <v>BUSINESS DEVELOPMENT</v>
          </cell>
          <cell r="D24">
            <v>4</v>
          </cell>
          <cell r="E24">
            <v>5</v>
          </cell>
          <cell r="F24">
            <v>6</v>
          </cell>
          <cell r="G24">
            <v>6</v>
          </cell>
          <cell r="H24">
            <v>6</v>
          </cell>
          <cell r="I24">
            <v>6</v>
          </cell>
          <cell r="J24">
            <v>6</v>
          </cell>
          <cell r="K24">
            <v>6</v>
          </cell>
          <cell r="L24">
            <v>6</v>
          </cell>
          <cell r="M24">
            <v>6</v>
          </cell>
          <cell r="N24">
            <v>6</v>
          </cell>
          <cell r="O24">
            <v>6</v>
          </cell>
          <cell r="P24">
            <v>6</v>
          </cell>
          <cell r="Q24">
            <v>6</v>
          </cell>
          <cell r="R24">
            <v>6</v>
          </cell>
          <cell r="S24">
            <v>2</v>
          </cell>
          <cell r="T24">
            <v>2</v>
          </cell>
          <cell r="U24">
            <v>6.5</v>
          </cell>
          <cell r="V24">
            <v>-0.5</v>
          </cell>
        </row>
        <row r="25">
          <cell r="B25" t="str">
            <v>11380</v>
          </cell>
          <cell r="C25" t="str">
            <v>STRATEGIC PLANNING</v>
          </cell>
          <cell r="D25">
            <v>5</v>
          </cell>
          <cell r="E25">
            <v>5</v>
          </cell>
          <cell r="F25">
            <v>5</v>
          </cell>
          <cell r="G25">
            <v>5</v>
          </cell>
          <cell r="H25">
            <v>5</v>
          </cell>
          <cell r="I25">
            <v>5</v>
          </cell>
          <cell r="J25">
            <v>5</v>
          </cell>
          <cell r="K25">
            <v>5</v>
          </cell>
          <cell r="L25">
            <v>5</v>
          </cell>
          <cell r="M25">
            <v>5</v>
          </cell>
          <cell r="N25">
            <v>5</v>
          </cell>
          <cell r="O25">
            <v>5</v>
          </cell>
          <cell r="P25">
            <v>5</v>
          </cell>
          <cell r="Q25">
            <v>5</v>
          </cell>
          <cell r="R25">
            <v>5</v>
          </cell>
          <cell r="S25">
            <v>0</v>
          </cell>
          <cell r="T25">
            <v>0</v>
          </cell>
          <cell r="U25">
            <v>5</v>
          </cell>
          <cell r="V25">
            <v>0</v>
          </cell>
        </row>
        <row r="26">
          <cell r="B26">
            <v>11370</v>
          </cell>
          <cell r="C26" t="str">
            <v>INTEG RESOURCE PLAN</v>
          </cell>
          <cell r="D26">
            <v>3</v>
          </cell>
          <cell r="E26">
            <v>3</v>
          </cell>
          <cell r="F26">
            <v>3</v>
          </cell>
          <cell r="G26">
            <v>3</v>
          </cell>
          <cell r="H26">
            <v>3</v>
          </cell>
          <cell r="I26">
            <v>3</v>
          </cell>
          <cell r="J26">
            <v>3</v>
          </cell>
          <cell r="K26">
            <v>3</v>
          </cell>
          <cell r="L26">
            <v>3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>
            <v>3</v>
          </cell>
          <cell r="S26">
            <v>0</v>
          </cell>
          <cell r="T26">
            <v>0</v>
          </cell>
          <cell r="U26">
            <v>3</v>
          </cell>
          <cell r="V26">
            <v>0</v>
          </cell>
        </row>
        <row r="27">
          <cell r="B27" t="str">
            <v>45010</v>
          </cell>
          <cell r="C27" t="str">
            <v>STRATEGIC PLANNING</v>
          </cell>
          <cell r="D27">
            <v>2</v>
          </cell>
          <cell r="E27">
            <v>2</v>
          </cell>
          <cell r="F27">
            <v>2</v>
          </cell>
          <cell r="G27">
            <v>2</v>
          </cell>
          <cell r="H27">
            <v>2</v>
          </cell>
          <cell r="I27">
            <v>2</v>
          </cell>
          <cell r="J27">
            <v>2</v>
          </cell>
          <cell r="K27">
            <v>2</v>
          </cell>
          <cell r="L27">
            <v>2</v>
          </cell>
          <cell r="M27">
            <v>2</v>
          </cell>
          <cell r="N27">
            <v>2</v>
          </cell>
          <cell r="O27">
            <v>2</v>
          </cell>
          <cell r="P27">
            <v>2</v>
          </cell>
          <cell r="Q27">
            <v>2</v>
          </cell>
          <cell r="R27">
            <v>2</v>
          </cell>
          <cell r="S27">
            <v>0</v>
          </cell>
          <cell r="T27">
            <v>0</v>
          </cell>
          <cell r="U27">
            <v>2</v>
          </cell>
          <cell r="V27">
            <v>0</v>
          </cell>
        </row>
        <row r="28">
          <cell r="B28" t="str">
            <v>30000</v>
          </cell>
          <cell r="C28" t="str">
            <v>LEA ANNE DOOLITTLE,</v>
          </cell>
          <cell r="D28">
            <v>132.375</v>
          </cell>
          <cell r="E28">
            <v>136.88</v>
          </cell>
          <cell r="F28">
            <v>138.97999999999999</v>
          </cell>
          <cell r="G28">
            <v>138.97999999999999</v>
          </cell>
          <cell r="H28">
            <v>139.97999999999999</v>
          </cell>
          <cell r="I28">
            <v>139.97999999999999</v>
          </cell>
          <cell r="J28">
            <v>139.97999999999999</v>
          </cell>
          <cell r="K28">
            <v>139.97999999999999</v>
          </cell>
          <cell r="L28">
            <v>139.97999999999999</v>
          </cell>
          <cell r="M28">
            <v>139.97999999999999</v>
          </cell>
          <cell r="N28">
            <v>139.97999999999999</v>
          </cell>
          <cell r="O28">
            <v>139.97999999999999</v>
          </cell>
          <cell r="P28">
            <v>139.97999999999999</v>
          </cell>
          <cell r="Q28">
            <v>139.97999999999999</v>
          </cell>
          <cell r="R28">
            <v>139.81333333333333</v>
          </cell>
          <cell r="S28">
            <v>6.6049999999999898</v>
          </cell>
          <cell r="T28">
            <v>7.6049999999999898</v>
          </cell>
          <cell r="U28">
            <v>139.875</v>
          </cell>
          <cell r="V28">
            <v>0.10499999999998977</v>
          </cell>
        </row>
        <row r="29">
          <cell r="B29">
            <v>51045</v>
          </cell>
          <cell r="C29" t="str">
            <v>BUSINESS CONTINUITY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</row>
        <row r="30">
          <cell r="B30" t="str">
            <v>51050</v>
          </cell>
          <cell r="C30" t="str">
            <v>CORPORATE SECURITY</v>
          </cell>
          <cell r="D30">
            <v>2</v>
          </cell>
          <cell r="E30">
            <v>2</v>
          </cell>
          <cell r="F30">
            <v>2</v>
          </cell>
          <cell r="G30">
            <v>2</v>
          </cell>
          <cell r="H30">
            <v>2</v>
          </cell>
          <cell r="I30">
            <v>2</v>
          </cell>
          <cell r="J30">
            <v>2</v>
          </cell>
          <cell r="K30">
            <v>2</v>
          </cell>
          <cell r="L30">
            <v>2</v>
          </cell>
          <cell r="M30">
            <v>2</v>
          </cell>
          <cell r="N30">
            <v>2</v>
          </cell>
          <cell r="O30">
            <v>2</v>
          </cell>
          <cell r="P30">
            <v>2</v>
          </cell>
          <cell r="Q30">
            <v>2</v>
          </cell>
          <cell r="R30">
            <v>2</v>
          </cell>
          <cell r="S30">
            <v>0</v>
          </cell>
          <cell r="T30">
            <v>0</v>
          </cell>
          <cell r="U30">
            <v>2</v>
          </cell>
          <cell r="V30">
            <v>0</v>
          </cell>
        </row>
        <row r="31">
          <cell r="B31">
            <v>51060</v>
          </cell>
          <cell r="C31" t="str">
            <v>PROJECT OFFICE</v>
          </cell>
          <cell r="D31">
            <v>4</v>
          </cell>
          <cell r="E31">
            <v>5</v>
          </cell>
          <cell r="F31">
            <v>5</v>
          </cell>
          <cell r="G31">
            <v>5</v>
          </cell>
          <cell r="H31">
            <v>5</v>
          </cell>
          <cell r="I31">
            <v>5</v>
          </cell>
          <cell r="J31">
            <v>5</v>
          </cell>
          <cell r="K31">
            <v>5</v>
          </cell>
          <cell r="L31">
            <v>5</v>
          </cell>
          <cell r="M31">
            <v>5</v>
          </cell>
          <cell r="N31">
            <v>5</v>
          </cell>
          <cell r="O31">
            <v>5</v>
          </cell>
          <cell r="P31">
            <v>5</v>
          </cell>
          <cell r="Q31">
            <v>5</v>
          </cell>
          <cell r="R31">
            <v>5</v>
          </cell>
          <cell r="S31">
            <v>1</v>
          </cell>
          <cell r="T31">
            <v>1</v>
          </cell>
          <cell r="U31">
            <v>5</v>
          </cell>
          <cell r="V31">
            <v>0</v>
          </cell>
        </row>
        <row r="32">
          <cell r="B32" t="str">
            <v>41000</v>
          </cell>
          <cell r="C32" t="str">
            <v>INFORMATION TECHNOLO</v>
          </cell>
          <cell r="D32">
            <v>94.474999999999994</v>
          </cell>
          <cell r="E32">
            <v>96.98</v>
          </cell>
          <cell r="F32">
            <v>98.98</v>
          </cell>
          <cell r="G32">
            <v>98.98</v>
          </cell>
          <cell r="H32">
            <v>99.98</v>
          </cell>
          <cell r="I32">
            <v>99.98</v>
          </cell>
          <cell r="J32">
            <v>99.98</v>
          </cell>
          <cell r="K32">
            <v>99.98</v>
          </cell>
          <cell r="L32">
            <v>99.98</v>
          </cell>
          <cell r="M32">
            <v>99.98</v>
          </cell>
          <cell r="N32">
            <v>99.98</v>
          </cell>
          <cell r="O32">
            <v>99.98</v>
          </cell>
          <cell r="P32">
            <v>99.98</v>
          </cell>
          <cell r="Q32">
            <v>99.98</v>
          </cell>
          <cell r="R32">
            <v>99.813333333333333</v>
          </cell>
          <cell r="S32">
            <v>4.5050000000000097</v>
          </cell>
          <cell r="T32">
            <v>5.5050000000000097</v>
          </cell>
          <cell r="U32">
            <v>99.974999999999994</v>
          </cell>
          <cell r="V32">
            <v>5.0000000000096634E-3</v>
          </cell>
        </row>
        <row r="33">
          <cell r="B33" t="str">
            <v>13100</v>
          </cell>
          <cell r="C33" t="str">
            <v>COMM &amp; NETWORK SVC</v>
          </cell>
          <cell r="D33">
            <v>15</v>
          </cell>
          <cell r="E33">
            <v>11</v>
          </cell>
          <cell r="F33">
            <v>15</v>
          </cell>
          <cell r="G33">
            <v>15</v>
          </cell>
          <cell r="H33">
            <v>15</v>
          </cell>
          <cell r="I33">
            <v>15</v>
          </cell>
          <cell r="J33">
            <v>15</v>
          </cell>
          <cell r="K33">
            <v>15</v>
          </cell>
          <cell r="L33">
            <v>15</v>
          </cell>
          <cell r="M33">
            <v>15</v>
          </cell>
          <cell r="N33">
            <v>15</v>
          </cell>
          <cell r="O33">
            <v>15</v>
          </cell>
          <cell r="P33">
            <v>15</v>
          </cell>
          <cell r="Q33">
            <v>15</v>
          </cell>
          <cell r="R33">
            <v>15</v>
          </cell>
          <cell r="S33">
            <v>0</v>
          </cell>
          <cell r="T33">
            <v>0</v>
          </cell>
          <cell r="U33">
            <v>15</v>
          </cell>
          <cell r="V33">
            <v>0</v>
          </cell>
        </row>
        <row r="34">
          <cell r="B34" t="str">
            <v>16400</v>
          </cell>
          <cell r="C34" t="str">
            <v>OFFICE SERVICES</v>
          </cell>
          <cell r="D34">
            <v>11</v>
          </cell>
          <cell r="E34">
            <v>11.5</v>
          </cell>
          <cell r="F34">
            <v>11.5</v>
          </cell>
          <cell r="G34">
            <v>11.5</v>
          </cell>
          <cell r="H34">
            <v>11.5</v>
          </cell>
          <cell r="I34">
            <v>11.5</v>
          </cell>
          <cell r="J34">
            <v>11.5</v>
          </cell>
          <cell r="K34">
            <v>11.5</v>
          </cell>
          <cell r="L34">
            <v>11.5</v>
          </cell>
          <cell r="M34">
            <v>11.5</v>
          </cell>
          <cell r="N34">
            <v>11.5</v>
          </cell>
          <cell r="O34">
            <v>11.5</v>
          </cell>
          <cell r="P34">
            <v>11.5</v>
          </cell>
          <cell r="Q34">
            <v>11.5</v>
          </cell>
          <cell r="R34">
            <v>11.5</v>
          </cell>
          <cell r="S34">
            <v>0.5</v>
          </cell>
          <cell r="T34">
            <v>0.5</v>
          </cell>
          <cell r="U34">
            <v>11.5</v>
          </cell>
          <cell r="V34">
            <v>0</v>
          </cell>
        </row>
        <row r="35">
          <cell r="B35" t="str">
            <v>41020</v>
          </cell>
          <cell r="C35" t="str">
            <v>SYST &amp; SUPPORT SVCS</v>
          </cell>
          <cell r="D35">
            <v>25.475000000000001</v>
          </cell>
          <cell r="E35">
            <v>26.48</v>
          </cell>
          <cell r="F35">
            <v>25.48</v>
          </cell>
          <cell r="G35">
            <v>25.48</v>
          </cell>
          <cell r="H35">
            <v>25.48</v>
          </cell>
          <cell r="I35">
            <v>25.48</v>
          </cell>
          <cell r="J35">
            <v>25.48</v>
          </cell>
          <cell r="K35">
            <v>25.48</v>
          </cell>
          <cell r="L35">
            <v>25.48</v>
          </cell>
          <cell r="M35">
            <v>25.48</v>
          </cell>
          <cell r="N35">
            <v>25.48</v>
          </cell>
          <cell r="O35">
            <v>25.48</v>
          </cell>
          <cell r="P35">
            <v>25.48</v>
          </cell>
          <cell r="Q35">
            <v>25.48</v>
          </cell>
          <cell r="R35">
            <v>25.48</v>
          </cell>
          <cell r="S35">
            <v>4.9999999999990052E-3</v>
          </cell>
          <cell r="T35">
            <v>4.9999999999990052E-3</v>
          </cell>
          <cell r="U35">
            <v>25.475000000000001</v>
          </cell>
          <cell r="V35">
            <v>4.9999999999990052E-3</v>
          </cell>
        </row>
        <row r="36">
          <cell r="B36" t="str">
            <v>41030</v>
          </cell>
          <cell r="C36" t="str">
            <v>IT GAS MGT SYSTEMS</v>
          </cell>
          <cell r="D36">
            <v>0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B37">
            <v>41040</v>
          </cell>
          <cell r="C37" t="str">
            <v>IT BUSINESS SERVICES</v>
          </cell>
          <cell r="D37">
            <v>37</v>
          </cell>
          <cell r="E37">
            <v>18</v>
          </cell>
          <cell r="F37">
            <v>39</v>
          </cell>
          <cell r="G37">
            <v>39</v>
          </cell>
          <cell r="H37">
            <v>40</v>
          </cell>
          <cell r="I37">
            <v>40</v>
          </cell>
          <cell r="J37">
            <v>40</v>
          </cell>
          <cell r="K37">
            <v>40</v>
          </cell>
          <cell r="L37">
            <v>40</v>
          </cell>
          <cell r="M37">
            <v>40</v>
          </cell>
          <cell r="N37">
            <v>40</v>
          </cell>
          <cell r="O37">
            <v>40</v>
          </cell>
          <cell r="P37">
            <v>40</v>
          </cell>
          <cell r="Q37">
            <v>40</v>
          </cell>
          <cell r="R37">
            <v>39.833333333333336</v>
          </cell>
          <cell r="S37">
            <v>2</v>
          </cell>
          <cell r="T37">
            <v>3</v>
          </cell>
          <cell r="U37">
            <v>40</v>
          </cell>
          <cell r="V37">
            <v>0</v>
          </cell>
        </row>
        <row r="38">
          <cell r="B38" t="str">
            <v>41050</v>
          </cell>
          <cell r="C38" t="str">
            <v>IT GENERAL ADMIN</v>
          </cell>
          <cell r="D38">
            <v>4</v>
          </cell>
          <cell r="E38">
            <v>5</v>
          </cell>
          <cell r="F38">
            <v>4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  <cell r="R38">
            <v>4</v>
          </cell>
          <cell r="S38">
            <v>0</v>
          </cell>
          <cell r="T38">
            <v>0</v>
          </cell>
          <cell r="U38">
            <v>4</v>
          </cell>
          <cell r="V38">
            <v>0</v>
          </cell>
        </row>
        <row r="39">
          <cell r="B39" t="str">
            <v>41060</v>
          </cell>
          <cell r="C39" t="str">
            <v>IT CUSTOMER SERVICE</v>
          </cell>
          <cell r="D39">
            <v>0</v>
          </cell>
          <cell r="E39">
            <v>12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-1</v>
          </cell>
        </row>
        <row r="40">
          <cell r="B40">
            <v>41070</v>
          </cell>
          <cell r="C40" t="str">
            <v>IT ENTERPRISE SVCS</v>
          </cell>
          <cell r="D40">
            <v>2</v>
          </cell>
          <cell r="E40">
            <v>6</v>
          </cell>
          <cell r="F40">
            <v>4</v>
          </cell>
          <cell r="G40">
            <v>4</v>
          </cell>
          <cell r="H40">
            <v>4</v>
          </cell>
          <cell r="I40">
            <v>4</v>
          </cell>
          <cell r="J40">
            <v>4</v>
          </cell>
          <cell r="K40">
            <v>4</v>
          </cell>
          <cell r="L40">
            <v>4</v>
          </cell>
          <cell r="M40">
            <v>4</v>
          </cell>
          <cell r="N40">
            <v>4</v>
          </cell>
          <cell r="O40">
            <v>4</v>
          </cell>
          <cell r="P40">
            <v>4</v>
          </cell>
          <cell r="Q40">
            <v>4</v>
          </cell>
          <cell r="R40">
            <v>4</v>
          </cell>
          <cell r="S40">
            <v>2</v>
          </cell>
          <cell r="T40">
            <v>2</v>
          </cell>
          <cell r="U40">
            <v>3</v>
          </cell>
          <cell r="V40">
            <v>1</v>
          </cell>
        </row>
        <row r="41">
          <cell r="B41" t="str">
            <v>49010</v>
          </cell>
          <cell r="C41" t="str">
            <v>INFORMATION MGMT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B42" t="str">
            <v>16100</v>
          </cell>
          <cell r="C42" t="str">
            <v>FACILITIES MGMNT</v>
          </cell>
          <cell r="D42">
            <v>6</v>
          </cell>
          <cell r="E42">
            <v>6</v>
          </cell>
          <cell r="F42">
            <v>6</v>
          </cell>
          <cell r="G42">
            <v>6</v>
          </cell>
          <cell r="H42">
            <v>6</v>
          </cell>
          <cell r="I42">
            <v>6</v>
          </cell>
          <cell r="J42">
            <v>6</v>
          </cell>
          <cell r="K42">
            <v>6</v>
          </cell>
          <cell r="L42">
            <v>6</v>
          </cell>
          <cell r="M42">
            <v>6</v>
          </cell>
          <cell r="N42">
            <v>6</v>
          </cell>
          <cell r="O42">
            <v>6</v>
          </cell>
          <cell r="P42">
            <v>6</v>
          </cell>
          <cell r="Q42">
            <v>6</v>
          </cell>
          <cell r="R42">
            <v>6</v>
          </cell>
          <cell r="S42">
            <v>0</v>
          </cell>
          <cell r="T42">
            <v>0</v>
          </cell>
          <cell r="U42">
            <v>6</v>
          </cell>
          <cell r="V42">
            <v>0</v>
          </cell>
        </row>
        <row r="43">
          <cell r="B43" t="str">
            <v>37000</v>
          </cell>
          <cell r="C43" t="str">
            <v>HUMAN RESOURCES</v>
          </cell>
          <cell r="D43">
            <v>24.9</v>
          </cell>
          <cell r="E43">
            <v>25.9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26</v>
          </cell>
          <cell r="K43">
            <v>26</v>
          </cell>
          <cell r="L43">
            <v>26</v>
          </cell>
          <cell r="M43">
            <v>26</v>
          </cell>
          <cell r="N43">
            <v>26</v>
          </cell>
          <cell r="O43">
            <v>26</v>
          </cell>
          <cell r="P43">
            <v>26</v>
          </cell>
          <cell r="Q43">
            <v>26</v>
          </cell>
          <cell r="R43">
            <v>26</v>
          </cell>
          <cell r="S43">
            <v>1.1000000000000014</v>
          </cell>
          <cell r="T43">
            <v>1.1000000000000014</v>
          </cell>
          <cell r="U43">
            <v>25.9</v>
          </cell>
          <cell r="V43">
            <v>0.10000000000000142</v>
          </cell>
        </row>
        <row r="44">
          <cell r="B44" t="str">
            <v>32000</v>
          </cell>
          <cell r="C44" t="str">
            <v>BENEFITS</v>
          </cell>
          <cell r="D44">
            <v>7.9</v>
          </cell>
          <cell r="E44">
            <v>8.9</v>
          </cell>
          <cell r="F44">
            <v>9</v>
          </cell>
          <cell r="G44">
            <v>9</v>
          </cell>
          <cell r="H44">
            <v>9</v>
          </cell>
          <cell r="I44">
            <v>9</v>
          </cell>
          <cell r="J44">
            <v>9</v>
          </cell>
          <cell r="K44">
            <v>9</v>
          </cell>
          <cell r="L44">
            <v>9</v>
          </cell>
          <cell r="M44">
            <v>9</v>
          </cell>
          <cell r="N44">
            <v>9</v>
          </cell>
          <cell r="O44">
            <v>9</v>
          </cell>
          <cell r="P44">
            <v>9</v>
          </cell>
          <cell r="Q44">
            <v>9</v>
          </cell>
          <cell r="R44">
            <v>9</v>
          </cell>
          <cell r="S44">
            <v>1.0999999999999996</v>
          </cell>
          <cell r="T44">
            <v>1.0999999999999996</v>
          </cell>
          <cell r="U44">
            <v>8.9</v>
          </cell>
          <cell r="V44">
            <v>9.9999999999999645E-2</v>
          </cell>
        </row>
        <row r="45">
          <cell r="B45" t="str">
            <v>33000</v>
          </cell>
          <cell r="C45" t="str">
            <v>PAYROLL</v>
          </cell>
          <cell r="D45">
            <v>4</v>
          </cell>
          <cell r="E45">
            <v>4</v>
          </cell>
          <cell r="F45">
            <v>4</v>
          </cell>
          <cell r="G45">
            <v>4</v>
          </cell>
          <cell r="H45">
            <v>4</v>
          </cell>
          <cell r="I45">
            <v>4</v>
          </cell>
          <cell r="J45">
            <v>4</v>
          </cell>
          <cell r="K45">
            <v>4</v>
          </cell>
          <cell r="L45">
            <v>4</v>
          </cell>
          <cell r="M45">
            <v>4</v>
          </cell>
          <cell r="N45">
            <v>4</v>
          </cell>
          <cell r="O45">
            <v>4</v>
          </cell>
          <cell r="P45">
            <v>4</v>
          </cell>
          <cell r="Q45">
            <v>4</v>
          </cell>
          <cell r="R45">
            <v>4</v>
          </cell>
          <cell r="S45">
            <v>0</v>
          </cell>
          <cell r="T45">
            <v>0</v>
          </cell>
          <cell r="U45">
            <v>4</v>
          </cell>
          <cell r="V45">
            <v>0</v>
          </cell>
        </row>
        <row r="46">
          <cell r="B46" t="str">
            <v>34000</v>
          </cell>
          <cell r="C46" t="str">
            <v>OD &amp; TRAINING</v>
          </cell>
          <cell r="D46">
            <v>4</v>
          </cell>
          <cell r="E46">
            <v>4</v>
          </cell>
          <cell r="F46">
            <v>4</v>
          </cell>
          <cell r="G46">
            <v>4</v>
          </cell>
          <cell r="H46">
            <v>4</v>
          </cell>
          <cell r="I46">
            <v>4</v>
          </cell>
          <cell r="J46">
            <v>4</v>
          </cell>
          <cell r="K46">
            <v>4</v>
          </cell>
          <cell r="L46">
            <v>4</v>
          </cell>
          <cell r="M46">
            <v>4</v>
          </cell>
          <cell r="N46">
            <v>4</v>
          </cell>
          <cell r="O46">
            <v>4</v>
          </cell>
          <cell r="P46">
            <v>4</v>
          </cell>
          <cell r="Q46">
            <v>4</v>
          </cell>
          <cell r="R46">
            <v>4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</row>
        <row r="47">
          <cell r="B47" t="str">
            <v>35000</v>
          </cell>
          <cell r="C47" t="str">
            <v>DATA &amp; PROJ MGMT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0</v>
          </cell>
          <cell r="T47">
            <v>0</v>
          </cell>
          <cell r="U47">
            <v>1</v>
          </cell>
          <cell r="V47">
            <v>0</v>
          </cell>
        </row>
        <row r="48">
          <cell r="B48" t="str">
            <v>31000</v>
          </cell>
          <cell r="C48" t="str">
            <v>HR ADMINISTRATION</v>
          </cell>
          <cell r="D48">
            <v>8</v>
          </cell>
          <cell r="E48">
            <v>8</v>
          </cell>
          <cell r="F48">
            <v>8</v>
          </cell>
          <cell r="G48">
            <v>8</v>
          </cell>
          <cell r="H48">
            <v>8</v>
          </cell>
          <cell r="I48">
            <v>8</v>
          </cell>
          <cell r="J48">
            <v>8</v>
          </cell>
          <cell r="K48">
            <v>8</v>
          </cell>
          <cell r="L48">
            <v>8</v>
          </cell>
          <cell r="M48">
            <v>8</v>
          </cell>
          <cell r="N48">
            <v>8</v>
          </cell>
          <cell r="O48">
            <v>8</v>
          </cell>
          <cell r="P48">
            <v>8</v>
          </cell>
          <cell r="Q48">
            <v>8</v>
          </cell>
          <cell r="R48">
            <v>8</v>
          </cell>
          <cell r="S48">
            <v>0</v>
          </cell>
          <cell r="T48">
            <v>0</v>
          </cell>
          <cell r="U48">
            <v>8</v>
          </cell>
          <cell r="V48">
            <v>0</v>
          </cell>
        </row>
        <row r="49">
          <cell r="B49" t="str">
            <v>31100</v>
          </cell>
          <cell r="C49" t="str">
            <v>EMPLOYMENT</v>
          </cell>
          <cell r="D49">
            <v>5</v>
          </cell>
          <cell r="E49">
            <v>5</v>
          </cell>
          <cell r="F49">
            <v>5</v>
          </cell>
          <cell r="G49">
            <v>5</v>
          </cell>
          <cell r="H49">
            <v>5</v>
          </cell>
          <cell r="I49">
            <v>5</v>
          </cell>
          <cell r="J49">
            <v>5</v>
          </cell>
          <cell r="K49">
            <v>5</v>
          </cell>
          <cell r="L49">
            <v>5</v>
          </cell>
          <cell r="M49">
            <v>5</v>
          </cell>
          <cell r="N49">
            <v>5</v>
          </cell>
          <cell r="O49">
            <v>5</v>
          </cell>
          <cell r="P49">
            <v>5</v>
          </cell>
          <cell r="Q49">
            <v>5</v>
          </cell>
          <cell r="R49">
            <v>5</v>
          </cell>
          <cell r="S49">
            <v>0</v>
          </cell>
          <cell r="T49">
            <v>0</v>
          </cell>
          <cell r="U49">
            <v>5</v>
          </cell>
          <cell r="V49">
            <v>0</v>
          </cell>
        </row>
        <row r="50">
          <cell r="B50" t="str">
            <v>31300</v>
          </cell>
          <cell r="C50" t="str">
            <v>EE&amp;LABOR RELATIONS</v>
          </cell>
          <cell r="D50">
            <v>3</v>
          </cell>
          <cell r="E50">
            <v>3</v>
          </cell>
          <cell r="F50">
            <v>3</v>
          </cell>
          <cell r="G50">
            <v>3</v>
          </cell>
          <cell r="H50">
            <v>3</v>
          </cell>
          <cell r="I50">
            <v>3</v>
          </cell>
          <cell r="J50">
            <v>3</v>
          </cell>
          <cell r="K50">
            <v>3</v>
          </cell>
          <cell r="L50">
            <v>3</v>
          </cell>
          <cell r="M50">
            <v>3</v>
          </cell>
          <cell r="N50">
            <v>3</v>
          </cell>
          <cell r="O50">
            <v>3</v>
          </cell>
          <cell r="P50">
            <v>3</v>
          </cell>
          <cell r="Q50">
            <v>3</v>
          </cell>
          <cell r="R50">
            <v>3</v>
          </cell>
          <cell r="S50">
            <v>0</v>
          </cell>
          <cell r="T50">
            <v>0</v>
          </cell>
          <cell r="U50">
            <v>3</v>
          </cell>
          <cell r="V50">
            <v>0</v>
          </cell>
        </row>
        <row r="51">
          <cell r="B51" t="str">
            <v>52000</v>
          </cell>
          <cell r="C51" t="str">
            <v>DAVID ANDERSON, CHIE</v>
          </cell>
          <cell r="D51">
            <v>805.03750000000002</v>
          </cell>
          <cell r="E51">
            <v>822.55</v>
          </cell>
          <cell r="F51">
            <v>815.3</v>
          </cell>
          <cell r="G51">
            <v>840.3</v>
          </cell>
          <cell r="H51">
            <v>838.3</v>
          </cell>
          <cell r="I51">
            <v>845.3</v>
          </cell>
          <cell r="J51">
            <v>846.3</v>
          </cell>
          <cell r="K51">
            <v>843.3</v>
          </cell>
          <cell r="L51">
            <v>844.3</v>
          </cell>
          <cell r="M51">
            <v>846.3</v>
          </cell>
          <cell r="N51">
            <v>846.3</v>
          </cell>
          <cell r="O51">
            <v>850.3</v>
          </cell>
          <cell r="P51">
            <v>849.3</v>
          </cell>
          <cell r="Q51">
            <v>845.3</v>
          </cell>
          <cell r="R51">
            <v>842.54999999999984</v>
          </cell>
          <cell r="S51">
            <v>10.262499999999932</v>
          </cell>
          <cell r="T51">
            <v>40.262499999999932</v>
          </cell>
          <cell r="U51">
            <v>858.53750000000002</v>
          </cell>
          <cell r="V51">
            <v>-13.237500000000068</v>
          </cell>
        </row>
        <row r="52">
          <cell r="B52" t="str">
            <v>51010</v>
          </cell>
          <cell r="C52" t="str">
            <v>OCCUPATIONAL SAFETY</v>
          </cell>
          <cell r="D52">
            <v>6</v>
          </cell>
          <cell r="E52">
            <v>6</v>
          </cell>
          <cell r="F52">
            <v>6</v>
          </cell>
          <cell r="G52">
            <v>6</v>
          </cell>
          <cell r="H52">
            <v>6</v>
          </cell>
          <cell r="I52">
            <v>6</v>
          </cell>
          <cell r="J52">
            <v>6</v>
          </cell>
          <cell r="K52">
            <v>6</v>
          </cell>
          <cell r="L52">
            <v>6</v>
          </cell>
          <cell r="M52">
            <v>6</v>
          </cell>
          <cell r="N52">
            <v>6</v>
          </cell>
          <cell r="O52">
            <v>6</v>
          </cell>
          <cell r="P52">
            <v>6</v>
          </cell>
          <cell r="Q52">
            <v>6</v>
          </cell>
          <cell r="R52">
            <v>6</v>
          </cell>
          <cell r="S52">
            <v>0</v>
          </cell>
          <cell r="T52">
            <v>0</v>
          </cell>
          <cell r="U52">
            <v>6</v>
          </cell>
          <cell r="V52">
            <v>0</v>
          </cell>
        </row>
        <row r="53">
          <cell r="B53" t="str">
            <v>26000</v>
          </cell>
          <cell r="C53" t="str">
            <v>DAVE WILLIAMS, UTILI</v>
          </cell>
          <cell r="D53">
            <v>215.53749999999999</v>
          </cell>
          <cell r="E53">
            <v>221.8</v>
          </cell>
          <cell r="F53">
            <v>218.55</v>
          </cell>
          <cell r="G53">
            <v>218.55</v>
          </cell>
          <cell r="H53">
            <v>217.55</v>
          </cell>
          <cell r="I53">
            <v>226.55</v>
          </cell>
          <cell r="J53">
            <v>226.55</v>
          </cell>
          <cell r="K53">
            <v>225.55</v>
          </cell>
          <cell r="L53">
            <v>225.55</v>
          </cell>
          <cell r="M53">
            <v>224.55</v>
          </cell>
          <cell r="N53">
            <v>225.55</v>
          </cell>
          <cell r="O53">
            <v>224.55</v>
          </cell>
          <cell r="P53">
            <v>224.55</v>
          </cell>
          <cell r="Q53">
            <v>223.55</v>
          </cell>
          <cell r="R53">
            <v>223.4666666666667</v>
          </cell>
          <cell r="S53">
            <v>3.0125000000000171</v>
          </cell>
          <cell r="T53">
            <v>8.0125000000000171</v>
          </cell>
          <cell r="U53">
            <v>226.03749999999999</v>
          </cell>
          <cell r="V53">
            <v>-2.4874999999999829</v>
          </cell>
        </row>
        <row r="54">
          <cell r="B54" t="str">
            <v>13600</v>
          </cell>
          <cell r="C54" t="str">
            <v>ACCOUNT SERVICES</v>
          </cell>
          <cell r="D54">
            <v>15</v>
          </cell>
          <cell r="E54">
            <v>15</v>
          </cell>
          <cell r="F54">
            <v>15</v>
          </cell>
          <cell r="G54">
            <v>15</v>
          </cell>
          <cell r="H54">
            <v>15</v>
          </cell>
          <cell r="I54">
            <v>15</v>
          </cell>
          <cell r="J54">
            <v>15</v>
          </cell>
          <cell r="K54">
            <v>15</v>
          </cell>
          <cell r="L54">
            <v>15</v>
          </cell>
          <cell r="M54">
            <v>15</v>
          </cell>
          <cell r="N54">
            <v>15</v>
          </cell>
          <cell r="O54">
            <v>15</v>
          </cell>
          <cell r="P54">
            <v>15</v>
          </cell>
          <cell r="Q54">
            <v>15</v>
          </cell>
          <cell r="R54">
            <v>15</v>
          </cell>
          <cell r="S54">
            <v>0</v>
          </cell>
          <cell r="T54">
            <v>0</v>
          </cell>
          <cell r="U54">
            <v>15</v>
          </cell>
          <cell r="V54">
            <v>0</v>
          </cell>
        </row>
        <row r="55">
          <cell r="B55" t="str">
            <v>13400</v>
          </cell>
          <cell r="C55" t="str">
            <v>CUST CONTACT CENTER</v>
          </cell>
          <cell r="D55">
            <v>106.5625</v>
          </cell>
          <cell r="E55">
            <v>107.5</v>
          </cell>
          <cell r="F55">
            <v>106</v>
          </cell>
          <cell r="G55">
            <v>106</v>
          </cell>
          <cell r="H55">
            <v>105</v>
          </cell>
          <cell r="I55">
            <v>114</v>
          </cell>
          <cell r="J55">
            <v>114</v>
          </cell>
          <cell r="K55">
            <v>113</v>
          </cell>
          <cell r="L55">
            <v>113</v>
          </cell>
          <cell r="M55">
            <v>112</v>
          </cell>
          <cell r="N55">
            <v>112</v>
          </cell>
          <cell r="O55">
            <v>111</v>
          </cell>
          <cell r="P55">
            <v>111</v>
          </cell>
          <cell r="Q55">
            <v>110</v>
          </cell>
          <cell r="R55">
            <v>110.58333333333333</v>
          </cell>
          <cell r="S55">
            <v>-0.5625</v>
          </cell>
          <cell r="T55">
            <v>3.4375</v>
          </cell>
          <cell r="U55">
            <v>114.0625</v>
          </cell>
          <cell r="V55">
            <v>-4.0625</v>
          </cell>
        </row>
        <row r="56">
          <cell r="B56" t="str">
            <v>12010</v>
          </cell>
          <cell r="C56" t="str">
            <v>OPERATIONS SUPPORT S</v>
          </cell>
          <cell r="D56">
            <v>31</v>
          </cell>
          <cell r="E56">
            <v>31</v>
          </cell>
          <cell r="F56">
            <v>31</v>
          </cell>
          <cell r="G56">
            <v>31</v>
          </cell>
          <cell r="H56">
            <v>31</v>
          </cell>
          <cell r="I56">
            <v>31</v>
          </cell>
          <cell r="J56">
            <v>31</v>
          </cell>
          <cell r="K56">
            <v>31</v>
          </cell>
          <cell r="L56">
            <v>31</v>
          </cell>
          <cell r="M56">
            <v>31</v>
          </cell>
          <cell r="N56">
            <v>31</v>
          </cell>
          <cell r="O56">
            <v>31</v>
          </cell>
          <cell r="P56">
            <v>31</v>
          </cell>
          <cell r="Q56">
            <v>31</v>
          </cell>
          <cell r="R56">
            <v>31</v>
          </cell>
          <cell r="S56">
            <v>0</v>
          </cell>
          <cell r="T56">
            <v>0</v>
          </cell>
          <cell r="U56">
            <v>31</v>
          </cell>
          <cell r="V56">
            <v>0</v>
          </cell>
        </row>
        <row r="57">
          <cell r="B57" t="str">
            <v>12011</v>
          </cell>
          <cell r="C57" t="str">
            <v>METER SHOP</v>
          </cell>
          <cell r="D57">
            <v>6</v>
          </cell>
          <cell r="E57">
            <v>6</v>
          </cell>
          <cell r="F57">
            <v>6</v>
          </cell>
          <cell r="G57">
            <v>6</v>
          </cell>
          <cell r="H57">
            <v>6</v>
          </cell>
          <cell r="I57">
            <v>6</v>
          </cell>
          <cell r="J57">
            <v>6</v>
          </cell>
          <cell r="K57">
            <v>6</v>
          </cell>
          <cell r="L57">
            <v>6</v>
          </cell>
          <cell r="M57">
            <v>6</v>
          </cell>
          <cell r="N57">
            <v>6</v>
          </cell>
          <cell r="O57">
            <v>6</v>
          </cell>
          <cell r="P57">
            <v>6</v>
          </cell>
          <cell r="Q57">
            <v>6</v>
          </cell>
          <cell r="R57">
            <v>6</v>
          </cell>
          <cell r="S57">
            <v>0</v>
          </cell>
          <cell r="T57">
            <v>0</v>
          </cell>
          <cell r="U57">
            <v>6</v>
          </cell>
          <cell r="V57">
            <v>0</v>
          </cell>
        </row>
        <row r="58">
          <cell r="B58" t="str">
            <v>12012</v>
          </cell>
          <cell r="C58" t="str">
            <v>GENERAL MAINT</v>
          </cell>
          <cell r="D58">
            <v>5</v>
          </cell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  <cell r="Q58">
            <v>5</v>
          </cell>
          <cell r="R58">
            <v>5</v>
          </cell>
          <cell r="S58">
            <v>0</v>
          </cell>
          <cell r="T58">
            <v>0</v>
          </cell>
          <cell r="U58">
            <v>5</v>
          </cell>
          <cell r="V58">
            <v>0</v>
          </cell>
        </row>
        <row r="59">
          <cell r="B59" t="str">
            <v>12013</v>
          </cell>
          <cell r="C59" t="str">
            <v>TRANSPORTATION</v>
          </cell>
          <cell r="D59">
            <v>20</v>
          </cell>
          <cell r="E59">
            <v>20</v>
          </cell>
          <cell r="F59">
            <v>20</v>
          </cell>
          <cell r="G59">
            <v>20</v>
          </cell>
          <cell r="H59">
            <v>20</v>
          </cell>
          <cell r="I59">
            <v>20</v>
          </cell>
          <cell r="J59">
            <v>20</v>
          </cell>
          <cell r="K59">
            <v>20</v>
          </cell>
          <cell r="L59">
            <v>20</v>
          </cell>
          <cell r="M59">
            <v>20</v>
          </cell>
          <cell r="N59">
            <v>20</v>
          </cell>
          <cell r="O59">
            <v>20</v>
          </cell>
          <cell r="P59">
            <v>20</v>
          </cell>
          <cell r="Q59">
            <v>20</v>
          </cell>
          <cell r="R59">
            <v>20</v>
          </cell>
          <cell r="S59">
            <v>0</v>
          </cell>
          <cell r="T59">
            <v>0</v>
          </cell>
          <cell r="U59">
            <v>20</v>
          </cell>
          <cell r="V59">
            <v>0</v>
          </cell>
        </row>
        <row r="60">
          <cell r="B60" t="str">
            <v>11300</v>
          </cell>
          <cell r="C60" t="str">
            <v>MAJOR ACCOUNT SERVIC</v>
          </cell>
          <cell r="D60">
            <v>13</v>
          </cell>
          <cell r="E60">
            <v>14</v>
          </cell>
          <cell r="F60">
            <v>14</v>
          </cell>
          <cell r="G60">
            <v>14</v>
          </cell>
          <cell r="H60">
            <v>14</v>
          </cell>
          <cell r="I60">
            <v>14</v>
          </cell>
          <cell r="J60">
            <v>14</v>
          </cell>
          <cell r="K60">
            <v>14</v>
          </cell>
          <cell r="L60">
            <v>14</v>
          </cell>
          <cell r="M60">
            <v>14</v>
          </cell>
          <cell r="N60">
            <v>14</v>
          </cell>
          <cell r="O60">
            <v>14</v>
          </cell>
          <cell r="P60">
            <v>14</v>
          </cell>
          <cell r="Q60">
            <v>14</v>
          </cell>
          <cell r="R60">
            <v>14</v>
          </cell>
          <cell r="S60">
            <v>1</v>
          </cell>
          <cell r="T60">
            <v>1</v>
          </cell>
          <cell r="U60">
            <v>14</v>
          </cell>
          <cell r="V60">
            <v>0</v>
          </cell>
        </row>
        <row r="61">
          <cell r="B61" t="str">
            <v>11320</v>
          </cell>
          <cell r="C61" t="str">
            <v>FIELD SERVICES</v>
          </cell>
          <cell r="D61">
            <v>5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5</v>
          </cell>
          <cell r="J61">
            <v>5</v>
          </cell>
          <cell r="K61">
            <v>5</v>
          </cell>
          <cell r="L61">
            <v>5</v>
          </cell>
          <cell r="M61">
            <v>5</v>
          </cell>
          <cell r="N61">
            <v>5</v>
          </cell>
          <cell r="O61">
            <v>5</v>
          </cell>
          <cell r="P61">
            <v>5</v>
          </cell>
          <cell r="Q61">
            <v>5</v>
          </cell>
          <cell r="R61">
            <v>5</v>
          </cell>
          <cell r="S61">
            <v>0</v>
          </cell>
          <cell r="T61">
            <v>0</v>
          </cell>
          <cell r="U61">
            <v>5</v>
          </cell>
          <cell r="V61">
            <v>0</v>
          </cell>
        </row>
        <row r="62">
          <cell r="B62" t="str">
            <v>11325</v>
          </cell>
          <cell r="C62" t="str">
            <v>CUST SEG SRVC</v>
          </cell>
          <cell r="D62">
            <v>5</v>
          </cell>
          <cell r="E62">
            <v>5</v>
          </cell>
          <cell r="F62">
            <v>5</v>
          </cell>
          <cell r="G62">
            <v>5</v>
          </cell>
          <cell r="H62">
            <v>5</v>
          </cell>
          <cell r="I62">
            <v>5</v>
          </cell>
          <cell r="J62">
            <v>5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5</v>
          </cell>
          <cell r="Q62">
            <v>5</v>
          </cell>
          <cell r="R62">
            <v>5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</row>
        <row r="63">
          <cell r="B63" t="str">
            <v>11348</v>
          </cell>
          <cell r="C63" t="str">
            <v>MAJ ACCT SERV TEAM</v>
          </cell>
          <cell r="D63">
            <v>3</v>
          </cell>
          <cell r="E63">
            <v>4</v>
          </cell>
          <cell r="F63">
            <v>4</v>
          </cell>
          <cell r="G63">
            <v>4</v>
          </cell>
          <cell r="H63">
            <v>4</v>
          </cell>
          <cell r="I63">
            <v>4</v>
          </cell>
          <cell r="J63">
            <v>4</v>
          </cell>
          <cell r="K63">
            <v>4</v>
          </cell>
          <cell r="L63">
            <v>4</v>
          </cell>
          <cell r="M63">
            <v>4</v>
          </cell>
          <cell r="N63">
            <v>4</v>
          </cell>
          <cell r="O63">
            <v>4</v>
          </cell>
          <cell r="P63">
            <v>4</v>
          </cell>
          <cell r="Q63">
            <v>4</v>
          </cell>
          <cell r="R63">
            <v>4</v>
          </cell>
          <cell r="S63">
            <v>1</v>
          </cell>
          <cell r="T63">
            <v>1</v>
          </cell>
          <cell r="U63">
            <v>4</v>
          </cell>
          <cell r="V63">
            <v>0</v>
          </cell>
        </row>
        <row r="64">
          <cell r="B64" t="str">
            <v>28000</v>
          </cell>
          <cell r="C64" t="str">
            <v>KIM HEITING,MARKETIN</v>
          </cell>
          <cell r="D64">
            <v>49.975000000000001</v>
          </cell>
          <cell r="E64">
            <v>54.3</v>
          </cell>
          <cell r="F64">
            <v>52.55</v>
          </cell>
          <cell r="G64">
            <v>52.55</v>
          </cell>
          <cell r="H64">
            <v>52.55</v>
          </cell>
          <cell r="I64">
            <v>52.55</v>
          </cell>
          <cell r="J64">
            <v>52.55</v>
          </cell>
          <cell r="K64">
            <v>52.55</v>
          </cell>
          <cell r="L64">
            <v>52.55</v>
          </cell>
          <cell r="M64">
            <v>52.55</v>
          </cell>
          <cell r="N64">
            <v>53.55</v>
          </cell>
          <cell r="O64">
            <v>53.55</v>
          </cell>
          <cell r="P64">
            <v>53.55</v>
          </cell>
          <cell r="Q64">
            <v>53.55</v>
          </cell>
          <cell r="R64">
            <v>52.883333333333326</v>
          </cell>
          <cell r="S64">
            <v>2.5749999999999957</v>
          </cell>
          <cell r="T64">
            <v>3.5749999999999957</v>
          </cell>
          <cell r="U64">
            <v>51.975000000000001</v>
          </cell>
          <cell r="V64">
            <v>1.5749999999999957</v>
          </cell>
        </row>
        <row r="65">
          <cell r="B65" t="str">
            <v>11550</v>
          </cell>
          <cell r="C65" t="str">
            <v>CONSMR INFO-INTNT SR</v>
          </cell>
          <cell r="D65">
            <v>4</v>
          </cell>
          <cell r="E65">
            <v>4</v>
          </cell>
          <cell r="F65">
            <v>4</v>
          </cell>
          <cell r="G65">
            <v>4</v>
          </cell>
          <cell r="H65">
            <v>4</v>
          </cell>
          <cell r="I65">
            <v>4</v>
          </cell>
          <cell r="J65">
            <v>4</v>
          </cell>
          <cell r="K65">
            <v>4</v>
          </cell>
          <cell r="L65">
            <v>4</v>
          </cell>
          <cell r="M65">
            <v>4</v>
          </cell>
          <cell r="N65">
            <v>4</v>
          </cell>
          <cell r="O65">
            <v>4</v>
          </cell>
          <cell r="P65">
            <v>4</v>
          </cell>
          <cell r="Q65">
            <v>4</v>
          </cell>
          <cell r="R65">
            <v>4</v>
          </cell>
          <cell r="S65">
            <v>0</v>
          </cell>
          <cell r="T65">
            <v>0</v>
          </cell>
          <cell r="U65">
            <v>4</v>
          </cell>
          <cell r="V65">
            <v>0</v>
          </cell>
        </row>
        <row r="66">
          <cell r="B66" t="str">
            <v>52040</v>
          </cell>
          <cell r="C66" t="str">
            <v>CORPORATE COMMUNICAT</v>
          </cell>
          <cell r="D66">
            <v>3</v>
          </cell>
          <cell r="E66">
            <v>4</v>
          </cell>
          <cell r="F66">
            <v>3</v>
          </cell>
          <cell r="G66">
            <v>3</v>
          </cell>
          <cell r="H66">
            <v>3</v>
          </cell>
          <cell r="I66">
            <v>3</v>
          </cell>
          <cell r="J66">
            <v>3</v>
          </cell>
          <cell r="K66">
            <v>3</v>
          </cell>
          <cell r="L66">
            <v>3</v>
          </cell>
          <cell r="M66">
            <v>3</v>
          </cell>
          <cell r="N66">
            <v>3</v>
          </cell>
          <cell r="O66">
            <v>3</v>
          </cell>
          <cell r="P66">
            <v>3</v>
          </cell>
          <cell r="Q66">
            <v>3</v>
          </cell>
          <cell r="R66">
            <v>3</v>
          </cell>
          <cell r="S66">
            <v>0</v>
          </cell>
          <cell r="T66">
            <v>0</v>
          </cell>
          <cell r="U66">
            <v>4</v>
          </cell>
          <cell r="V66">
            <v>-1</v>
          </cell>
        </row>
        <row r="67">
          <cell r="B67" t="str">
            <v>15491</v>
          </cell>
          <cell r="C67" t="str">
            <v>DIR, ACQUIRE CUSTOME</v>
          </cell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  <cell r="S67">
            <v>0</v>
          </cell>
          <cell r="T67">
            <v>0</v>
          </cell>
          <cell r="U67">
            <v>1</v>
          </cell>
          <cell r="V67">
            <v>0</v>
          </cell>
        </row>
        <row r="68">
          <cell r="B68" t="str">
            <v>11500</v>
          </cell>
          <cell r="C68" t="str">
            <v>ACQUIRE CUSTOMERS</v>
          </cell>
          <cell r="D68">
            <v>41.975000000000001</v>
          </cell>
          <cell r="E68">
            <v>45.3</v>
          </cell>
          <cell r="F68">
            <v>44.55</v>
          </cell>
          <cell r="G68">
            <v>44.55</v>
          </cell>
          <cell r="H68">
            <v>44.55</v>
          </cell>
          <cell r="I68">
            <v>44.55</v>
          </cell>
          <cell r="J68">
            <v>44.55</v>
          </cell>
          <cell r="K68">
            <v>44.55</v>
          </cell>
          <cell r="L68">
            <v>44.55</v>
          </cell>
          <cell r="M68">
            <v>44.55</v>
          </cell>
          <cell r="N68">
            <v>45.55</v>
          </cell>
          <cell r="O68">
            <v>45.55</v>
          </cell>
          <cell r="P68">
            <v>45.55</v>
          </cell>
          <cell r="Q68">
            <v>45.55</v>
          </cell>
          <cell r="R68">
            <v>44.883333333333333</v>
          </cell>
          <cell r="S68">
            <v>2.5749999999999957</v>
          </cell>
          <cell r="T68">
            <v>3.5749999999999957</v>
          </cell>
          <cell r="U68">
            <v>42.975000000000001</v>
          </cell>
          <cell r="V68">
            <v>2.5749999999999957</v>
          </cell>
        </row>
        <row r="69">
          <cell r="B69" t="str">
            <v>11410</v>
          </cell>
          <cell r="C69" t="str">
            <v>RES CONSUMER SERVICE</v>
          </cell>
          <cell r="D69">
            <v>6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6</v>
          </cell>
          <cell r="K69">
            <v>6</v>
          </cell>
          <cell r="L69">
            <v>6</v>
          </cell>
          <cell r="M69">
            <v>6</v>
          </cell>
          <cell r="N69">
            <v>6</v>
          </cell>
          <cell r="O69">
            <v>6</v>
          </cell>
          <cell r="P69">
            <v>6</v>
          </cell>
          <cell r="Q69">
            <v>6</v>
          </cell>
          <cell r="R69">
            <v>6</v>
          </cell>
          <cell r="S69">
            <v>0</v>
          </cell>
          <cell r="T69">
            <v>0</v>
          </cell>
          <cell r="U69">
            <v>6</v>
          </cell>
          <cell r="V69">
            <v>0</v>
          </cell>
        </row>
        <row r="70">
          <cell r="B70">
            <v>11490</v>
          </cell>
          <cell r="C70" t="str">
            <v>APPLIANCE CENTER</v>
          </cell>
          <cell r="D70">
            <v>7.9749999999999996</v>
          </cell>
          <cell r="E70">
            <v>10.3</v>
          </cell>
          <cell r="F70">
            <v>10.55</v>
          </cell>
          <cell r="G70">
            <v>10.55</v>
          </cell>
          <cell r="H70">
            <v>10.55</v>
          </cell>
          <cell r="I70">
            <v>10.55</v>
          </cell>
          <cell r="J70">
            <v>10.55</v>
          </cell>
          <cell r="K70">
            <v>10.55</v>
          </cell>
          <cell r="L70">
            <v>10.55</v>
          </cell>
          <cell r="M70">
            <v>10.55</v>
          </cell>
          <cell r="N70">
            <v>10.55</v>
          </cell>
          <cell r="O70">
            <v>10.55</v>
          </cell>
          <cell r="P70">
            <v>10.55</v>
          </cell>
          <cell r="Q70">
            <v>10.55</v>
          </cell>
          <cell r="R70">
            <v>10.549999999999999</v>
          </cell>
          <cell r="S70">
            <v>2.5750000000000011</v>
          </cell>
          <cell r="T70">
            <v>2.5750000000000011</v>
          </cell>
          <cell r="U70">
            <v>8.9749999999999996</v>
          </cell>
          <cell r="V70">
            <v>1.5750000000000011</v>
          </cell>
        </row>
        <row r="71">
          <cell r="B71">
            <v>11513</v>
          </cell>
          <cell r="C71" t="str">
            <v>SERVICE SOLUTIONS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0</v>
          </cell>
          <cell r="T71">
            <v>0</v>
          </cell>
          <cell r="U71">
            <v>1</v>
          </cell>
          <cell r="V71">
            <v>0</v>
          </cell>
        </row>
        <row r="72">
          <cell r="B72" t="str">
            <v>11551</v>
          </cell>
          <cell r="C72" t="str">
            <v>CUSTOMER ACQUISITION</v>
          </cell>
          <cell r="D72">
            <v>13</v>
          </cell>
          <cell r="E72">
            <v>13</v>
          </cell>
          <cell r="F72">
            <v>14</v>
          </cell>
          <cell r="G72">
            <v>14</v>
          </cell>
          <cell r="H72">
            <v>14</v>
          </cell>
          <cell r="I72">
            <v>14</v>
          </cell>
          <cell r="J72">
            <v>14</v>
          </cell>
          <cell r="K72">
            <v>14</v>
          </cell>
          <cell r="L72">
            <v>14</v>
          </cell>
          <cell r="M72">
            <v>14</v>
          </cell>
          <cell r="N72">
            <v>14</v>
          </cell>
          <cell r="O72">
            <v>14</v>
          </cell>
          <cell r="P72">
            <v>14</v>
          </cell>
          <cell r="Q72">
            <v>14</v>
          </cell>
          <cell r="R72">
            <v>14</v>
          </cell>
          <cell r="S72">
            <v>1</v>
          </cell>
          <cell r="T72">
            <v>1</v>
          </cell>
          <cell r="U72">
            <v>13</v>
          </cell>
          <cell r="V72">
            <v>1</v>
          </cell>
        </row>
        <row r="73">
          <cell r="B73" t="str">
            <v>11330</v>
          </cell>
          <cell r="C73" t="str">
            <v>CUST ACQ MRKTG CONV</v>
          </cell>
          <cell r="D73">
            <v>6</v>
          </cell>
          <cell r="E73">
            <v>6</v>
          </cell>
          <cell r="F73">
            <v>6</v>
          </cell>
          <cell r="G73">
            <v>6</v>
          </cell>
          <cell r="H73">
            <v>6</v>
          </cell>
          <cell r="I73">
            <v>6</v>
          </cell>
          <cell r="J73">
            <v>6</v>
          </cell>
          <cell r="K73">
            <v>6</v>
          </cell>
          <cell r="L73">
            <v>6</v>
          </cell>
          <cell r="M73">
            <v>6</v>
          </cell>
          <cell r="N73">
            <v>6</v>
          </cell>
          <cell r="O73">
            <v>6</v>
          </cell>
          <cell r="P73">
            <v>6</v>
          </cell>
          <cell r="Q73">
            <v>6</v>
          </cell>
          <cell r="R73">
            <v>6</v>
          </cell>
          <cell r="S73">
            <v>0</v>
          </cell>
          <cell r="T73">
            <v>0</v>
          </cell>
          <cell r="U73">
            <v>6</v>
          </cell>
          <cell r="V73">
            <v>0</v>
          </cell>
        </row>
        <row r="74">
          <cell r="B74" t="str">
            <v>11515</v>
          </cell>
          <cell r="C74" t="str">
            <v>CUST ACQ MRKTG NEW</v>
          </cell>
          <cell r="D74">
            <v>7</v>
          </cell>
          <cell r="E74">
            <v>7</v>
          </cell>
          <cell r="F74">
            <v>8</v>
          </cell>
          <cell r="G74">
            <v>8</v>
          </cell>
          <cell r="H74">
            <v>8</v>
          </cell>
          <cell r="I74">
            <v>8</v>
          </cell>
          <cell r="J74">
            <v>8</v>
          </cell>
          <cell r="K74">
            <v>8</v>
          </cell>
          <cell r="L74">
            <v>8</v>
          </cell>
          <cell r="M74">
            <v>8</v>
          </cell>
          <cell r="N74">
            <v>8</v>
          </cell>
          <cell r="O74">
            <v>8</v>
          </cell>
          <cell r="P74">
            <v>8</v>
          </cell>
          <cell r="Q74">
            <v>8</v>
          </cell>
          <cell r="R74">
            <v>8</v>
          </cell>
          <cell r="S74">
            <v>1</v>
          </cell>
          <cell r="T74">
            <v>1</v>
          </cell>
          <cell r="U74">
            <v>7</v>
          </cell>
          <cell r="V74">
            <v>1</v>
          </cell>
        </row>
        <row r="75">
          <cell r="B75" t="str">
            <v>11400</v>
          </cell>
          <cell r="C75" t="str">
            <v>CUSTOMER EXPERIENCE</v>
          </cell>
          <cell r="D75">
            <v>14</v>
          </cell>
          <cell r="E75">
            <v>15</v>
          </cell>
          <cell r="F75">
            <v>13</v>
          </cell>
          <cell r="G75">
            <v>13</v>
          </cell>
          <cell r="H75">
            <v>13</v>
          </cell>
          <cell r="I75">
            <v>13</v>
          </cell>
          <cell r="J75">
            <v>13</v>
          </cell>
          <cell r="K75">
            <v>13</v>
          </cell>
          <cell r="L75">
            <v>13</v>
          </cell>
          <cell r="M75">
            <v>13</v>
          </cell>
          <cell r="N75">
            <v>14</v>
          </cell>
          <cell r="O75">
            <v>14</v>
          </cell>
          <cell r="P75">
            <v>14</v>
          </cell>
          <cell r="Q75">
            <v>14</v>
          </cell>
          <cell r="R75">
            <v>13.333333333333334</v>
          </cell>
          <cell r="S75">
            <v>-1</v>
          </cell>
          <cell r="T75">
            <v>0</v>
          </cell>
          <cell r="U75">
            <v>14</v>
          </cell>
          <cell r="V75">
            <v>0</v>
          </cell>
        </row>
        <row r="76">
          <cell r="B76" t="str">
            <v>11420</v>
          </cell>
          <cell r="C76" t="str">
            <v>CUST EXPRNCE CONV</v>
          </cell>
          <cell r="D76">
            <v>6</v>
          </cell>
          <cell r="E76">
            <v>7</v>
          </cell>
          <cell r="F76">
            <v>6</v>
          </cell>
          <cell r="G76">
            <v>6</v>
          </cell>
          <cell r="H76">
            <v>6</v>
          </cell>
          <cell r="I76">
            <v>6</v>
          </cell>
          <cell r="J76">
            <v>6</v>
          </cell>
          <cell r="K76">
            <v>6</v>
          </cell>
          <cell r="L76">
            <v>6</v>
          </cell>
          <cell r="M76">
            <v>6</v>
          </cell>
          <cell r="N76">
            <v>6</v>
          </cell>
          <cell r="O76">
            <v>6</v>
          </cell>
          <cell r="P76">
            <v>6</v>
          </cell>
          <cell r="Q76">
            <v>6</v>
          </cell>
          <cell r="R76">
            <v>6</v>
          </cell>
          <cell r="S76">
            <v>0</v>
          </cell>
          <cell r="T76">
            <v>0</v>
          </cell>
          <cell r="U76">
            <v>7</v>
          </cell>
          <cell r="V76">
            <v>-1</v>
          </cell>
        </row>
        <row r="77">
          <cell r="B77" t="str">
            <v>11430</v>
          </cell>
          <cell r="C77" t="str">
            <v>CUST EXPRNCE NEW</v>
          </cell>
          <cell r="D77">
            <v>8</v>
          </cell>
          <cell r="E77">
            <v>8</v>
          </cell>
          <cell r="F77">
            <v>7</v>
          </cell>
          <cell r="G77">
            <v>7</v>
          </cell>
          <cell r="H77">
            <v>7</v>
          </cell>
          <cell r="I77">
            <v>7</v>
          </cell>
          <cell r="J77">
            <v>7</v>
          </cell>
          <cell r="K77">
            <v>7</v>
          </cell>
          <cell r="L77">
            <v>7</v>
          </cell>
          <cell r="M77">
            <v>7</v>
          </cell>
          <cell r="N77">
            <v>8</v>
          </cell>
          <cell r="O77">
            <v>8</v>
          </cell>
          <cell r="P77">
            <v>8</v>
          </cell>
          <cell r="Q77">
            <v>8</v>
          </cell>
          <cell r="R77">
            <v>7.333333333333333</v>
          </cell>
          <cell r="S77">
            <v>-1</v>
          </cell>
          <cell r="T77">
            <v>0</v>
          </cell>
          <cell r="U77">
            <v>7</v>
          </cell>
          <cell r="V77">
            <v>1</v>
          </cell>
        </row>
        <row r="78">
          <cell r="B78" t="str">
            <v>27000</v>
          </cell>
          <cell r="C78" t="str">
            <v>GRANT YOSHIHARA, UTI</v>
          </cell>
          <cell r="D78">
            <v>583.5</v>
          </cell>
          <cell r="E78">
            <v>594.75</v>
          </cell>
          <cell r="F78">
            <v>590.75</v>
          </cell>
          <cell r="G78">
            <v>615.75</v>
          </cell>
          <cell r="H78">
            <v>614.75</v>
          </cell>
          <cell r="I78">
            <v>612.75</v>
          </cell>
          <cell r="J78">
            <v>613.75</v>
          </cell>
          <cell r="K78">
            <v>611.75</v>
          </cell>
          <cell r="L78">
            <v>612.75</v>
          </cell>
          <cell r="M78">
            <v>615.75</v>
          </cell>
          <cell r="N78">
            <v>614.75</v>
          </cell>
          <cell r="O78">
            <v>619.75</v>
          </cell>
          <cell r="P78">
            <v>618.75</v>
          </cell>
          <cell r="Q78">
            <v>615.75</v>
          </cell>
          <cell r="R78">
            <v>613.08333333333337</v>
          </cell>
          <cell r="S78">
            <v>7.25</v>
          </cell>
          <cell r="T78">
            <v>32.25</v>
          </cell>
          <cell r="U78">
            <v>626.5</v>
          </cell>
          <cell r="V78">
            <v>-10.75</v>
          </cell>
        </row>
        <row r="79">
          <cell r="B79" t="str">
            <v>15400</v>
          </cell>
          <cell r="C79" t="str">
            <v>CODE COMPLIANCE</v>
          </cell>
          <cell r="D79">
            <v>5</v>
          </cell>
          <cell r="E79">
            <v>5</v>
          </cell>
          <cell r="F79">
            <v>5</v>
          </cell>
          <cell r="G79">
            <v>5</v>
          </cell>
          <cell r="H79">
            <v>5</v>
          </cell>
          <cell r="I79">
            <v>5</v>
          </cell>
          <cell r="J79">
            <v>5</v>
          </cell>
          <cell r="K79">
            <v>5</v>
          </cell>
          <cell r="L79">
            <v>5</v>
          </cell>
          <cell r="M79">
            <v>5</v>
          </cell>
          <cell r="N79">
            <v>5</v>
          </cell>
          <cell r="O79">
            <v>5</v>
          </cell>
          <cell r="P79">
            <v>5</v>
          </cell>
          <cell r="Q79">
            <v>5</v>
          </cell>
          <cell r="R79">
            <v>5</v>
          </cell>
          <cell r="S79">
            <v>0</v>
          </cell>
          <cell r="T79">
            <v>0</v>
          </cell>
          <cell r="U79">
            <v>5</v>
          </cell>
          <cell r="V79">
            <v>0</v>
          </cell>
        </row>
        <row r="80">
          <cell r="B80" t="str">
            <v>15501</v>
          </cell>
          <cell r="C80" t="str">
            <v>DIR, TECH SERV &amp; SYS</v>
          </cell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0</v>
          </cell>
          <cell r="T80">
            <v>0</v>
          </cell>
          <cell r="U80">
            <v>1</v>
          </cell>
          <cell r="V80">
            <v>0</v>
          </cell>
        </row>
        <row r="81">
          <cell r="B81" t="str">
            <v>15492</v>
          </cell>
          <cell r="C81" t="str">
            <v>DIR, FIELD OPERATION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0</v>
          </cell>
          <cell r="T81">
            <v>0</v>
          </cell>
          <cell r="U81">
            <v>1</v>
          </cell>
          <cell r="V81">
            <v>0</v>
          </cell>
        </row>
        <row r="82">
          <cell r="B82" t="str">
            <v>25000</v>
          </cell>
          <cell r="C82" t="str">
            <v>TECH SERVICES AND SY</v>
          </cell>
          <cell r="D82">
            <v>158.5</v>
          </cell>
          <cell r="E82">
            <v>159.75</v>
          </cell>
          <cell r="F82">
            <v>161.75</v>
          </cell>
          <cell r="G82">
            <v>162.75</v>
          </cell>
          <cell r="H82">
            <v>162.75</v>
          </cell>
          <cell r="I82">
            <v>163.75</v>
          </cell>
          <cell r="J82">
            <v>165.75</v>
          </cell>
          <cell r="K82">
            <v>166.75</v>
          </cell>
          <cell r="L82">
            <v>168.75</v>
          </cell>
          <cell r="M82">
            <v>168.75</v>
          </cell>
          <cell r="N82">
            <v>168.75</v>
          </cell>
          <cell r="O82">
            <v>168.75</v>
          </cell>
          <cell r="P82">
            <v>168.75</v>
          </cell>
          <cell r="Q82">
            <v>168.75</v>
          </cell>
          <cell r="R82">
            <v>166.33333333333334</v>
          </cell>
          <cell r="S82">
            <v>3.25</v>
          </cell>
          <cell r="T82">
            <v>10.25</v>
          </cell>
          <cell r="U82">
            <v>170.5</v>
          </cell>
          <cell r="V82">
            <v>-1.75</v>
          </cell>
        </row>
        <row r="83">
          <cell r="B83" t="str">
            <v>15508</v>
          </cell>
          <cell r="C83" t="str">
            <v>BUSINESS ANALYSIS</v>
          </cell>
          <cell r="D83">
            <v>5</v>
          </cell>
          <cell r="E83">
            <v>5</v>
          </cell>
          <cell r="F83">
            <v>5</v>
          </cell>
          <cell r="G83">
            <v>5</v>
          </cell>
          <cell r="H83">
            <v>5</v>
          </cell>
          <cell r="I83">
            <v>5</v>
          </cell>
          <cell r="J83">
            <v>5</v>
          </cell>
          <cell r="K83">
            <v>5</v>
          </cell>
          <cell r="L83">
            <v>5</v>
          </cell>
          <cell r="M83">
            <v>5</v>
          </cell>
          <cell r="N83">
            <v>5</v>
          </cell>
          <cell r="O83">
            <v>5</v>
          </cell>
          <cell r="P83">
            <v>5</v>
          </cell>
          <cell r="Q83">
            <v>5</v>
          </cell>
          <cell r="R83">
            <v>5</v>
          </cell>
          <cell r="S83">
            <v>0</v>
          </cell>
          <cell r="T83">
            <v>0</v>
          </cell>
          <cell r="U83">
            <v>5</v>
          </cell>
          <cell r="V83">
            <v>0</v>
          </cell>
        </row>
        <row r="84">
          <cell r="B84">
            <v>13525</v>
          </cell>
          <cell r="C84" t="str">
            <v>BUSINESS SYSTEMS</v>
          </cell>
          <cell r="D84">
            <v>10</v>
          </cell>
          <cell r="E84">
            <v>9</v>
          </cell>
          <cell r="F84">
            <v>9</v>
          </cell>
          <cell r="G84">
            <v>9</v>
          </cell>
          <cell r="H84">
            <v>9</v>
          </cell>
          <cell r="I84">
            <v>9</v>
          </cell>
          <cell r="J84">
            <v>10</v>
          </cell>
          <cell r="K84">
            <v>9</v>
          </cell>
          <cell r="L84">
            <v>9</v>
          </cell>
          <cell r="M84">
            <v>9</v>
          </cell>
          <cell r="N84">
            <v>9</v>
          </cell>
          <cell r="O84">
            <v>9</v>
          </cell>
          <cell r="P84">
            <v>9</v>
          </cell>
          <cell r="Q84">
            <v>9</v>
          </cell>
          <cell r="R84">
            <v>9.0833333333333339</v>
          </cell>
          <cell r="S84">
            <v>-1</v>
          </cell>
          <cell r="T84">
            <v>-1</v>
          </cell>
          <cell r="U84">
            <v>9</v>
          </cell>
          <cell r="V84">
            <v>0</v>
          </cell>
        </row>
        <row r="85">
          <cell r="B85" t="str">
            <v>11200</v>
          </cell>
          <cell r="C85" t="str">
            <v>GAS STORAGE OPS</v>
          </cell>
          <cell r="D85">
            <v>32.5</v>
          </cell>
          <cell r="E85">
            <v>36.75</v>
          </cell>
          <cell r="F85">
            <v>36.75</v>
          </cell>
          <cell r="G85">
            <v>36.75</v>
          </cell>
          <cell r="H85">
            <v>36.75</v>
          </cell>
          <cell r="I85">
            <v>36.75</v>
          </cell>
          <cell r="J85">
            <v>37.75</v>
          </cell>
          <cell r="K85">
            <v>39.75</v>
          </cell>
          <cell r="L85">
            <v>41.75</v>
          </cell>
          <cell r="M85">
            <v>41.75</v>
          </cell>
          <cell r="N85">
            <v>41.75</v>
          </cell>
          <cell r="O85">
            <v>41.75</v>
          </cell>
          <cell r="P85">
            <v>41.75</v>
          </cell>
          <cell r="Q85">
            <v>41.75</v>
          </cell>
          <cell r="R85">
            <v>39.583333333333336</v>
          </cell>
          <cell r="S85">
            <v>4.25</v>
          </cell>
          <cell r="T85">
            <v>9.25</v>
          </cell>
          <cell r="U85">
            <v>41.5</v>
          </cell>
          <cell r="V85">
            <v>0.25</v>
          </cell>
        </row>
        <row r="86">
          <cell r="B86" t="str">
            <v>15510</v>
          </cell>
          <cell r="C86" t="str">
            <v>OPS TECHNICAL SVCES</v>
          </cell>
          <cell r="D86">
            <v>22</v>
          </cell>
          <cell r="E86">
            <v>23</v>
          </cell>
          <cell r="F86">
            <v>23</v>
          </cell>
          <cell r="G86">
            <v>23</v>
          </cell>
          <cell r="H86">
            <v>23</v>
          </cell>
          <cell r="I86">
            <v>23</v>
          </cell>
          <cell r="J86">
            <v>23</v>
          </cell>
          <cell r="K86">
            <v>23</v>
          </cell>
          <cell r="L86">
            <v>23</v>
          </cell>
          <cell r="M86">
            <v>23</v>
          </cell>
          <cell r="N86">
            <v>23</v>
          </cell>
          <cell r="O86">
            <v>23</v>
          </cell>
          <cell r="P86">
            <v>23</v>
          </cell>
          <cell r="Q86">
            <v>23</v>
          </cell>
          <cell r="R86">
            <v>23</v>
          </cell>
          <cell r="S86">
            <v>1</v>
          </cell>
          <cell r="T86">
            <v>1</v>
          </cell>
          <cell r="U86">
            <v>23</v>
          </cell>
          <cell r="V86">
            <v>0</v>
          </cell>
        </row>
        <row r="87">
          <cell r="B87" t="str">
            <v>15150</v>
          </cell>
          <cell r="C87" t="str">
            <v>ENGINEERING SERVICES</v>
          </cell>
          <cell r="D87">
            <v>89</v>
          </cell>
          <cell r="E87">
            <v>86</v>
          </cell>
          <cell r="F87">
            <v>88</v>
          </cell>
          <cell r="G87">
            <v>89</v>
          </cell>
          <cell r="H87">
            <v>89</v>
          </cell>
          <cell r="I87">
            <v>90</v>
          </cell>
          <cell r="J87">
            <v>90</v>
          </cell>
          <cell r="K87">
            <v>90</v>
          </cell>
          <cell r="L87">
            <v>90</v>
          </cell>
          <cell r="M87">
            <v>90</v>
          </cell>
          <cell r="N87">
            <v>90</v>
          </cell>
          <cell r="O87">
            <v>90</v>
          </cell>
          <cell r="P87">
            <v>90</v>
          </cell>
          <cell r="Q87">
            <v>90</v>
          </cell>
          <cell r="R87">
            <v>89.666666666666671</v>
          </cell>
          <cell r="S87">
            <v>-1</v>
          </cell>
          <cell r="T87">
            <v>1</v>
          </cell>
          <cell r="U87">
            <v>92</v>
          </cell>
          <cell r="V87">
            <v>-2</v>
          </cell>
        </row>
        <row r="88">
          <cell r="B88" t="str">
            <v>12359</v>
          </cell>
          <cell r="C88" t="str">
            <v>ENGINEERING SVCES WA</v>
          </cell>
          <cell r="D88">
            <v>3</v>
          </cell>
          <cell r="E88">
            <v>3</v>
          </cell>
          <cell r="F88">
            <v>3</v>
          </cell>
          <cell r="G88">
            <v>3</v>
          </cell>
          <cell r="H88">
            <v>3</v>
          </cell>
          <cell r="I88">
            <v>3</v>
          </cell>
          <cell r="J88">
            <v>3</v>
          </cell>
          <cell r="K88">
            <v>3</v>
          </cell>
          <cell r="L88">
            <v>3</v>
          </cell>
          <cell r="M88">
            <v>3</v>
          </cell>
          <cell r="N88">
            <v>3</v>
          </cell>
          <cell r="O88">
            <v>3</v>
          </cell>
          <cell r="P88">
            <v>3</v>
          </cell>
          <cell r="Q88">
            <v>3</v>
          </cell>
          <cell r="R88">
            <v>3</v>
          </cell>
          <cell r="S88">
            <v>0</v>
          </cell>
          <cell r="T88">
            <v>0</v>
          </cell>
          <cell r="U88">
            <v>3</v>
          </cell>
          <cell r="V88">
            <v>0</v>
          </cell>
        </row>
        <row r="89">
          <cell r="B89" t="str">
            <v>15100</v>
          </cell>
          <cell r="C89" t="str">
            <v>ENGINEERING SVCES OR</v>
          </cell>
          <cell r="D89">
            <v>75</v>
          </cell>
          <cell r="E89">
            <v>72</v>
          </cell>
          <cell r="F89">
            <v>74</v>
          </cell>
          <cell r="G89">
            <v>75</v>
          </cell>
          <cell r="H89">
            <v>75</v>
          </cell>
          <cell r="I89">
            <v>76</v>
          </cell>
          <cell r="J89">
            <v>76</v>
          </cell>
          <cell r="K89">
            <v>76</v>
          </cell>
          <cell r="L89">
            <v>76</v>
          </cell>
          <cell r="M89">
            <v>76</v>
          </cell>
          <cell r="N89">
            <v>76</v>
          </cell>
          <cell r="O89">
            <v>76</v>
          </cell>
          <cell r="P89">
            <v>76</v>
          </cell>
          <cell r="Q89">
            <v>76</v>
          </cell>
          <cell r="R89">
            <v>75.666666666666671</v>
          </cell>
          <cell r="S89">
            <v>-1</v>
          </cell>
          <cell r="T89">
            <v>1</v>
          </cell>
          <cell r="U89">
            <v>77</v>
          </cell>
          <cell r="V89">
            <v>-1</v>
          </cell>
        </row>
        <row r="90">
          <cell r="B90" t="str">
            <v>15505</v>
          </cell>
          <cell r="C90" t="str">
            <v>PIPELINE INTEGRITY</v>
          </cell>
          <cell r="D90">
            <v>11</v>
          </cell>
          <cell r="E90">
            <v>11</v>
          </cell>
          <cell r="F90">
            <v>11</v>
          </cell>
          <cell r="G90">
            <v>11</v>
          </cell>
          <cell r="H90">
            <v>11</v>
          </cell>
          <cell r="I90">
            <v>11</v>
          </cell>
          <cell r="J90">
            <v>11</v>
          </cell>
          <cell r="K90">
            <v>11</v>
          </cell>
          <cell r="L90">
            <v>11</v>
          </cell>
          <cell r="M90">
            <v>11</v>
          </cell>
          <cell r="N90">
            <v>11</v>
          </cell>
          <cell r="O90">
            <v>11</v>
          </cell>
          <cell r="P90">
            <v>11</v>
          </cell>
          <cell r="Q90">
            <v>11</v>
          </cell>
          <cell r="R90">
            <v>11</v>
          </cell>
          <cell r="S90">
            <v>0</v>
          </cell>
          <cell r="T90">
            <v>0</v>
          </cell>
          <cell r="U90">
            <v>12</v>
          </cell>
          <cell r="V90">
            <v>-1</v>
          </cell>
        </row>
        <row r="91">
          <cell r="B91" t="str">
            <v>20000</v>
          </cell>
          <cell r="C91" t="str">
            <v>FIELD OPERATIONS</v>
          </cell>
          <cell r="D91">
            <v>418</v>
          </cell>
          <cell r="E91">
            <v>428</v>
          </cell>
          <cell r="F91">
            <v>422</v>
          </cell>
          <cell r="G91">
            <v>446</v>
          </cell>
          <cell r="H91">
            <v>445</v>
          </cell>
          <cell r="I91">
            <v>442</v>
          </cell>
          <cell r="J91">
            <v>441</v>
          </cell>
          <cell r="K91">
            <v>438</v>
          </cell>
          <cell r="L91">
            <v>437</v>
          </cell>
          <cell r="M91">
            <v>440</v>
          </cell>
          <cell r="N91">
            <v>439</v>
          </cell>
          <cell r="O91">
            <v>444</v>
          </cell>
          <cell r="P91">
            <v>443</v>
          </cell>
          <cell r="Q91">
            <v>440</v>
          </cell>
          <cell r="R91">
            <v>439.75</v>
          </cell>
          <cell r="S91">
            <v>4</v>
          </cell>
          <cell r="T91">
            <v>22</v>
          </cell>
          <cell r="U91">
            <v>449</v>
          </cell>
          <cell r="V91">
            <v>-9</v>
          </cell>
        </row>
        <row r="92">
          <cell r="B92" t="str">
            <v>11100</v>
          </cell>
          <cell r="C92" t="str">
            <v>SYSTEM OPS</v>
          </cell>
          <cell r="D92">
            <v>23</v>
          </cell>
          <cell r="E92">
            <v>26</v>
          </cell>
          <cell r="F92">
            <v>26</v>
          </cell>
          <cell r="G92">
            <v>26</v>
          </cell>
          <cell r="H92">
            <v>26</v>
          </cell>
          <cell r="I92">
            <v>26</v>
          </cell>
          <cell r="J92">
            <v>26</v>
          </cell>
          <cell r="K92">
            <v>26</v>
          </cell>
          <cell r="L92">
            <v>26</v>
          </cell>
          <cell r="M92">
            <v>26</v>
          </cell>
          <cell r="N92">
            <v>26</v>
          </cell>
          <cell r="O92">
            <v>26</v>
          </cell>
          <cell r="P92">
            <v>26</v>
          </cell>
          <cell r="Q92">
            <v>26</v>
          </cell>
          <cell r="R92">
            <v>26</v>
          </cell>
          <cell r="S92">
            <v>3</v>
          </cell>
          <cell r="T92">
            <v>3</v>
          </cell>
          <cell r="U92">
            <v>26</v>
          </cell>
          <cell r="V92">
            <v>0</v>
          </cell>
        </row>
        <row r="93">
          <cell r="B93" t="str">
            <v>15520</v>
          </cell>
          <cell r="C93" t="str">
            <v>COMPLIANCE SERVICES</v>
          </cell>
          <cell r="D93">
            <v>24</v>
          </cell>
          <cell r="E93">
            <v>26</v>
          </cell>
          <cell r="F93">
            <v>25</v>
          </cell>
          <cell r="G93">
            <v>25</v>
          </cell>
          <cell r="H93">
            <v>25</v>
          </cell>
          <cell r="I93">
            <v>25</v>
          </cell>
          <cell r="J93">
            <v>25</v>
          </cell>
          <cell r="K93">
            <v>25</v>
          </cell>
          <cell r="L93">
            <v>25</v>
          </cell>
          <cell r="M93">
            <v>25</v>
          </cell>
          <cell r="N93">
            <v>25</v>
          </cell>
          <cell r="O93">
            <v>25</v>
          </cell>
          <cell r="P93">
            <v>25</v>
          </cell>
          <cell r="Q93">
            <v>25</v>
          </cell>
          <cell r="R93">
            <v>25</v>
          </cell>
          <cell r="S93">
            <v>1</v>
          </cell>
          <cell r="T93">
            <v>1</v>
          </cell>
          <cell r="U93">
            <v>26</v>
          </cell>
          <cell r="V93">
            <v>-1</v>
          </cell>
        </row>
        <row r="94">
          <cell r="B94" t="str">
            <v>15509</v>
          </cell>
          <cell r="C94" t="str">
            <v>CONTRACT SERVICES</v>
          </cell>
          <cell r="D94">
            <v>7</v>
          </cell>
          <cell r="E94">
            <v>7</v>
          </cell>
          <cell r="F94">
            <v>7</v>
          </cell>
          <cell r="G94">
            <v>7</v>
          </cell>
          <cell r="H94">
            <v>7</v>
          </cell>
          <cell r="I94">
            <v>7</v>
          </cell>
          <cell r="J94">
            <v>7</v>
          </cell>
          <cell r="K94">
            <v>7</v>
          </cell>
          <cell r="L94">
            <v>7</v>
          </cell>
          <cell r="M94">
            <v>7</v>
          </cell>
          <cell r="N94">
            <v>7</v>
          </cell>
          <cell r="O94">
            <v>7</v>
          </cell>
          <cell r="P94">
            <v>7</v>
          </cell>
          <cell r="Q94">
            <v>7</v>
          </cell>
          <cell r="R94">
            <v>7</v>
          </cell>
          <cell r="S94">
            <v>0</v>
          </cell>
          <cell r="T94">
            <v>0</v>
          </cell>
          <cell r="U94">
            <v>7</v>
          </cell>
          <cell r="V94">
            <v>0</v>
          </cell>
        </row>
        <row r="95">
          <cell r="B95" t="str">
            <v>13520</v>
          </cell>
          <cell r="C95" t="str">
            <v>RESOURCE MGMT CTR</v>
          </cell>
          <cell r="D95">
            <v>35</v>
          </cell>
          <cell r="E95">
            <v>37</v>
          </cell>
          <cell r="F95">
            <v>37</v>
          </cell>
          <cell r="G95">
            <v>36</v>
          </cell>
          <cell r="H95">
            <v>36</v>
          </cell>
          <cell r="I95">
            <v>36</v>
          </cell>
          <cell r="J95">
            <v>36</v>
          </cell>
          <cell r="K95">
            <v>36</v>
          </cell>
          <cell r="L95">
            <v>36</v>
          </cell>
          <cell r="M95">
            <v>36</v>
          </cell>
          <cell r="N95">
            <v>36</v>
          </cell>
          <cell r="O95">
            <v>36</v>
          </cell>
          <cell r="P95">
            <v>36</v>
          </cell>
          <cell r="Q95">
            <v>36</v>
          </cell>
          <cell r="R95">
            <v>36.083333333333336</v>
          </cell>
          <cell r="S95">
            <v>2</v>
          </cell>
          <cell r="T95">
            <v>1</v>
          </cell>
          <cell r="U95">
            <v>37</v>
          </cell>
          <cell r="V95">
            <v>-1</v>
          </cell>
        </row>
        <row r="96">
          <cell r="B96" t="str">
            <v>13510</v>
          </cell>
          <cell r="C96" t="str">
            <v>CUST FIELD SERVICES</v>
          </cell>
          <cell r="D96">
            <v>148</v>
          </cell>
          <cell r="E96">
            <v>151</v>
          </cell>
          <cell r="F96">
            <v>147</v>
          </cell>
          <cell r="G96">
            <v>160</v>
          </cell>
          <cell r="H96">
            <v>159</v>
          </cell>
          <cell r="I96">
            <v>158</v>
          </cell>
          <cell r="J96">
            <v>157</v>
          </cell>
          <cell r="K96">
            <v>156</v>
          </cell>
          <cell r="L96">
            <v>155</v>
          </cell>
          <cell r="M96">
            <v>160</v>
          </cell>
          <cell r="N96">
            <v>159</v>
          </cell>
          <cell r="O96">
            <v>158</v>
          </cell>
          <cell r="P96">
            <v>157</v>
          </cell>
          <cell r="Q96">
            <v>156</v>
          </cell>
          <cell r="R96">
            <v>156.83333333333334</v>
          </cell>
          <cell r="S96">
            <v>-1</v>
          </cell>
          <cell r="T96">
            <v>8</v>
          </cell>
          <cell r="U96">
            <v>162</v>
          </cell>
          <cell r="V96">
            <v>-6</v>
          </cell>
        </row>
        <row r="97">
          <cell r="B97" t="str">
            <v>15515</v>
          </cell>
          <cell r="C97" t="str">
            <v>GAS OPERATIONS</v>
          </cell>
          <cell r="D97">
            <v>181</v>
          </cell>
          <cell r="E97">
            <v>181</v>
          </cell>
          <cell r="F97">
            <v>180</v>
          </cell>
          <cell r="G97">
            <v>192</v>
          </cell>
          <cell r="H97">
            <v>192</v>
          </cell>
          <cell r="I97">
            <v>190</v>
          </cell>
          <cell r="J97">
            <v>190</v>
          </cell>
          <cell r="K97">
            <v>188</v>
          </cell>
          <cell r="L97">
            <v>188</v>
          </cell>
          <cell r="M97">
            <v>186</v>
          </cell>
          <cell r="N97">
            <v>186</v>
          </cell>
          <cell r="O97">
            <v>192</v>
          </cell>
          <cell r="P97">
            <v>192</v>
          </cell>
          <cell r="Q97">
            <v>190</v>
          </cell>
          <cell r="R97">
            <v>188.83333333333334</v>
          </cell>
          <cell r="S97">
            <v>-1</v>
          </cell>
          <cell r="T97">
            <v>9</v>
          </cell>
          <cell r="U97">
            <v>191</v>
          </cell>
          <cell r="V97">
            <v>-1</v>
          </cell>
        </row>
        <row r="98">
          <cell r="B98" t="str">
            <v>15506</v>
          </cell>
          <cell r="C98" t="str">
            <v>GAS OPS ORANGE</v>
          </cell>
          <cell r="D98">
            <v>74</v>
          </cell>
          <cell r="E98">
            <v>72</v>
          </cell>
          <cell r="F98">
            <v>72</v>
          </cell>
          <cell r="G98">
            <v>78</v>
          </cell>
          <cell r="H98">
            <v>78</v>
          </cell>
          <cell r="I98">
            <v>77</v>
          </cell>
          <cell r="J98">
            <v>77</v>
          </cell>
          <cell r="K98">
            <v>76</v>
          </cell>
          <cell r="L98">
            <v>76</v>
          </cell>
          <cell r="M98">
            <v>75</v>
          </cell>
          <cell r="N98">
            <v>75</v>
          </cell>
          <cell r="O98">
            <v>78</v>
          </cell>
          <cell r="P98">
            <v>78</v>
          </cell>
          <cell r="Q98">
            <v>77</v>
          </cell>
          <cell r="R98">
            <v>76.416666666666671</v>
          </cell>
          <cell r="S98">
            <v>-2</v>
          </cell>
          <cell r="T98">
            <v>3</v>
          </cell>
          <cell r="U98">
            <v>78</v>
          </cell>
          <cell r="V98">
            <v>-1</v>
          </cell>
        </row>
        <row r="99">
          <cell r="B99" t="str">
            <v>14000</v>
          </cell>
          <cell r="C99" t="str">
            <v>GAS OPERATIONS BLACK</v>
          </cell>
          <cell r="D99">
            <v>107</v>
          </cell>
          <cell r="E99">
            <v>109</v>
          </cell>
          <cell r="F99">
            <v>108</v>
          </cell>
          <cell r="G99">
            <v>114</v>
          </cell>
          <cell r="H99">
            <v>114</v>
          </cell>
          <cell r="I99">
            <v>113</v>
          </cell>
          <cell r="J99">
            <v>113</v>
          </cell>
          <cell r="K99">
            <v>112</v>
          </cell>
          <cell r="L99">
            <v>112</v>
          </cell>
          <cell r="M99">
            <v>111</v>
          </cell>
          <cell r="N99">
            <v>111</v>
          </cell>
          <cell r="O99">
            <v>114</v>
          </cell>
          <cell r="P99">
            <v>114</v>
          </cell>
          <cell r="Q99">
            <v>113</v>
          </cell>
          <cell r="R99">
            <v>112.41666666666667</v>
          </cell>
          <cell r="S99">
            <v>1</v>
          </cell>
          <cell r="T99">
            <v>6</v>
          </cell>
          <cell r="U99">
            <v>113</v>
          </cell>
          <cell r="V99">
            <v>0</v>
          </cell>
        </row>
        <row r="100">
          <cell r="B100" t="str">
            <v>14100</v>
          </cell>
          <cell r="C100" t="str">
            <v>GAS OPS BLACK - OR</v>
          </cell>
          <cell r="D100">
            <v>92</v>
          </cell>
          <cell r="E100">
            <v>94</v>
          </cell>
          <cell r="F100">
            <v>92</v>
          </cell>
          <cell r="G100">
            <v>98</v>
          </cell>
          <cell r="H100">
            <v>98</v>
          </cell>
          <cell r="I100">
            <v>97</v>
          </cell>
          <cell r="J100">
            <v>97</v>
          </cell>
          <cell r="K100">
            <v>96</v>
          </cell>
          <cell r="L100">
            <v>96</v>
          </cell>
          <cell r="M100">
            <v>95</v>
          </cell>
          <cell r="N100">
            <v>95</v>
          </cell>
          <cell r="O100">
            <v>98</v>
          </cell>
          <cell r="P100">
            <v>98</v>
          </cell>
          <cell r="Q100">
            <v>97</v>
          </cell>
          <cell r="R100">
            <v>96.416666666666671</v>
          </cell>
          <cell r="S100">
            <v>0</v>
          </cell>
          <cell r="T100">
            <v>5</v>
          </cell>
          <cell r="U100">
            <v>98</v>
          </cell>
          <cell r="V100">
            <v>-1</v>
          </cell>
        </row>
        <row r="101">
          <cell r="B101" t="str">
            <v>14109</v>
          </cell>
          <cell r="C101" t="str">
            <v>GAS OPS BLACK - WA</v>
          </cell>
          <cell r="D101">
            <v>15</v>
          </cell>
          <cell r="E101">
            <v>15</v>
          </cell>
          <cell r="F101">
            <v>16</v>
          </cell>
          <cell r="G101">
            <v>16</v>
          </cell>
          <cell r="H101">
            <v>16</v>
          </cell>
          <cell r="I101">
            <v>16</v>
          </cell>
          <cell r="J101">
            <v>16</v>
          </cell>
          <cell r="K101">
            <v>16</v>
          </cell>
          <cell r="L101">
            <v>16</v>
          </cell>
          <cell r="M101">
            <v>16</v>
          </cell>
          <cell r="N101">
            <v>16</v>
          </cell>
          <cell r="O101">
            <v>16</v>
          </cell>
          <cell r="P101">
            <v>16</v>
          </cell>
          <cell r="Q101">
            <v>16</v>
          </cell>
          <cell r="R101">
            <v>16</v>
          </cell>
          <cell r="S101">
            <v>1</v>
          </cell>
          <cell r="T101">
            <v>1</v>
          </cell>
          <cell r="U101">
            <v>15</v>
          </cell>
          <cell r="V101">
            <v>1</v>
          </cell>
        </row>
        <row r="102">
          <cell r="B102" t="str">
            <v>50000</v>
          </cell>
          <cell r="C102" t="str">
            <v>MARGARET KIRKPATRICK</v>
          </cell>
          <cell r="D102">
            <v>26</v>
          </cell>
          <cell r="E102">
            <v>27</v>
          </cell>
          <cell r="F102">
            <v>26</v>
          </cell>
          <cell r="G102">
            <v>26</v>
          </cell>
          <cell r="H102">
            <v>26</v>
          </cell>
          <cell r="I102">
            <v>26</v>
          </cell>
          <cell r="J102">
            <v>26</v>
          </cell>
          <cell r="K102">
            <v>26</v>
          </cell>
          <cell r="L102">
            <v>26</v>
          </cell>
          <cell r="M102">
            <v>26</v>
          </cell>
          <cell r="N102">
            <v>26</v>
          </cell>
          <cell r="O102">
            <v>26</v>
          </cell>
          <cell r="P102">
            <v>26</v>
          </cell>
          <cell r="Q102">
            <v>26</v>
          </cell>
          <cell r="R102">
            <v>26</v>
          </cell>
          <cell r="S102">
            <v>0</v>
          </cell>
          <cell r="T102">
            <v>0</v>
          </cell>
          <cell r="U102">
            <v>25.8</v>
          </cell>
          <cell r="V102">
            <v>0.19999999999999929</v>
          </cell>
        </row>
        <row r="103">
          <cell r="B103" t="str">
            <v>51040</v>
          </cell>
          <cell r="C103" t="str">
            <v>ENVIRON MGMT</v>
          </cell>
          <cell r="D103">
            <v>5</v>
          </cell>
          <cell r="E103">
            <v>5</v>
          </cell>
          <cell r="F103">
            <v>5</v>
          </cell>
          <cell r="G103">
            <v>5</v>
          </cell>
          <cell r="H103">
            <v>5</v>
          </cell>
          <cell r="I103">
            <v>5</v>
          </cell>
          <cell r="J103">
            <v>5</v>
          </cell>
          <cell r="K103">
            <v>5</v>
          </cell>
          <cell r="L103">
            <v>5</v>
          </cell>
          <cell r="M103">
            <v>5</v>
          </cell>
          <cell r="N103">
            <v>5</v>
          </cell>
          <cell r="O103">
            <v>5</v>
          </cell>
          <cell r="P103">
            <v>5</v>
          </cell>
          <cell r="Q103">
            <v>5</v>
          </cell>
          <cell r="R103">
            <v>5</v>
          </cell>
          <cell r="S103">
            <v>0</v>
          </cell>
          <cell r="T103">
            <v>0</v>
          </cell>
          <cell r="U103">
            <v>5</v>
          </cell>
          <cell r="V103">
            <v>0</v>
          </cell>
        </row>
        <row r="104">
          <cell r="B104">
            <v>15494</v>
          </cell>
          <cell r="C104" t="str">
            <v>ENV LITIGATION SUPPO</v>
          </cell>
          <cell r="D104">
            <v>0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B105" t="str">
            <v>54010</v>
          </cell>
          <cell r="C105" t="str">
            <v>LEGAL</v>
          </cell>
          <cell r="D105">
            <v>5</v>
          </cell>
          <cell r="E105">
            <v>6</v>
          </cell>
          <cell r="F105">
            <v>6</v>
          </cell>
          <cell r="G105">
            <v>6</v>
          </cell>
          <cell r="H105">
            <v>6</v>
          </cell>
          <cell r="I105">
            <v>6</v>
          </cell>
          <cell r="J105">
            <v>6</v>
          </cell>
          <cell r="K105">
            <v>6</v>
          </cell>
          <cell r="L105">
            <v>6</v>
          </cell>
          <cell r="M105">
            <v>6</v>
          </cell>
          <cell r="N105">
            <v>6</v>
          </cell>
          <cell r="O105">
            <v>6</v>
          </cell>
          <cell r="P105">
            <v>6</v>
          </cell>
          <cell r="Q105">
            <v>6</v>
          </cell>
          <cell r="R105">
            <v>6</v>
          </cell>
          <cell r="S105">
            <v>1</v>
          </cell>
          <cell r="T105">
            <v>1</v>
          </cell>
          <cell r="U105">
            <v>6</v>
          </cell>
          <cell r="V105">
            <v>0</v>
          </cell>
        </row>
        <row r="106">
          <cell r="B106" t="str">
            <v>46000</v>
          </cell>
          <cell r="C106" t="str">
            <v>CORPORATE SECRETARY</v>
          </cell>
          <cell r="D106">
            <v>2</v>
          </cell>
          <cell r="E106">
            <v>2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-1</v>
          </cell>
          <cell r="T106">
            <v>-1</v>
          </cell>
          <cell r="U106">
            <v>1</v>
          </cell>
          <cell r="V106">
            <v>0</v>
          </cell>
        </row>
        <row r="107">
          <cell r="B107" t="str">
            <v>46010</v>
          </cell>
          <cell r="C107" t="str">
            <v>CORP SECRETARY</v>
          </cell>
          <cell r="D107">
            <v>2</v>
          </cell>
          <cell r="E107">
            <v>2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-1</v>
          </cell>
          <cell r="T107">
            <v>-1</v>
          </cell>
          <cell r="U107">
            <v>1</v>
          </cell>
          <cell r="V107">
            <v>0</v>
          </cell>
        </row>
        <row r="108">
          <cell r="B108">
            <v>46030</v>
          </cell>
          <cell r="C108" t="str">
            <v>CORP ETHICS &amp; COMPL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B109" t="str">
            <v>51020</v>
          </cell>
          <cell r="C109" t="str">
            <v>RISK &amp; LAND</v>
          </cell>
          <cell r="D109">
            <v>10</v>
          </cell>
          <cell r="E109">
            <v>10</v>
          </cell>
          <cell r="F109">
            <v>10</v>
          </cell>
          <cell r="G109">
            <v>10</v>
          </cell>
          <cell r="H109">
            <v>10</v>
          </cell>
          <cell r="I109">
            <v>10</v>
          </cell>
          <cell r="J109">
            <v>10</v>
          </cell>
          <cell r="K109">
            <v>10</v>
          </cell>
          <cell r="L109">
            <v>10</v>
          </cell>
          <cell r="M109">
            <v>10</v>
          </cell>
          <cell r="N109">
            <v>10</v>
          </cell>
          <cell r="O109">
            <v>10</v>
          </cell>
          <cell r="P109">
            <v>10</v>
          </cell>
          <cell r="Q109">
            <v>10</v>
          </cell>
          <cell r="R109">
            <v>10</v>
          </cell>
          <cell r="S109">
            <v>0</v>
          </cell>
          <cell r="T109">
            <v>0</v>
          </cell>
          <cell r="U109">
            <v>10</v>
          </cell>
          <cell r="V109">
            <v>0</v>
          </cell>
        </row>
        <row r="110">
          <cell r="B110" t="str">
            <v>56000</v>
          </cell>
          <cell r="C110" t="str">
            <v>ENVIRONMENTAL POLICY</v>
          </cell>
          <cell r="D110">
            <v>4</v>
          </cell>
          <cell r="E110">
            <v>3</v>
          </cell>
          <cell r="F110">
            <v>4</v>
          </cell>
          <cell r="G110">
            <v>4</v>
          </cell>
          <cell r="H110">
            <v>4</v>
          </cell>
          <cell r="I110">
            <v>4</v>
          </cell>
          <cell r="J110">
            <v>4</v>
          </cell>
          <cell r="K110">
            <v>4</v>
          </cell>
          <cell r="L110">
            <v>4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4</v>
          </cell>
          <cell r="R110">
            <v>4</v>
          </cell>
          <cell r="S110">
            <v>0</v>
          </cell>
          <cell r="T110">
            <v>0</v>
          </cell>
          <cell r="U110">
            <v>3.8</v>
          </cell>
          <cell r="V110">
            <v>0.20000000000000018</v>
          </cell>
        </row>
        <row r="111">
          <cell r="B111" t="str">
            <v>55010</v>
          </cell>
          <cell r="C111" t="str">
            <v>ENV POLICY AND SUSTN</v>
          </cell>
          <cell r="D111">
            <v>2</v>
          </cell>
          <cell r="E111">
            <v>1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  <cell r="Q111">
            <v>2</v>
          </cell>
          <cell r="R111">
            <v>2</v>
          </cell>
          <cell r="S111">
            <v>0</v>
          </cell>
          <cell r="T111">
            <v>0</v>
          </cell>
          <cell r="U111">
            <v>1.8</v>
          </cell>
          <cell r="V111">
            <v>0.19999999999999996</v>
          </cell>
        </row>
        <row r="112">
          <cell r="B112" t="str">
            <v>11600</v>
          </cell>
          <cell r="C112" t="str">
            <v>ENERGY EFFICIENCY</v>
          </cell>
          <cell r="D112">
            <v>2</v>
          </cell>
          <cell r="E112">
            <v>2</v>
          </cell>
          <cell r="F112">
            <v>2</v>
          </cell>
          <cell r="G112">
            <v>2</v>
          </cell>
          <cell r="H112">
            <v>2</v>
          </cell>
          <cell r="I112">
            <v>2</v>
          </cell>
          <cell r="J112">
            <v>2</v>
          </cell>
          <cell r="K112">
            <v>2</v>
          </cell>
          <cell r="L112">
            <v>2</v>
          </cell>
          <cell r="M112">
            <v>2</v>
          </cell>
          <cell r="N112">
            <v>2</v>
          </cell>
          <cell r="O112">
            <v>2</v>
          </cell>
          <cell r="P112">
            <v>2</v>
          </cell>
          <cell r="Q112">
            <v>2</v>
          </cell>
          <cell r="R112">
            <v>2</v>
          </cell>
          <cell r="S112">
            <v>0</v>
          </cell>
          <cell r="T112">
            <v>0</v>
          </cell>
          <cell r="U112">
            <v>2</v>
          </cell>
          <cell r="V112">
            <v>0</v>
          </cell>
        </row>
        <row r="113">
          <cell r="B113" t="str">
            <v xml:space="preserve">        11590</v>
          </cell>
          <cell r="C113" t="str">
            <v>OR LOW INCME WTHZN</v>
          </cell>
          <cell r="D113">
            <v>1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0</v>
          </cell>
          <cell r="T113">
            <v>0</v>
          </cell>
          <cell r="U113">
            <v>1</v>
          </cell>
          <cell r="V113">
            <v>0</v>
          </cell>
        </row>
        <row r="114">
          <cell r="B114" t="str">
            <v xml:space="preserve">        11595</v>
          </cell>
          <cell r="C114" t="str">
            <v>SMART ENERGY</v>
          </cell>
          <cell r="D114">
            <v>1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0</v>
          </cell>
          <cell r="T114">
            <v>0</v>
          </cell>
          <cell r="U114">
            <v>1</v>
          </cell>
          <cell r="V114">
            <v>0</v>
          </cell>
        </row>
        <row r="115">
          <cell r="B115" t="str">
            <v>53000</v>
          </cell>
          <cell r="C115" t="str">
            <v>TOM IMESON, PUBLIC A</v>
          </cell>
          <cell r="D115">
            <v>9</v>
          </cell>
          <cell r="E115">
            <v>10</v>
          </cell>
          <cell r="F115">
            <v>9</v>
          </cell>
          <cell r="G115">
            <v>9</v>
          </cell>
          <cell r="H115">
            <v>9</v>
          </cell>
          <cell r="I115">
            <v>9</v>
          </cell>
          <cell r="J115">
            <v>10</v>
          </cell>
          <cell r="K115">
            <v>10</v>
          </cell>
          <cell r="L115">
            <v>9</v>
          </cell>
          <cell r="M115">
            <v>9</v>
          </cell>
          <cell r="N115">
            <v>9</v>
          </cell>
          <cell r="O115">
            <v>9</v>
          </cell>
          <cell r="P115">
            <v>9</v>
          </cell>
          <cell r="Q115">
            <v>9</v>
          </cell>
          <cell r="R115">
            <v>9.1666666666666661</v>
          </cell>
          <cell r="S115">
            <v>0</v>
          </cell>
          <cell r="T115">
            <v>0</v>
          </cell>
          <cell r="U115">
            <v>10</v>
          </cell>
          <cell r="V115">
            <v>-1</v>
          </cell>
        </row>
        <row r="116">
          <cell r="B116" t="str">
            <v>11540</v>
          </cell>
          <cell r="C116" t="str">
            <v>CONSR RELATIONS-EVT</v>
          </cell>
          <cell r="D116">
            <v>4</v>
          </cell>
          <cell r="E116">
            <v>4</v>
          </cell>
          <cell r="F116">
            <v>4</v>
          </cell>
          <cell r="G116">
            <v>4</v>
          </cell>
          <cell r="H116">
            <v>4</v>
          </cell>
          <cell r="I116">
            <v>4</v>
          </cell>
          <cell r="J116">
            <v>4</v>
          </cell>
          <cell r="K116">
            <v>4</v>
          </cell>
          <cell r="L116">
            <v>4</v>
          </cell>
          <cell r="M116">
            <v>4</v>
          </cell>
          <cell r="N116">
            <v>4</v>
          </cell>
          <cell r="O116">
            <v>4</v>
          </cell>
          <cell r="P116">
            <v>4</v>
          </cell>
          <cell r="Q116">
            <v>4</v>
          </cell>
          <cell r="R116">
            <v>4</v>
          </cell>
          <cell r="S116">
            <v>0</v>
          </cell>
          <cell r="T116">
            <v>0</v>
          </cell>
          <cell r="U116">
            <v>4</v>
          </cell>
          <cell r="V116">
            <v>0</v>
          </cell>
        </row>
        <row r="117">
          <cell r="B117" t="str">
            <v>52010</v>
          </cell>
          <cell r="C117" t="str">
            <v>PUB POLICY &amp; GVRM AF</v>
          </cell>
          <cell r="D117">
            <v>4</v>
          </cell>
          <cell r="E117">
            <v>5</v>
          </cell>
          <cell r="F117">
            <v>4</v>
          </cell>
          <cell r="G117">
            <v>4</v>
          </cell>
          <cell r="H117">
            <v>4</v>
          </cell>
          <cell r="I117">
            <v>4</v>
          </cell>
          <cell r="J117">
            <v>5</v>
          </cell>
          <cell r="K117">
            <v>5</v>
          </cell>
          <cell r="L117">
            <v>4</v>
          </cell>
          <cell r="M117">
            <v>4</v>
          </cell>
          <cell r="N117">
            <v>4</v>
          </cell>
          <cell r="O117">
            <v>4</v>
          </cell>
          <cell r="P117">
            <v>4</v>
          </cell>
          <cell r="Q117">
            <v>4</v>
          </cell>
          <cell r="R117">
            <v>4.166666666666667</v>
          </cell>
          <cell r="S117">
            <v>0</v>
          </cell>
          <cell r="T117">
            <v>0</v>
          </cell>
          <cell r="U117">
            <v>5</v>
          </cell>
          <cell r="V117">
            <v>-1</v>
          </cell>
        </row>
        <row r="118">
          <cell r="B118" t="str">
            <v>52020</v>
          </cell>
          <cell r="C118" t="str">
            <v>COMM &amp; CIVIC AFFAIRS</v>
          </cell>
          <cell r="D118">
            <v>1</v>
          </cell>
          <cell r="E118">
            <v>1</v>
          </cell>
          <cell r="F118">
            <v>1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</row>
        <row r="119">
          <cell r="B119" t="str">
            <v>79100</v>
          </cell>
          <cell r="C119" t="str">
            <v>GREGG KANTOR, EXECUT</v>
          </cell>
          <cell r="D119">
            <v>33.799999999999997</v>
          </cell>
          <cell r="E119">
            <v>35.799999999999997</v>
          </cell>
          <cell r="F119">
            <v>36.799999999999997</v>
          </cell>
          <cell r="G119">
            <v>36.799999999999997</v>
          </cell>
          <cell r="H119">
            <v>36.799999999999997</v>
          </cell>
          <cell r="I119">
            <v>36.799999999999997</v>
          </cell>
          <cell r="J119">
            <v>36.799999999999997</v>
          </cell>
          <cell r="K119">
            <v>36.799999999999997</v>
          </cell>
          <cell r="L119">
            <v>36.799999999999997</v>
          </cell>
          <cell r="M119">
            <v>36.799999999999997</v>
          </cell>
          <cell r="N119">
            <v>36.799999999999997</v>
          </cell>
          <cell r="O119">
            <v>36.799999999999997</v>
          </cell>
          <cell r="P119">
            <v>36.799999999999997</v>
          </cell>
          <cell r="Q119">
            <v>36.799999999999997</v>
          </cell>
          <cell r="R119">
            <v>36.800000000000004</v>
          </cell>
          <cell r="S119">
            <v>3</v>
          </cell>
          <cell r="T119">
            <v>3</v>
          </cell>
          <cell r="U119">
            <v>37</v>
          </cell>
          <cell r="V119">
            <v>-0.20000000000000284</v>
          </cell>
        </row>
        <row r="120">
          <cell r="B120" t="str">
            <v>72500</v>
          </cell>
          <cell r="C120" t="str">
            <v>INTERNAL AUDITING</v>
          </cell>
          <cell r="D120">
            <v>4.8</v>
          </cell>
          <cell r="E120">
            <v>5.8</v>
          </cell>
          <cell r="F120">
            <v>5.8</v>
          </cell>
          <cell r="G120">
            <v>5.8</v>
          </cell>
          <cell r="H120">
            <v>5.8</v>
          </cell>
          <cell r="I120">
            <v>5.8</v>
          </cell>
          <cell r="J120">
            <v>5.8</v>
          </cell>
          <cell r="K120">
            <v>5.8</v>
          </cell>
          <cell r="L120">
            <v>5.8</v>
          </cell>
          <cell r="M120">
            <v>5.8</v>
          </cell>
          <cell r="N120">
            <v>5.8</v>
          </cell>
          <cell r="O120">
            <v>5.8</v>
          </cell>
          <cell r="P120">
            <v>5.8</v>
          </cell>
          <cell r="Q120">
            <v>5.8</v>
          </cell>
          <cell r="R120">
            <v>5.799999999999998</v>
          </cell>
          <cell r="S120">
            <v>1</v>
          </cell>
          <cell r="T120">
            <v>1</v>
          </cell>
          <cell r="U120">
            <v>6</v>
          </cell>
          <cell r="V120">
            <v>-0.20000000000000018</v>
          </cell>
        </row>
        <row r="121">
          <cell r="B121" t="str">
            <v>53010</v>
          </cell>
          <cell r="C121" t="str">
            <v>REGULATORY AFFAIRS</v>
          </cell>
          <cell r="D121">
            <v>7</v>
          </cell>
          <cell r="E121">
            <v>8</v>
          </cell>
          <cell r="F121">
            <v>8</v>
          </cell>
          <cell r="G121">
            <v>8</v>
          </cell>
          <cell r="H121">
            <v>8</v>
          </cell>
          <cell r="I121">
            <v>8</v>
          </cell>
          <cell r="J121">
            <v>8</v>
          </cell>
          <cell r="K121">
            <v>8</v>
          </cell>
          <cell r="L121">
            <v>8</v>
          </cell>
          <cell r="M121">
            <v>8</v>
          </cell>
          <cell r="N121">
            <v>8</v>
          </cell>
          <cell r="O121">
            <v>8</v>
          </cell>
          <cell r="P121">
            <v>8</v>
          </cell>
          <cell r="Q121">
            <v>8</v>
          </cell>
          <cell r="R121">
            <v>8</v>
          </cell>
          <cell r="S121">
            <v>1</v>
          </cell>
          <cell r="T121">
            <v>1</v>
          </cell>
          <cell r="U121">
            <v>8</v>
          </cell>
          <cell r="V121">
            <v>0</v>
          </cell>
        </row>
        <row r="122">
          <cell r="B122" t="str">
            <v>70000</v>
          </cell>
          <cell r="C122" t="str">
            <v>EXECUTIVES</v>
          </cell>
          <cell r="D122">
            <v>22</v>
          </cell>
          <cell r="E122">
            <v>22</v>
          </cell>
          <cell r="F122">
            <v>23</v>
          </cell>
          <cell r="G122">
            <v>23</v>
          </cell>
          <cell r="H122">
            <v>23</v>
          </cell>
          <cell r="I122">
            <v>23</v>
          </cell>
          <cell r="J122">
            <v>23</v>
          </cell>
          <cell r="K122">
            <v>23</v>
          </cell>
          <cell r="L122">
            <v>23</v>
          </cell>
          <cell r="M122">
            <v>23</v>
          </cell>
          <cell r="N122">
            <v>23</v>
          </cell>
          <cell r="O122">
            <v>23</v>
          </cell>
          <cell r="P122">
            <v>23</v>
          </cell>
          <cell r="Q122">
            <v>23</v>
          </cell>
          <cell r="R122">
            <v>23</v>
          </cell>
          <cell r="S122">
            <v>1</v>
          </cell>
          <cell r="T122">
            <v>1</v>
          </cell>
          <cell r="U122">
            <v>23</v>
          </cell>
          <cell r="V122">
            <v>0</v>
          </cell>
        </row>
        <row r="123">
          <cell r="B123" t="str">
            <v>79000</v>
          </cell>
          <cell r="C123" t="str">
            <v>GEN ADMIN STAFF</v>
          </cell>
          <cell r="D123">
            <v>7</v>
          </cell>
          <cell r="E123">
            <v>7</v>
          </cell>
          <cell r="F123">
            <v>7</v>
          </cell>
          <cell r="G123">
            <v>7</v>
          </cell>
          <cell r="H123">
            <v>7</v>
          </cell>
          <cell r="I123">
            <v>7</v>
          </cell>
          <cell r="J123">
            <v>7</v>
          </cell>
          <cell r="K123">
            <v>7</v>
          </cell>
          <cell r="L123">
            <v>7</v>
          </cell>
          <cell r="M123">
            <v>7</v>
          </cell>
          <cell r="N123">
            <v>7</v>
          </cell>
          <cell r="O123">
            <v>7</v>
          </cell>
          <cell r="P123">
            <v>7</v>
          </cell>
          <cell r="Q123">
            <v>7</v>
          </cell>
          <cell r="R123">
            <v>7</v>
          </cell>
          <cell r="S123">
            <v>0</v>
          </cell>
          <cell r="T123">
            <v>0</v>
          </cell>
          <cell r="U123">
            <v>7</v>
          </cell>
          <cell r="V123">
            <v>0</v>
          </cell>
        </row>
        <row r="124">
          <cell r="B124" t="str">
            <v>79002</v>
          </cell>
          <cell r="C124" t="str">
            <v>OFFICERS</v>
          </cell>
          <cell r="D124">
            <v>12</v>
          </cell>
          <cell r="E124">
            <v>12</v>
          </cell>
          <cell r="F124">
            <v>13</v>
          </cell>
          <cell r="G124">
            <v>13</v>
          </cell>
          <cell r="H124">
            <v>13</v>
          </cell>
          <cell r="I124">
            <v>13</v>
          </cell>
          <cell r="J124">
            <v>13</v>
          </cell>
          <cell r="K124">
            <v>13</v>
          </cell>
          <cell r="L124">
            <v>13</v>
          </cell>
          <cell r="M124">
            <v>13</v>
          </cell>
          <cell r="N124">
            <v>13</v>
          </cell>
          <cell r="O124">
            <v>13</v>
          </cell>
          <cell r="P124">
            <v>13</v>
          </cell>
          <cell r="Q124">
            <v>13</v>
          </cell>
          <cell r="R124">
            <v>13</v>
          </cell>
          <cell r="S124">
            <v>1</v>
          </cell>
          <cell r="T124">
            <v>1</v>
          </cell>
          <cell r="U124">
            <v>13</v>
          </cell>
          <cell r="V124">
            <v>0</v>
          </cell>
        </row>
        <row r="125">
          <cell r="B125" t="str">
            <v>79003</v>
          </cell>
          <cell r="C125" t="str">
            <v>SENIOR DIRECTORS</v>
          </cell>
          <cell r="D125">
            <v>3</v>
          </cell>
          <cell r="E125">
            <v>3</v>
          </cell>
          <cell r="F125">
            <v>3</v>
          </cell>
          <cell r="G125">
            <v>3</v>
          </cell>
          <cell r="H125">
            <v>3</v>
          </cell>
          <cell r="I125">
            <v>3</v>
          </cell>
          <cell r="J125">
            <v>3</v>
          </cell>
          <cell r="K125">
            <v>3</v>
          </cell>
          <cell r="L125">
            <v>3</v>
          </cell>
          <cell r="M125">
            <v>3</v>
          </cell>
          <cell r="N125">
            <v>3</v>
          </cell>
          <cell r="O125">
            <v>3</v>
          </cell>
          <cell r="P125">
            <v>3</v>
          </cell>
          <cell r="Q125">
            <v>3</v>
          </cell>
          <cell r="R125">
            <v>3</v>
          </cell>
          <cell r="S125">
            <v>0</v>
          </cell>
          <cell r="T125">
            <v>0</v>
          </cell>
          <cell r="U125">
            <v>3</v>
          </cell>
          <cell r="V125">
            <v>0</v>
          </cell>
        </row>
        <row r="126">
          <cell r="B126" t="str">
            <v>83020</v>
          </cell>
          <cell r="C126" t="str">
            <v>INTERSTATE STORAGE</v>
          </cell>
          <cell r="D126">
            <v>1</v>
          </cell>
          <cell r="E126">
            <v>2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-1</v>
          </cell>
          <cell r="T126">
            <v>-1</v>
          </cell>
          <cell r="U126">
            <v>0</v>
          </cell>
          <cell r="V126">
            <v>0</v>
          </cell>
        </row>
        <row r="127">
          <cell r="B127">
            <v>83023</v>
          </cell>
          <cell r="C127" t="str">
            <v>INST STRG COMML STRG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B128">
            <v>83024</v>
          </cell>
          <cell r="C128" t="str">
            <v>ISF OPS &amp; OPTMZTN</v>
          </cell>
          <cell r="D128">
            <v>1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-1</v>
          </cell>
          <cell r="T128">
            <v>-1</v>
          </cell>
          <cell r="U128">
            <v>0</v>
          </cell>
          <cell r="V128">
            <v>0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 Budget FTE"/>
      <sheetName val="NWN EE Listing 02.01.2016"/>
      <sheetName val="July FTE's &amp; Float Vacancies"/>
      <sheetName val="2015 Prior FTE Forecast"/>
      <sheetName val="Footprint"/>
      <sheetName val="Input"/>
      <sheetName val="Forecast Input"/>
      <sheetName val="Separations"/>
      <sheetName val="2015-Hires YTD"/>
      <sheetName val="2015-Transfers YTD"/>
    </sheetNames>
    <sheetDataSet>
      <sheetData sheetId="0"/>
      <sheetData sheetId="1">
        <row r="2">
          <cell r="F2">
            <v>13400</v>
          </cell>
          <cell r="N2">
            <v>1</v>
          </cell>
        </row>
        <row r="3">
          <cell r="F3">
            <v>41040</v>
          </cell>
          <cell r="N3">
            <v>1</v>
          </cell>
        </row>
        <row r="4">
          <cell r="F4">
            <v>13510</v>
          </cell>
          <cell r="N4">
            <v>1</v>
          </cell>
        </row>
        <row r="5">
          <cell r="F5">
            <v>13510</v>
          </cell>
          <cell r="N5">
            <v>1</v>
          </cell>
        </row>
        <row r="6">
          <cell r="F6">
            <v>13400</v>
          </cell>
          <cell r="N6">
            <v>1</v>
          </cell>
        </row>
        <row r="7">
          <cell r="F7">
            <v>41020</v>
          </cell>
          <cell r="N7">
            <v>1</v>
          </cell>
        </row>
        <row r="8">
          <cell r="F8">
            <v>43010</v>
          </cell>
          <cell r="N8">
            <v>1</v>
          </cell>
        </row>
        <row r="9">
          <cell r="F9">
            <v>13520</v>
          </cell>
          <cell r="N9">
            <v>1</v>
          </cell>
        </row>
        <row r="10">
          <cell r="F10">
            <v>13510</v>
          </cell>
          <cell r="N10">
            <v>1</v>
          </cell>
        </row>
        <row r="11">
          <cell r="F11">
            <v>14100</v>
          </cell>
          <cell r="N11">
            <v>1</v>
          </cell>
        </row>
        <row r="12">
          <cell r="F12">
            <v>42030</v>
          </cell>
          <cell r="N12">
            <v>1</v>
          </cell>
        </row>
        <row r="13">
          <cell r="F13">
            <v>16400</v>
          </cell>
          <cell r="N13">
            <v>1</v>
          </cell>
        </row>
        <row r="14">
          <cell r="F14">
            <v>15100</v>
          </cell>
          <cell r="N14">
            <v>1</v>
          </cell>
        </row>
        <row r="15">
          <cell r="F15">
            <v>13600</v>
          </cell>
          <cell r="N15">
            <v>1</v>
          </cell>
        </row>
        <row r="16">
          <cell r="F16">
            <v>42016</v>
          </cell>
          <cell r="N16">
            <v>1</v>
          </cell>
        </row>
        <row r="17">
          <cell r="F17">
            <v>52010</v>
          </cell>
          <cell r="N17">
            <v>1</v>
          </cell>
        </row>
        <row r="18">
          <cell r="F18">
            <v>79002</v>
          </cell>
          <cell r="N18">
            <v>1</v>
          </cell>
        </row>
        <row r="19">
          <cell r="F19">
            <v>13510</v>
          </cell>
          <cell r="N19">
            <v>1</v>
          </cell>
        </row>
        <row r="20">
          <cell r="F20">
            <v>14109</v>
          </cell>
          <cell r="N20">
            <v>1</v>
          </cell>
        </row>
        <row r="21">
          <cell r="F21">
            <v>15506</v>
          </cell>
          <cell r="N21">
            <v>1</v>
          </cell>
        </row>
        <row r="22">
          <cell r="F22">
            <v>14109</v>
          </cell>
          <cell r="N22">
            <v>1</v>
          </cell>
        </row>
        <row r="23">
          <cell r="F23">
            <v>13510</v>
          </cell>
          <cell r="N23">
            <v>1</v>
          </cell>
        </row>
        <row r="24">
          <cell r="F24">
            <v>15506</v>
          </cell>
          <cell r="N24">
            <v>1</v>
          </cell>
        </row>
        <row r="25">
          <cell r="F25">
            <v>13525</v>
          </cell>
          <cell r="N25">
            <v>1</v>
          </cell>
        </row>
        <row r="26">
          <cell r="F26">
            <v>13520</v>
          </cell>
          <cell r="N26">
            <v>1</v>
          </cell>
        </row>
        <row r="27">
          <cell r="F27">
            <v>13520</v>
          </cell>
          <cell r="N27">
            <v>1</v>
          </cell>
        </row>
        <row r="28">
          <cell r="F28">
            <v>11200</v>
          </cell>
          <cell r="N28">
            <v>1</v>
          </cell>
        </row>
        <row r="29">
          <cell r="F29">
            <v>13510</v>
          </cell>
          <cell r="N29">
            <v>1</v>
          </cell>
        </row>
        <row r="30">
          <cell r="F30">
            <v>15506</v>
          </cell>
          <cell r="N30">
            <v>1</v>
          </cell>
        </row>
        <row r="31">
          <cell r="F31">
            <v>15510</v>
          </cell>
          <cell r="N31">
            <v>1</v>
          </cell>
        </row>
        <row r="32">
          <cell r="F32">
            <v>13510</v>
          </cell>
          <cell r="N32">
            <v>1</v>
          </cell>
        </row>
        <row r="33">
          <cell r="F33">
            <v>15506</v>
          </cell>
          <cell r="N33">
            <v>1</v>
          </cell>
        </row>
        <row r="34">
          <cell r="F34">
            <v>11100</v>
          </cell>
          <cell r="N34">
            <v>1</v>
          </cell>
        </row>
        <row r="35">
          <cell r="F35">
            <v>11200</v>
          </cell>
          <cell r="N35">
            <v>1</v>
          </cell>
        </row>
        <row r="36">
          <cell r="F36">
            <v>13510</v>
          </cell>
          <cell r="N36">
            <v>1</v>
          </cell>
        </row>
        <row r="37">
          <cell r="F37">
            <v>42010</v>
          </cell>
          <cell r="N37">
            <v>1</v>
          </cell>
        </row>
        <row r="38">
          <cell r="F38">
            <v>13100</v>
          </cell>
          <cell r="N38">
            <v>1</v>
          </cell>
        </row>
        <row r="39">
          <cell r="F39">
            <v>79000</v>
          </cell>
          <cell r="N39">
            <v>1</v>
          </cell>
        </row>
        <row r="40">
          <cell r="F40">
            <v>14109</v>
          </cell>
          <cell r="N40">
            <v>1</v>
          </cell>
        </row>
        <row r="41">
          <cell r="F41">
            <v>15520</v>
          </cell>
          <cell r="N41">
            <v>1</v>
          </cell>
        </row>
        <row r="42">
          <cell r="F42">
            <v>13400</v>
          </cell>
          <cell r="N42">
            <v>1</v>
          </cell>
        </row>
        <row r="43">
          <cell r="F43">
            <v>43010</v>
          </cell>
          <cell r="N43">
            <v>1</v>
          </cell>
        </row>
        <row r="44">
          <cell r="F44">
            <v>11330</v>
          </cell>
          <cell r="N44">
            <v>1</v>
          </cell>
        </row>
        <row r="45">
          <cell r="F45">
            <v>13510</v>
          </cell>
          <cell r="N45">
            <v>1</v>
          </cell>
        </row>
        <row r="46">
          <cell r="F46">
            <v>14100</v>
          </cell>
          <cell r="N46">
            <v>1</v>
          </cell>
        </row>
        <row r="47">
          <cell r="F47">
            <v>15520</v>
          </cell>
          <cell r="N47">
            <v>1</v>
          </cell>
        </row>
        <row r="48">
          <cell r="F48">
            <v>72500</v>
          </cell>
          <cell r="N48">
            <v>1</v>
          </cell>
        </row>
        <row r="49">
          <cell r="F49">
            <v>13510</v>
          </cell>
          <cell r="N49">
            <v>1</v>
          </cell>
        </row>
        <row r="50">
          <cell r="F50">
            <v>16400</v>
          </cell>
          <cell r="N50">
            <v>1</v>
          </cell>
        </row>
        <row r="51">
          <cell r="F51">
            <v>13510</v>
          </cell>
          <cell r="N51">
            <v>1</v>
          </cell>
        </row>
        <row r="52">
          <cell r="F52">
            <v>51040</v>
          </cell>
          <cell r="N52">
            <v>1</v>
          </cell>
        </row>
        <row r="53">
          <cell r="F53">
            <v>52010</v>
          </cell>
          <cell r="N53">
            <v>1</v>
          </cell>
        </row>
        <row r="54">
          <cell r="F54">
            <v>15506</v>
          </cell>
          <cell r="N54">
            <v>1</v>
          </cell>
        </row>
        <row r="55">
          <cell r="F55">
            <v>15505</v>
          </cell>
          <cell r="N55">
            <v>1</v>
          </cell>
        </row>
        <row r="56">
          <cell r="F56">
            <v>15506</v>
          </cell>
          <cell r="N56">
            <v>1</v>
          </cell>
        </row>
        <row r="57">
          <cell r="F57">
            <v>51020</v>
          </cell>
          <cell r="N57">
            <v>1</v>
          </cell>
        </row>
        <row r="58">
          <cell r="F58">
            <v>15507</v>
          </cell>
          <cell r="N58">
            <v>1</v>
          </cell>
        </row>
        <row r="59">
          <cell r="F59">
            <v>13520</v>
          </cell>
          <cell r="N59">
            <v>1</v>
          </cell>
        </row>
        <row r="60">
          <cell r="F60">
            <v>11550</v>
          </cell>
          <cell r="N60">
            <v>1</v>
          </cell>
        </row>
        <row r="61">
          <cell r="F61">
            <v>13510</v>
          </cell>
          <cell r="N61">
            <v>1</v>
          </cell>
        </row>
        <row r="62">
          <cell r="F62">
            <v>13400</v>
          </cell>
          <cell r="N62">
            <v>1</v>
          </cell>
        </row>
        <row r="63">
          <cell r="F63">
            <v>13510</v>
          </cell>
          <cell r="N63">
            <v>1</v>
          </cell>
        </row>
        <row r="64">
          <cell r="F64">
            <v>15506</v>
          </cell>
          <cell r="N64">
            <v>1</v>
          </cell>
        </row>
        <row r="65">
          <cell r="F65">
            <v>14100</v>
          </cell>
          <cell r="N65">
            <v>1</v>
          </cell>
        </row>
        <row r="66">
          <cell r="F66">
            <v>15100</v>
          </cell>
          <cell r="N66">
            <v>1</v>
          </cell>
        </row>
        <row r="67">
          <cell r="F67">
            <v>15506</v>
          </cell>
          <cell r="N67">
            <v>1</v>
          </cell>
        </row>
        <row r="68">
          <cell r="F68">
            <v>15506</v>
          </cell>
          <cell r="N68">
            <v>1</v>
          </cell>
        </row>
        <row r="69">
          <cell r="F69">
            <v>11515</v>
          </cell>
          <cell r="N69">
            <v>1</v>
          </cell>
        </row>
        <row r="70">
          <cell r="F70">
            <v>16200</v>
          </cell>
          <cell r="N70">
            <v>1</v>
          </cell>
        </row>
        <row r="71">
          <cell r="F71">
            <v>13600</v>
          </cell>
          <cell r="N71">
            <v>1</v>
          </cell>
        </row>
        <row r="72">
          <cell r="F72">
            <v>31300</v>
          </cell>
          <cell r="N72">
            <v>1</v>
          </cell>
        </row>
        <row r="73">
          <cell r="F73">
            <v>11410</v>
          </cell>
          <cell r="N73">
            <v>1</v>
          </cell>
        </row>
        <row r="74">
          <cell r="F74">
            <v>41020</v>
          </cell>
          <cell r="N74">
            <v>1</v>
          </cell>
        </row>
        <row r="75">
          <cell r="F75">
            <v>13510</v>
          </cell>
          <cell r="N75">
            <v>1</v>
          </cell>
        </row>
        <row r="76">
          <cell r="F76">
            <v>13400</v>
          </cell>
          <cell r="N76">
            <v>1</v>
          </cell>
        </row>
        <row r="77">
          <cell r="F77">
            <v>15506</v>
          </cell>
          <cell r="N77">
            <v>1</v>
          </cell>
        </row>
        <row r="78">
          <cell r="F78">
            <v>41040</v>
          </cell>
          <cell r="N78">
            <v>1</v>
          </cell>
        </row>
        <row r="79">
          <cell r="F79">
            <v>15506</v>
          </cell>
          <cell r="N79">
            <v>1</v>
          </cell>
        </row>
        <row r="80">
          <cell r="F80">
            <v>13400</v>
          </cell>
          <cell r="N80">
            <v>1</v>
          </cell>
        </row>
        <row r="81">
          <cell r="F81">
            <v>11348</v>
          </cell>
          <cell r="N81">
            <v>1</v>
          </cell>
        </row>
        <row r="82">
          <cell r="F82">
            <v>15510</v>
          </cell>
          <cell r="N82">
            <v>1</v>
          </cell>
        </row>
        <row r="83">
          <cell r="F83">
            <v>14109</v>
          </cell>
          <cell r="N83">
            <v>1</v>
          </cell>
        </row>
        <row r="84">
          <cell r="F84">
            <v>16400</v>
          </cell>
          <cell r="N84">
            <v>1</v>
          </cell>
        </row>
        <row r="85">
          <cell r="F85">
            <v>13400</v>
          </cell>
          <cell r="N85">
            <v>1</v>
          </cell>
        </row>
        <row r="86">
          <cell r="F86">
            <v>14100</v>
          </cell>
          <cell r="N86">
            <v>1</v>
          </cell>
        </row>
        <row r="87">
          <cell r="F87">
            <v>42020</v>
          </cell>
          <cell r="N87">
            <v>1</v>
          </cell>
        </row>
        <row r="88">
          <cell r="F88">
            <v>41070</v>
          </cell>
          <cell r="N88">
            <v>1</v>
          </cell>
        </row>
        <row r="89">
          <cell r="F89">
            <v>16300</v>
          </cell>
          <cell r="N89">
            <v>1</v>
          </cell>
        </row>
        <row r="90">
          <cell r="F90">
            <v>13510</v>
          </cell>
          <cell r="N90">
            <v>1</v>
          </cell>
        </row>
        <row r="91">
          <cell r="F91">
            <v>16100</v>
          </cell>
          <cell r="N91">
            <v>1</v>
          </cell>
        </row>
        <row r="92">
          <cell r="F92">
            <v>13400</v>
          </cell>
          <cell r="N92">
            <v>1</v>
          </cell>
        </row>
        <row r="93">
          <cell r="F93">
            <v>13510</v>
          </cell>
          <cell r="N93">
            <v>1</v>
          </cell>
        </row>
        <row r="94">
          <cell r="F94">
            <v>54010</v>
          </cell>
          <cell r="N94">
            <v>1</v>
          </cell>
        </row>
        <row r="95">
          <cell r="F95">
            <v>11370</v>
          </cell>
          <cell r="N95">
            <v>1</v>
          </cell>
        </row>
        <row r="96">
          <cell r="F96">
            <v>11100</v>
          </cell>
          <cell r="N96">
            <v>1</v>
          </cell>
        </row>
        <row r="97">
          <cell r="F97">
            <v>15506</v>
          </cell>
          <cell r="N97">
            <v>1</v>
          </cell>
        </row>
        <row r="98">
          <cell r="F98">
            <v>13520</v>
          </cell>
          <cell r="N98">
            <v>1</v>
          </cell>
        </row>
        <row r="99">
          <cell r="F99">
            <v>13525</v>
          </cell>
          <cell r="N99">
            <v>1</v>
          </cell>
        </row>
        <row r="100">
          <cell r="F100">
            <v>11100</v>
          </cell>
          <cell r="N100">
            <v>1</v>
          </cell>
        </row>
        <row r="101">
          <cell r="F101">
            <v>14100</v>
          </cell>
          <cell r="N101">
            <v>1</v>
          </cell>
        </row>
        <row r="102">
          <cell r="F102">
            <v>12359</v>
          </cell>
          <cell r="N102">
            <v>1</v>
          </cell>
        </row>
        <row r="103">
          <cell r="F103">
            <v>14100</v>
          </cell>
          <cell r="N103">
            <v>1</v>
          </cell>
        </row>
        <row r="104">
          <cell r="F104">
            <v>42018</v>
          </cell>
          <cell r="N104">
            <v>1</v>
          </cell>
        </row>
        <row r="105">
          <cell r="F105">
            <v>14100</v>
          </cell>
          <cell r="N105">
            <v>1</v>
          </cell>
        </row>
        <row r="106">
          <cell r="F106">
            <v>13520</v>
          </cell>
          <cell r="N106">
            <v>1</v>
          </cell>
        </row>
        <row r="107">
          <cell r="F107">
            <v>15100</v>
          </cell>
          <cell r="N107">
            <v>1</v>
          </cell>
        </row>
        <row r="108">
          <cell r="F108">
            <v>13510</v>
          </cell>
          <cell r="N108">
            <v>1</v>
          </cell>
        </row>
        <row r="109">
          <cell r="F109">
            <v>11410</v>
          </cell>
          <cell r="N109">
            <v>1</v>
          </cell>
        </row>
        <row r="110">
          <cell r="F110">
            <v>13510</v>
          </cell>
          <cell r="N110">
            <v>1</v>
          </cell>
        </row>
        <row r="111">
          <cell r="F111">
            <v>15506</v>
          </cell>
          <cell r="N111">
            <v>1</v>
          </cell>
        </row>
        <row r="112">
          <cell r="F112">
            <v>13510</v>
          </cell>
          <cell r="N112">
            <v>1</v>
          </cell>
        </row>
        <row r="113">
          <cell r="F113">
            <v>15506</v>
          </cell>
          <cell r="N113">
            <v>1</v>
          </cell>
        </row>
        <row r="114">
          <cell r="F114">
            <v>15100</v>
          </cell>
          <cell r="N114">
            <v>1</v>
          </cell>
        </row>
        <row r="115">
          <cell r="F115">
            <v>14100</v>
          </cell>
          <cell r="N115">
            <v>1</v>
          </cell>
        </row>
        <row r="116">
          <cell r="F116">
            <v>13510</v>
          </cell>
          <cell r="N116">
            <v>1</v>
          </cell>
        </row>
        <row r="117">
          <cell r="F117">
            <v>13400</v>
          </cell>
          <cell r="N117">
            <v>1</v>
          </cell>
        </row>
        <row r="118">
          <cell r="F118">
            <v>11330</v>
          </cell>
          <cell r="N118">
            <v>1</v>
          </cell>
        </row>
        <row r="119">
          <cell r="F119">
            <v>52010</v>
          </cell>
          <cell r="N119">
            <v>1</v>
          </cell>
        </row>
        <row r="120">
          <cell r="F120">
            <v>41020</v>
          </cell>
          <cell r="N120">
            <v>1</v>
          </cell>
        </row>
        <row r="121">
          <cell r="F121">
            <v>11515</v>
          </cell>
          <cell r="N121">
            <v>1</v>
          </cell>
        </row>
        <row r="122">
          <cell r="F122">
            <v>11320</v>
          </cell>
          <cell r="N122">
            <v>1</v>
          </cell>
        </row>
        <row r="123">
          <cell r="F123">
            <v>13510</v>
          </cell>
          <cell r="N123">
            <v>1</v>
          </cell>
        </row>
        <row r="124">
          <cell r="F124">
            <v>15100</v>
          </cell>
          <cell r="N124">
            <v>1</v>
          </cell>
        </row>
        <row r="125">
          <cell r="F125">
            <v>13510</v>
          </cell>
          <cell r="N125">
            <v>1</v>
          </cell>
        </row>
        <row r="126">
          <cell r="F126">
            <v>13100</v>
          </cell>
          <cell r="N126">
            <v>1</v>
          </cell>
        </row>
        <row r="127">
          <cell r="F127">
            <v>15100</v>
          </cell>
          <cell r="N127">
            <v>1</v>
          </cell>
        </row>
        <row r="128">
          <cell r="F128">
            <v>11200</v>
          </cell>
          <cell r="N128">
            <v>1</v>
          </cell>
        </row>
        <row r="129">
          <cell r="F129">
            <v>13520</v>
          </cell>
          <cell r="N129">
            <v>1</v>
          </cell>
        </row>
        <row r="130">
          <cell r="F130">
            <v>15506</v>
          </cell>
          <cell r="N130">
            <v>1</v>
          </cell>
        </row>
        <row r="131">
          <cell r="F131">
            <v>15506</v>
          </cell>
          <cell r="N131">
            <v>1</v>
          </cell>
        </row>
        <row r="132">
          <cell r="F132">
            <v>11330</v>
          </cell>
          <cell r="N132">
            <v>1</v>
          </cell>
        </row>
        <row r="133">
          <cell r="F133">
            <v>15507</v>
          </cell>
          <cell r="N133">
            <v>1</v>
          </cell>
        </row>
        <row r="134">
          <cell r="F134">
            <v>15506</v>
          </cell>
          <cell r="N134">
            <v>0</v>
          </cell>
        </row>
        <row r="135">
          <cell r="F135">
            <v>15400</v>
          </cell>
          <cell r="N135">
            <v>1</v>
          </cell>
        </row>
        <row r="136">
          <cell r="F136">
            <v>14100</v>
          </cell>
          <cell r="N136">
            <v>1</v>
          </cell>
        </row>
        <row r="137">
          <cell r="F137">
            <v>13400</v>
          </cell>
          <cell r="N137">
            <v>1</v>
          </cell>
        </row>
        <row r="138">
          <cell r="F138">
            <v>12013</v>
          </cell>
          <cell r="N138">
            <v>1</v>
          </cell>
        </row>
        <row r="139">
          <cell r="F139">
            <v>11100</v>
          </cell>
          <cell r="N139">
            <v>1</v>
          </cell>
        </row>
        <row r="140">
          <cell r="F140">
            <v>15510</v>
          </cell>
          <cell r="N140">
            <v>1</v>
          </cell>
        </row>
        <row r="141">
          <cell r="F141">
            <v>44010</v>
          </cell>
          <cell r="N141">
            <v>1</v>
          </cell>
        </row>
        <row r="142">
          <cell r="F142">
            <v>11420</v>
          </cell>
          <cell r="N142">
            <v>1</v>
          </cell>
        </row>
        <row r="143">
          <cell r="F143">
            <v>13510</v>
          </cell>
          <cell r="N143">
            <v>1</v>
          </cell>
        </row>
        <row r="144">
          <cell r="F144">
            <v>15506</v>
          </cell>
          <cell r="N144">
            <v>1</v>
          </cell>
        </row>
        <row r="145">
          <cell r="F145">
            <v>15506</v>
          </cell>
          <cell r="N145">
            <v>0</v>
          </cell>
        </row>
        <row r="146">
          <cell r="F146">
            <v>15507</v>
          </cell>
          <cell r="N146">
            <v>1</v>
          </cell>
        </row>
        <row r="147">
          <cell r="F147">
            <v>15509</v>
          </cell>
          <cell r="N147">
            <v>1</v>
          </cell>
        </row>
        <row r="148">
          <cell r="F148">
            <v>13520</v>
          </cell>
          <cell r="N148">
            <v>1</v>
          </cell>
        </row>
        <row r="149">
          <cell r="F149">
            <v>11430</v>
          </cell>
          <cell r="N149">
            <v>1</v>
          </cell>
        </row>
        <row r="150">
          <cell r="F150">
            <v>15506</v>
          </cell>
          <cell r="N150">
            <v>1</v>
          </cell>
        </row>
        <row r="151">
          <cell r="F151">
            <v>11320</v>
          </cell>
          <cell r="N151">
            <v>1</v>
          </cell>
        </row>
        <row r="152">
          <cell r="F152">
            <v>13510</v>
          </cell>
          <cell r="N152">
            <v>1</v>
          </cell>
        </row>
        <row r="153">
          <cell r="F153">
            <v>13510</v>
          </cell>
          <cell r="N153">
            <v>1</v>
          </cell>
        </row>
        <row r="154">
          <cell r="F154">
            <v>13510</v>
          </cell>
          <cell r="N154">
            <v>1</v>
          </cell>
        </row>
        <row r="155">
          <cell r="F155">
            <v>42010</v>
          </cell>
          <cell r="N155">
            <v>1</v>
          </cell>
        </row>
        <row r="156">
          <cell r="F156">
            <v>13510</v>
          </cell>
          <cell r="N156">
            <v>1</v>
          </cell>
        </row>
        <row r="157">
          <cell r="F157">
            <v>13510</v>
          </cell>
          <cell r="N157">
            <v>1</v>
          </cell>
        </row>
        <row r="158">
          <cell r="F158">
            <v>41050</v>
          </cell>
          <cell r="N158">
            <v>1</v>
          </cell>
        </row>
        <row r="159">
          <cell r="F159">
            <v>41040</v>
          </cell>
          <cell r="N159">
            <v>1</v>
          </cell>
        </row>
        <row r="160">
          <cell r="F160">
            <v>16100</v>
          </cell>
          <cell r="N160">
            <v>1</v>
          </cell>
        </row>
        <row r="161">
          <cell r="F161">
            <v>13520</v>
          </cell>
          <cell r="N161">
            <v>1</v>
          </cell>
        </row>
        <row r="162">
          <cell r="F162">
            <v>15506</v>
          </cell>
          <cell r="N162">
            <v>1</v>
          </cell>
        </row>
        <row r="163">
          <cell r="F163">
            <v>13400</v>
          </cell>
          <cell r="N163">
            <v>1</v>
          </cell>
        </row>
        <row r="164">
          <cell r="F164">
            <v>11200</v>
          </cell>
          <cell r="N164">
            <v>1</v>
          </cell>
        </row>
        <row r="165">
          <cell r="F165">
            <v>14100</v>
          </cell>
          <cell r="N165">
            <v>1</v>
          </cell>
        </row>
        <row r="166">
          <cell r="F166">
            <v>15505</v>
          </cell>
          <cell r="N166">
            <v>1</v>
          </cell>
        </row>
        <row r="167">
          <cell r="F167">
            <v>11200</v>
          </cell>
          <cell r="N167">
            <v>1</v>
          </cell>
        </row>
        <row r="168">
          <cell r="F168">
            <v>12011</v>
          </cell>
          <cell r="N168">
            <v>1</v>
          </cell>
        </row>
        <row r="169">
          <cell r="F169">
            <v>12012</v>
          </cell>
          <cell r="N169">
            <v>1</v>
          </cell>
        </row>
        <row r="170">
          <cell r="F170">
            <v>54010</v>
          </cell>
          <cell r="N170">
            <v>1</v>
          </cell>
        </row>
        <row r="171">
          <cell r="F171">
            <v>13510</v>
          </cell>
          <cell r="N171">
            <v>1</v>
          </cell>
        </row>
        <row r="172">
          <cell r="F172">
            <v>13510</v>
          </cell>
          <cell r="N172">
            <v>1</v>
          </cell>
        </row>
        <row r="173">
          <cell r="F173">
            <v>14100</v>
          </cell>
          <cell r="N173">
            <v>1</v>
          </cell>
        </row>
        <row r="174">
          <cell r="F174">
            <v>13510</v>
          </cell>
          <cell r="N174">
            <v>1</v>
          </cell>
        </row>
        <row r="175">
          <cell r="F175">
            <v>13510</v>
          </cell>
          <cell r="N175">
            <v>1</v>
          </cell>
        </row>
        <row r="176">
          <cell r="F176">
            <v>15100</v>
          </cell>
          <cell r="N176">
            <v>1</v>
          </cell>
        </row>
        <row r="177">
          <cell r="F177">
            <v>15100</v>
          </cell>
          <cell r="N177">
            <v>1</v>
          </cell>
        </row>
        <row r="178">
          <cell r="F178">
            <v>13525</v>
          </cell>
          <cell r="N178">
            <v>1</v>
          </cell>
        </row>
        <row r="179">
          <cell r="F179">
            <v>15100</v>
          </cell>
          <cell r="N179">
            <v>1</v>
          </cell>
        </row>
        <row r="180">
          <cell r="F180">
            <v>41040</v>
          </cell>
          <cell r="N180">
            <v>1</v>
          </cell>
        </row>
        <row r="181">
          <cell r="F181">
            <v>41070</v>
          </cell>
          <cell r="N181">
            <v>1</v>
          </cell>
        </row>
        <row r="182">
          <cell r="F182">
            <v>15506</v>
          </cell>
          <cell r="N182">
            <v>1</v>
          </cell>
        </row>
        <row r="183">
          <cell r="F183">
            <v>13400</v>
          </cell>
          <cell r="N183">
            <v>1</v>
          </cell>
        </row>
        <row r="184">
          <cell r="F184">
            <v>16200</v>
          </cell>
          <cell r="N184">
            <v>1</v>
          </cell>
        </row>
        <row r="185">
          <cell r="F185">
            <v>13400</v>
          </cell>
          <cell r="N185">
            <v>1</v>
          </cell>
        </row>
        <row r="186">
          <cell r="F186">
            <v>11200</v>
          </cell>
          <cell r="N186">
            <v>1</v>
          </cell>
        </row>
        <row r="187">
          <cell r="F187">
            <v>13525</v>
          </cell>
          <cell r="N187">
            <v>1</v>
          </cell>
        </row>
        <row r="188">
          <cell r="F188">
            <v>13520</v>
          </cell>
          <cell r="N188">
            <v>1</v>
          </cell>
        </row>
        <row r="189">
          <cell r="F189">
            <v>12359</v>
          </cell>
          <cell r="N189">
            <v>1</v>
          </cell>
        </row>
        <row r="190">
          <cell r="F190">
            <v>11490</v>
          </cell>
          <cell r="N190">
            <v>0.8</v>
          </cell>
        </row>
        <row r="191">
          <cell r="F191">
            <v>15507</v>
          </cell>
          <cell r="N191">
            <v>1</v>
          </cell>
        </row>
        <row r="192">
          <cell r="F192">
            <v>11100</v>
          </cell>
          <cell r="N192">
            <v>1</v>
          </cell>
        </row>
        <row r="193">
          <cell r="F193">
            <v>16200</v>
          </cell>
          <cell r="N193">
            <v>1</v>
          </cell>
        </row>
        <row r="194">
          <cell r="F194">
            <v>13510</v>
          </cell>
          <cell r="N194">
            <v>1</v>
          </cell>
        </row>
        <row r="195">
          <cell r="F195">
            <v>12013</v>
          </cell>
          <cell r="N195">
            <v>1</v>
          </cell>
        </row>
        <row r="196">
          <cell r="F196">
            <v>13100</v>
          </cell>
          <cell r="N196">
            <v>1</v>
          </cell>
        </row>
        <row r="197">
          <cell r="F197">
            <v>11200</v>
          </cell>
          <cell r="N197">
            <v>0.5</v>
          </cell>
        </row>
        <row r="198">
          <cell r="F198">
            <v>13510</v>
          </cell>
          <cell r="N198">
            <v>1</v>
          </cell>
        </row>
        <row r="199">
          <cell r="F199">
            <v>11100</v>
          </cell>
          <cell r="N199">
            <v>1</v>
          </cell>
        </row>
        <row r="200">
          <cell r="F200">
            <v>12013</v>
          </cell>
          <cell r="N200">
            <v>1</v>
          </cell>
        </row>
        <row r="201">
          <cell r="F201">
            <v>11200</v>
          </cell>
          <cell r="N201">
            <v>1</v>
          </cell>
        </row>
        <row r="202">
          <cell r="F202">
            <v>11200</v>
          </cell>
          <cell r="N202">
            <v>1</v>
          </cell>
        </row>
        <row r="203">
          <cell r="F203">
            <v>41040</v>
          </cell>
          <cell r="N203">
            <v>1</v>
          </cell>
        </row>
        <row r="204">
          <cell r="F204">
            <v>13600</v>
          </cell>
          <cell r="N204">
            <v>1</v>
          </cell>
        </row>
        <row r="205">
          <cell r="F205">
            <v>15510</v>
          </cell>
          <cell r="N205">
            <v>1</v>
          </cell>
        </row>
        <row r="206">
          <cell r="F206">
            <v>14109</v>
          </cell>
          <cell r="N206">
            <v>1</v>
          </cell>
        </row>
        <row r="207">
          <cell r="F207">
            <v>15100</v>
          </cell>
          <cell r="N207">
            <v>1</v>
          </cell>
        </row>
        <row r="208">
          <cell r="F208">
            <v>15100</v>
          </cell>
          <cell r="N208">
            <v>1</v>
          </cell>
        </row>
        <row r="209">
          <cell r="F209">
            <v>42014</v>
          </cell>
          <cell r="N209">
            <v>1</v>
          </cell>
        </row>
        <row r="210">
          <cell r="F210">
            <v>35000</v>
          </cell>
          <cell r="N210">
            <v>1</v>
          </cell>
        </row>
        <row r="211">
          <cell r="F211">
            <v>13525</v>
          </cell>
          <cell r="N211">
            <v>1</v>
          </cell>
        </row>
        <row r="212">
          <cell r="F212">
            <v>13510</v>
          </cell>
          <cell r="N212">
            <v>1</v>
          </cell>
        </row>
        <row r="213">
          <cell r="F213">
            <v>15507</v>
          </cell>
          <cell r="N213">
            <v>1</v>
          </cell>
        </row>
        <row r="214">
          <cell r="F214">
            <v>13400</v>
          </cell>
          <cell r="N214">
            <v>1</v>
          </cell>
        </row>
        <row r="215">
          <cell r="F215">
            <v>13510</v>
          </cell>
          <cell r="N215">
            <v>1</v>
          </cell>
        </row>
        <row r="216">
          <cell r="F216">
            <v>13400</v>
          </cell>
          <cell r="N216">
            <v>1</v>
          </cell>
        </row>
        <row r="217">
          <cell r="F217">
            <v>14100</v>
          </cell>
          <cell r="N217">
            <v>1</v>
          </cell>
        </row>
        <row r="218">
          <cell r="F218">
            <v>16400</v>
          </cell>
          <cell r="N218">
            <v>1</v>
          </cell>
        </row>
        <row r="219">
          <cell r="F219">
            <v>15506</v>
          </cell>
          <cell r="N219">
            <v>1</v>
          </cell>
        </row>
        <row r="220">
          <cell r="F220">
            <v>11200</v>
          </cell>
          <cell r="N220">
            <v>1</v>
          </cell>
        </row>
        <row r="221">
          <cell r="F221">
            <v>42010</v>
          </cell>
          <cell r="N221">
            <v>1</v>
          </cell>
        </row>
        <row r="222">
          <cell r="F222">
            <v>15509</v>
          </cell>
          <cell r="N222">
            <v>1</v>
          </cell>
        </row>
        <row r="223">
          <cell r="F223">
            <v>13510</v>
          </cell>
          <cell r="N223">
            <v>1</v>
          </cell>
        </row>
        <row r="224">
          <cell r="F224">
            <v>42010</v>
          </cell>
          <cell r="N224">
            <v>1</v>
          </cell>
        </row>
        <row r="225">
          <cell r="F225">
            <v>15100</v>
          </cell>
          <cell r="N225">
            <v>1</v>
          </cell>
        </row>
        <row r="226">
          <cell r="F226">
            <v>13400</v>
          </cell>
          <cell r="N226">
            <v>1</v>
          </cell>
        </row>
        <row r="227">
          <cell r="F227">
            <v>11100</v>
          </cell>
          <cell r="N227">
            <v>1</v>
          </cell>
        </row>
        <row r="228">
          <cell r="F228">
            <v>13400</v>
          </cell>
          <cell r="N228">
            <v>1</v>
          </cell>
        </row>
        <row r="229">
          <cell r="F229">
            <v>15506</v>
          </cell>
          <cell r="N229">
            <v>1</v>
          </cell>
        </row>
        <row r="230">
          <cell r="F230">
            <v>13510</v>
          </cell>
          <cell r="N230">
            <v>1</v>
          </cell>
        </row>
        <row r="231">
          <cell r="F231">
            <v>13400</v>
          </cell>
          <cell r="N231">
            <v>1</v>
          </cell>
        </row>
        <row r="232">
          <cell r="F232">
            <v>13400</v>
          </cell>
          <cell r="N232">
            <v>1</v>
          </cell>
        </row>
        <row r="233">
          <cell r="F233">
            <v>13510</v>
          </cell>
          <cell r="N233">
            <v>1</v>
          </cell>
        </row>
        <row r="234">
          <cell r="F234">
            <v>15508</v>
          </cell>
          <cell r="N234">
            <v>1</v>
          </cell>
        </row>
        <row r="235">
          <cell r="F235">
            <v>79000</v>
          </cell>
          <cell r="N235">
            <v>1</v>
          </cell>
        </row>
        <row r="236">
          <cell r="F236">
            <v>11200</v>
          </cell>
          <cell r="N236">
            <v>1</v>
          </cell>
        </row>
        <row r="237">
          <cell r="F237">
            <v>11100</v>
          </cell>
          <cell r="N237">
            <v>1</v>
          </cell>
        </row>
        <row r="238">
          <cell r="F238">
            <v>15506</v>
          </cell>
          <cell r="N238">
            <v>1</v>
          </cell>
        </row>
        <row r="239">
          <cell r="F239">
            <v>44010</v>
          </cell>
          <cell r="N239">
            <v>1</v>
          </cell>
        </row>
        <row r="240">
          <cell r="F240">
            <v>13400</v>
          </cell>
          <cell r="N240">
            <v>1</v>
          </cell>
        </row>
        <row r="241">
          <cell r="F241">
            <v>16300</v>
          </cell>
          <cell r="N241">
            <v>1</v>
          </cell>
        </row>
        <row r="242">
          <cell r="F242">
            <v>14100</v>
          </cell>
          <cell r="N242">
            <v>1</v>
          </cell>
        </row>
        <row r="243">
          <cell r="F243">
            <v>15507</v>
          </cell>
          <cell r="N243">
            <v>1</v>
          </cell>
        </row>
        <row r="244">
          <cell r="F244">
            <v>41010</v>
          </cell>
          <cell r="N244">
            <v>1</v>
          </cell>
        </row>
        <row r="245">
          <cell r="F245">
            <v>14100</v>
          </cell>
          <cell r="N245">
            <v>1</v>
          </cell>
        </row>
        <row r="246">
          <cell r="F246">
            <v>13400</v>
          </cell>
          <cell r="N246">
            <v>1</v>
          </cell>
        </row>
        <row r="247">
          <cell r="F247">
            <v>13510</v>
          </cell>
          <cell r="N247">
            <v>1</v>
          </cell>
        </row>
        <row r="248">
          <cell r="F248">
            <v>13100</v>
          </cell>
          <cell r="N248">
            <v>1</v>
          </cell>
        </row>
        <row r="249">
          <cell r="F249">
            <v>42012</v>
          </cell>
          <cell r="N249">
            <v>1</v>
          </cell>
        </row>
        <row r="250">
          <cell r="F250">
            <v>13520</v>
          </cell>
          <cell r="N250">
            <v>1</v>
          </cell>
        </row>
        <row r="251">
          <cell r="F251">
            <v>15510</v>
          </cell>
          <cell r="N251">
            <v>1</v>
          </cell>
        </row>
        <row r="252">
          <cell r="F252">
            <v>41040</v>
          </cell>
          <cell r="N252">
            <v>1</v>
          </cell>
        </row>
        <row r="253">
          <cell r="F253">
            <v>13400</v>
          </cell>
          <cell r="N253">
            <v>1</v>
          </cell>
        </row>
        <row r="254">
          <cell r="F254">
            <v>11200</v>
          </cell>
          <cell r="N254">
            <v>1</v>
          </cell>
        </row>
        <row r="255">
          <cell r="F255">
            <v>33000</v>
          </cell>
          <cell r="N255">
            <v>1</v>
          </cell>
        </row>
        <row r="256">
          <cell r="F256">
            <v>16100</v>
          </cell>
          <cell r="N256">
            <v>1</v>
          </cell>
        </row>
        <row r="257">
          <cell r="F257">
            <v>13510</v>
          </cell>
          <cell r="N257">
            <v>1</v>
          </cell>
        </row>
        <row r="258">
          <cell r="F258">
            <v>15100</v>
          </cell>
          <cell r="N258">
            <v>1</v>
          </cell>
        </row>
        <row r="259">
          <cell r="F259">
            <v>13510</v>
          </cell>
          <cell r="N259">
            <v>1</v>
          </cell>
        </row>
        <row r="260">
          <cell r="F260">
            <v>11330</v>
          </cell>
          <cell r="N260">
            <v>1</v>
          </cell>
        </row>
        <row r="261">
          <cell r="F261">
            <v>16100</v>
          </cell>
          <cell r="N261">
            <v>1</v>
          </cell>
        </row>
        <row r="262">
          <cell r="F262">
            <v>15520</v>
          </cell>
          <cell r="N262">
            <v>1</v>
          </cell>
        </row>
        <row r="263">
          <cell r="F263">
            <v>13525</v>
          </cell>
          <cell r="N263">
            <v>1</v>
          </cell>
        </row>
        <row r="264">
          <cell r="F264">
            <v>11540</v>
          </cell>
          <cell r="N264">
            <v>1</v>
          </cell>
        </row>
        <row r="265">
          <cell r="F265">
            <v>79002</v>
          </cell>
          <cell r="N265">
            <v>1</v>
          </cell>
        </row>
        <row r="266">
          <cell r="F266">
            <v>11430</v>
          </cell>
          <cell r="N266">
            <v>1</v>
          </cell>
        </row>
        <row r="267">
          <cell r="F267">
            <v>15506</v>
          </cell>
          <cell r="N267">
            <v>1</v>
          </cell>
        </row>
        <row r="268">
          <cell r="F268">
            <v>13400</v>
          </cell>
          <cell r="N268">
            <v>1</v>
          </cell>
        </row>
        <row r="269">
          <cell r="F269">
            <v>13520</v>
          </cell>
          <cell r="N269">
            <v>1</v>
          </cell>
        </row>
        <row r="270">
          <cell r="F270">
            <v>11410</v>
          </cell>
          <cell r="N270">
            <v>1</v>
          </cell>
        </row>
        <row r="271">
          <cell r="F271">
            <v>13400</v>
          </cell>
          <cell r="N271">
            <v>1</v>
          </cell>
        </row>
        <row r="272">
          <cell r="F272">
            <v>13400</v>
          </cell>
          <cell r="N272">
            <v>1</v>
          </cell>
        </row>
        <row r="273">
          <cell r="F273">
            <v>32000</v>
          </cell>
          <cell r="N273">
            <v>1</v>
          </cell>
        </row>
        <row r="274">
          <cell r="F274">
            <v>15506</v>
          </cell>
          <cell r="N274">
            <v>1</v>
          </cell>
        </row>
        <row r="275">
          <cell r="F275">
            <v>13510</v>
          </cell>
          <cell r="N275">
            <v>1</v>
          </cell>
        </row>
        <row r="276">
          <cell r="F276">
            <v>15400</v>
          </cell>
          <cell r="N276">
            <v>1</v>
          </cell>
        </row>
        <row r="277">
          <cell r="F277">
            <v>15510</v>
          </cell>
          <cell r="N277">
            <v>1</v>
          </cell>
        </row>
        <row r="278">
          <cell r="F278">
            <v>16400</v>
          </cell>
          <cell r="N278">
            <v>1</v>
          </cell>
        </row>
        <row r="279">
          <cell r="F279">
            <v>51020</v>
          </cell>
          <cell r="N279">
            <v>1</v>
          </cell>
        </row>
        <row r="280">
          <cell r="F280">
            <v>11200</v>
          </cell>
          <cell r="N280">
            <v>1</v>
          </cell>
        </row>
        <row r="281">
          <cell r="F281">
            <v>15506</v>
          </cell>
          <cell r="N281">
            <v>1</v>
          </cell>
        </row>
        <row r="282">
          <cell r="F282">
            <v>13400</v>
          </cell>
          <cell r="N282">
            <v>1</v>
          </cell>
        </row>
        <row r="283">
          <cell r="F283">
            <v>13510</v>
          </cell>
          <cell r="N283">
            <v>1</v>
          </cell>
        </row>
        <row r="284">
          <cell r="F284">
            <v>12011</v>
          </cell>
          <cell r="N284">
            <v>1</v>
          </cell>
        </row>
        <row r="285">
          <cell r="F285">
            <v>13520</v>
          </cell>
          <cell r="N285">
            <v>1</v>
          </cell>
        </row>
        <row r="286">
          <cell r="F286">
            <v>31300</v>
          </cell>
          <cell r="N286">
            <v>1</v>
          </cell>
        </row>
        <row r="287">
          <cell r="F287">
            <v>11490</v>
          </cell>
          <cell r="N287">
            <v>0.5</v>
          </cell>
        </row>
        <row r="288">
          <cell r="F288">
            <v>55010</v>
          </cell>
          <cell r="N288">
            <v>1</v>
          </cell>
        </row>
        <row r="289">
          <cell r="F289">
            <v>11100</v>
          </cell>
          <cell r="N289">
            <v>1</v>
          </cell>
        </row>
        <row r="290">
          <cell r="F290">
            <v>11420</v>
          </cell>
          <cell r="N290">
            <v>1</v>
          </cell>
        </row>
        <row r="291">
          <cell r="F291">
            <v>32000</v>
          </cell>
          <cell r="N291">
            <v>1</v>
          </cell>
        </row>
        <row r="292">
          <cell r="F292">
            <v>13400</v>
          </cell>
          <cell r="N292">
            <v>1</v>
          </cell>
        </row>
        <row r="293">
          <cell r="F293">
            <v>14100</v>
          </cell>
          <cell r="N293">
            <v>1</v>
          </cell>
        </row>
        <row r="294">
          <cell r="F294">
            <v>11430</v>
          </cell>
          <cell r="N294">
            <v>1</v>
          </cell>
        </row>
        <row r="295">
          <cell r="F295">
            <v>15506</v>
          </cell>
          <cell r="N295">
            <v>1</v>
          </cell>
        </row>
        <row r="296">
          <cell r="F296">
            <v>15100</v>
          </cell>
          <cell r="N296">
            <v>1</v>
          </cell>
        </row>
        <row r="297">
          <cell r="F297">
            <v>15507</v>
          </cell>
          <cell r="N297">
            <v>1</v>
          </cell>
        </row>
        <row r="298">
          <cell r="F298">
            <v>72500</v>
          </cell>
          <cell r="N298">
            <v>0.8</v>
          </cell>
        </row>
        <row r="299">
          <cell r="F299">
            <v>15520</v>
          </cell>
          <cell r="N299">
            <v>1</v>
          </cell>
        </row>
        <row r="300">
          <cell r="F300">
            <v>15506</v>
          </cell>
          <cell r="N300">
            <v>0</v>
          </cell>
        </row>
        <row r="301">
          <cell r="F301">
            <v>41070</v>
          </cell>
          <cell r="N301">
            <v>1</v>
          </cell>
        </row>
        <row r="302">
          <cell r="F302">
            <v>51010</v>
          </cell>
          <cell r="N302">
            <v>1</v>
          </cell>
        </row>
        <row r="303">
          <cell r="F303">
            <v>15100</v>
          </cell>
          <cell r="N303">
            <v>1</v>
          </cell>
        </row>
        <row r="304">
          <cell r="F304">
            <v>13600</v>
          </cell>
          <cell r="N304">
            <v>1</v>
          </cell>
        </row>
        <row r="305">
          <cell r="F305">
            <v>42030</v>
          </cell>
          <cell r="N305">
            <v>1</v>
          </cell>
        </row>
        <row r="306">
          <cell r="F306">
            <v>13400</v>
          </cell>
          <cell r="N306">
            <v>1</v>
          </cell>
        </row>
        <row r="307">
          <cell r="F307">
            <v>15100</v>
          </cell>
          <cell r="N307">
            <v>1</v>
          </cell>
        </row>
        <row r="308">
          <cell r="F308">
            <v>12012</v>
          </cell>
          <cell r="N308">
            <v>1</v>
          </cell>
        </row>
        <row r="309">
          <cell r="F309">
            <v>15506</v>
          </cell>
          <cell r="N309">
            <v>1</v>
          </cell>
        </row>
        <row r="310">
          <cell r="F310">
            <v>12011</v>
          </cell>
          <cell r="N310">
            <v>1</v>
          </cell>
        </row>
        <row r="311">
          <cell r="F311">
            <v>13600</v>
          </cell>
          <cell r="N311">
            <v>1</v>
          </cell>
        </row>
        <row r="312">
          <cell r="F312">
            <v>11200</v>
          </cell>
          <cell r="N312">
            <v>1</v>
          </cell>
        </row>
        <row r="313">
          <cell r="F313">
            <v>13510</v>
          </cell>
          <cell r="N313">
            <v>1</v>
          </cell>
        </row>
        <row r="314">
          <cell r="F314">
            <v>42010</v>
          </cell>
          <cell r="N314">
            <v>1</v>
          </cell>
        </row>
        <row r="315">
          <cell r="F315">
            <v>31300</v>
          </cell>
          <cell r="N315">
            <v>1</v>
          </cell>
        </row>
        <row r="316">
          <cell r="F316">
            <v>15510</v>
          </cell>
          <cell r="N316">
            <v>1</v>
          </cell>
        </row>
        <row r="317">
          <cell r="F317">
            <v>13510</v>
          </cell>
          <cell r="N317">
            <v>1</v>
          </cell>
        </row>
        <row r="318">
          <cell r="F318">
            <v>13510</v>
          </cell>
          <cell r="N318">
            <v>1</v>
          </cell>
        </row>
        <row r="319">
          <cell r="F319">
            <v>15509</v>
          </cell>
          <cell r="N319">
            <v>1</v>
          </cell>
        </row>
        <row r="320">
          <cell r="F320">
            <v>15510</v>
          </cell>
          <cell r="N320">
            <v>1</v>
          </cell>
        </row>
        <row r="321">
          <cell r="F321">
            <v>41040</v>
          </cell>
          <cell r="N321">
            <v>1</v>
          </cell>
        </row>
        <row r="322">
          <cell r="F322">
            <v>15506</v>
          </cell>
          <cell r="N322">
            <v>1</v>
          </cell>
        </row>
        <row r="323">
          <cell r="F323">
            <v>11515</v>
          </cell>
          <cell r="N323">
            <v>1</v>
          </cell>
        </row>
        <row r="324">
          <cell r="F324">
            <v>13100</v>
          </cell>
          <cell r="N324">
            <v>1</v>
          </cell>
        </row>
        <row r="325">
          <cell r="F325">
            <v>42012</v>
          </cell>
          <cell r="N325">
            <v>1</v>
          </cell>
        </row>
        <row r="326">
          <cell r="F326">
            <v>51045</v>
          </cell>
          <cell r="N326">
            <v>1</v>
          </cell>
        </row>
        <row r="327">
          <cell r="F327">
            <v>79002</v>
          </cell>
          <cell r="N327">
            <v>1</v>
          </cell>
        </row>
        <row r="328">
          <cell r="F328">
            <v>15506</v>
          </cell>
          <cell r="N328">
            <v>0</v>
          </cell>
        </row>
        <row r="329">
          <cell r="F329">
            <v>41020</v>
          </cell>
          <cell r="N329">
            <v>1</v>
          </cell>
        </row>
        <row r="330">
          <cell r="F330">
            <v>15100</v>
          </cell>
          <cell r="N330">
            <v>1</v>
          </cell>
        </row>
        <row r="331">
          <cell r="F331">
            <v>15510</v>
          </cell>
          <cell r="N331">
            <v>1</v>
          </cell>
        </row>
        <row r="332">
          <cell r="F332">
            <v>13510</v>
          </cell>
          <cell r="N332">
            <v>1</v>
          </cell>
        </row>
        <row r="333">
          <cell r="F333">
            <v>41070</v>
          </cell>
          <cell r="N333">
            <v>1</v>
          </cell>
        </row>
        <row r="334">
          <cell r="F334">
            <v>15100</v>
          </cell>
          <cell r="N334">
            <v>1</v>
          </cell>
        </row>
        <row r="335">
          <cell r="F335">
            <v>11320</v>
          </cell>
          <cell r="N335">
            <v>1</v>
          </cell>
        </row>
        <row r="336">
          <cell r="F336">
            <v>15100</v>
          </cell>
          <cell r="N336">
            <v>1</v>
          </cell>
        </row>
        <row r="337">
          <cell r="F337">
            <v>14100</v>
          </cell>
          <cell r="N337">
            <v>1</v>
          </cell>
        </row>
        <row r="338">
          <cell r="F338">
            <v>15100</v>
          </cell>
          <cell r="N338">
            <v>1</v>
          </cell>
        </row>
        <row r="339">
          <cell r="F339">
            <v>13510</v>
          </cell>
          <cell r="N339">
            <v>1</v>
          </cell>
        </row>
        <row r="340">
          <cell r="F340">
            <v>33000</v>
          </cell>
          <cell r="N340">
            <v>1</v>
          </cell>
        </row>
        <row r="341">
          <cell r="F341">
            <v>13400</v>
          </cell>
          <cell r="N341">
            <v>1</v>
          </cell>
        </row>
        <row r="342">
          <cell r="F342">
            <v>13400</v>
          </cell>
          <cell r="N342">
            <v>1</v>
          </cell>
        </row>
        <row r="343">
          <cell r="F343">
            <v>11515</v>
          </cell>
          <cell r="N343">
            <v>1</v>
          </cell>
        </row>
        <row r="344">
          <cell r="F344">
            <v>32000</v>
          </cell>
          <cell r="N344">
            <v>1</v>
          </cell>
        </row>
        <row r="345">
          <cell r="F345">
            <v>11150</v>
          </cell>
          <cell r="N345">
            <v>1</v>
          </cell>
        </row>
        <row r="346">
          <cell r="F346">
            <v>15506</v>
          </cell>
          <cell r="N346">
            <v>1</v>
          </cell>
        </row>
        <row r="347">
          <cell r="F347">
            <v>11100</v>
          </cell>
          <cell r="N347">
            <v>1</v>
          </cell>
        </row>
        <row r="348">
          <cell r="F348">
            <v>13600</v>
          </cell>
          <cell r="N348">
            <v>1</v>
          </cell>
        </row>
        <row r="349">
          <cell r="F349">
            <v>11100</v>
          </cell>
          <cell r="N349">
            <v>1</v>
          </cell>
        </row>
        <row r="350">
          <cell r="F350">
            <v>15100</v>
          </cell>
          <cell r="N350">
            <v>1</v>
          </cell>
        </row>
        <row r="351">
          <cell r="F351">
            <v>42040</v>
          </cell>
          <cell r="N351">
            <v>1</v>
          </cell>
        </row>
        <row r="352">
          <cell r="F352">
            <v>11513</v>
          </cell>
          <cell r="N352">
            <v>1</v>
          </cell>
        </row>
        <row r="353">
          <cell r="F353">
            <v>41020</v>
          </cell>
          <cell r="N353">
            <v>1</v>
          </cell>
        </row>
        <row r="354">
          <cell r="F354">
            <v>16300</v>
          </cell>
          <cell r="N354">
            <v>1</v>
          </cell>
        </row>
        <row r="355">
          <cell r="F355">
            <v>16300</v>
          </cell>
          <cell r="N355">
            <v>1</v>
          </cell>
        </row>
        <row r="356">
          <cell r="F356">
            <v>43010</v>
          </cell>
          <cell r="N356">
            <v>1</v>
          </cell>
        </row>
        <row r="357">
          <cell r="F357">
            <v>15505</v>
          </cell>
          <cell r="N357">
            <v>1</v>
          </cell>
        </row>
        <row r="358">
          <cell r="F358">
            <v>13510</v>
          </cell>
          <cell r="N358">
            <v>1</v>
          </cell>
        </row>
        <row r="359">
          <cell r="F359">
            <v>11513</v>
          </cell>
          <cell r="N359">
            <v>1</v>
          </cell>
        </row>
        <row r="360">
          <cell r="F360">
            <v>15520</v>
          </cell>
          <cell r="N360">
            <v>1</v>
          </cell>
        </row>
        <row r="361">
          <cell r="F361">
            <v>11150</v>
          </cell>
          <cell r="N361">
            <v>1</v>
          </cell>
        </row>
        <row r="362">
          <cell r="F362">
            <v>13510</v>
          </cell>
          <cell r="N362">
            <v>1</v>
          </cell>
        </row>
        <row r="363">
          <cell r="F363">
            <v>14100</v>
          </cell>
          <cell r="N363">
            <v>1</v>
          </cell>
        </row>
        <row r="364">
          <cell r="F364">
            <v>15507</v>
          </cell>
          <cell r="N364">
            <v>1</v>
          </cell>
        </row>
        <row r="365">
          <cell r="F365">
            <v>42014</v>
          </cell>
          <cell r="N365">
            <v>1</v>
          </cell>
        </row>
        <row r="366">
          <cell r="F366">
            <v>15506</v>
          </cell>
          <cell r="N366">
            <v>1</v>
          </cell>
        </row>
        <row r="367">
          <cell r="F367">
            <v>42016</v>
          </cell>
          <cell r="N367">
            <v>1</v>
          </cell>
        </row>
        <row r="368">
          <cell r="F368">
            <v>15505</v>
          </cell>
          <cell r="N368">
            <v>1</v>
          </cell>
        </row>
        <row r="369">
          <cell r="F369">
            <v>15520</v>
          </cell>
          <cell r="N369">
            <v>1</v>
          </cell>
        </row>
        <row r="370">
          <cell r="F370">
            <v>41040</v>
          </cell>
          <cell r="N370">
            <v>1</v>
          </cell>
        </row>
        <row r="371">
          <cell r="F371">
            <v>16200</v>
          </cell>
          <cell r="N371">
            <v>1</v>
          </cell>
        </row>
        <row r="372">
          <cell r="F372">
            <v>13510</v>
          </cell>
          <cell r="N372">
            <v>1</v>
          </cell>
        </row>
        <row r="373">
          <cell r="F373">
            <v>13510</v>
          </cell>
          <cell r="N373">
            <v>1</v>
          </cell>
        </row>
        <row r="374">
          <cell r="F374">
            <v>15520</v>
          </cell>
          <cell r="N374">
            <v>1</v>
          </cell>
        </row>
        <row r="375">
          <cell r="F375">
            <v>31100</v>
          </cell>
          <cell r="N375">
            <v>1</v>
          </cell>
        </row>
        <row r="376">
          <cell r="F376">
            <v>15100</v>
          </cell>
          <cell r="N376">
            <v>1</v>
          </cell>
        </row>
        <row r="377">
          <cell r="F377">
            <v>41020</v>
          </cell>
          <cell r="N377">
            <v>1</v>
          </cell>
        </row>
        <row r="378">
          <cell r="F378">
            <v>14109</v>
          </cell>
          <cell r="N378">
            <v>1</v>
          </cell>
        </row>
        <row r="379">
          <cell r="F379">
            <v>11330</v>
          </cell>
          <cell r="N379">
            <v>1</v>
          </cell>
        </row>
        <row r="380">
          <cell r="F380">
            <v>11540</v>
          </cell>
          <cell r="N380">
            <v>1</v>
          </cell>
        </row>
        <row r="381">
          <cell r="F381">
            <v>15506</v>
          </cell>
          <cell r="N381">
            <v>1</v>
          </cell>
        </row>
        <row r="382">
          <cell r="F382">
            <v>13400</v>
          </cell>
          <cell r="N382">
            <v>1</v>
          </cell>
        </row>
        <row r="383">
          <cell r="F383">
            <v>52040</v>
          </cell>
          <cell r="N383">
            <v>1</v>
          </cell>
        </row>
        <row r="384">
          <cell r="F384">
            <v>11540</v>
          </cell>
          <cell r="N384">
            <v>1</v>
          </cell>
        </row>
        <row r="385">
          <cell r="F385">
            <v>15510</v>
          </cell>
          <cell r="N385">
            <v>1</v>
          </cell>
        </row>
        <row r="386">
          <cell r="F386">
            <v>11430</v>
          </cell>
          <cell r="N386">
            <v>1</v>
          </cell>
        </row>
        <row r="387">
          <cell r="F387">
            <v>52040</v>
          </cell>
          <cell r="N387">
            <v>1</v>
          </cell>
        </row>
        <row r="388">
          <cell r="F388">
            <v>11430</v>
          </cell>
          <cell r="N388">
            <v>1</v>
          </cell>
        </row>
        <row r="389">
          <cell r="F389">
            <v>11325</v>
          </cell>
          <cell r="N389">
            <v>1</v>
          </cell>
        </row>
        <row r="390">
          <cell r="F390">
            <v>14100</v>
          </cell>
          <cell r="N390">
            <v>1</v>
          </cell>
        </row>
        <row r="391">
          <cell r="F391">
            <v>16200</v>
          </cell>
          <cell r="N391">
            <v>1</v>
          </cell>
        </row>
        <row r="392">
          <cell r="F392">
            <v>15506</v>
          </cell>
          <cell r="N392">
            <v>1</v>
          </cell>
        </row>
        <row r="393">
          <cell r="F393">
            <v>15506</v>
          </cell>
          <cell r="N393">
            <v>1</v>
          </cell>
        </row>
        <row r="394">
          <cell r="F394">
            <v>15506</v>
          </cell>
          <cell r="N394">
            <v>1</v>
          </cell>
        </row>
        <row r="395">
          <cell r="F395">
            <v>42018</v>
          </cell>
          <cell r="N395">
            <v>1</v>
          </cell>
        </row>
        <row r="396">
          <cell r="F396">
            <v>13400</v>
          </cell>
          <cell r="N396">
            <v>1</v>
          </cell>
        </row>
        <row r="397">
          <cell r="F397">
            <v>13400</v>
          </cell>
          <cell r="N397">
            <v>1</v>
          </cell>
        </row>
        <row r="398">
          <cell r="F398">
            <v>11348</v>
          </cell>
          <cell r="N398">
            <v>1</v>
          </cell>
        </row>
        <row r="399">
          <cell r="F399">
            <v>13520</v>
          </cell>
          <cell r="N399">
            <v>1</v>
          </cell>
        </row>
        <row r="400">
          <cell r="F400">
            <v>11410</v>
          </cell>
          <cell r="N400">
            <v>0</v>
          </cell>
        </row>
        <row r="401">
          <cell r="F401">
            <v>13400</v>
          </cell>
          <cell r="N401">
            <v>1</v>
          </cell>
        </row>
        <row r="402">
          <cell r="F402">
            <v>15100</v>
          </cell>
          <cell r="N402">
            <v>1</v>
          </cell>
        </row>
        <row r="403">
          <cell r="F403">
            <v>72500</v>
          </cell>
          <cell r="N403">
            <v>1</v>
          </cell>
        </row>
        <row r="404">
          <cell r="F404">
            <v>11200</v>
          </cell>
          <cell r="N404">
            <v>1</v>
          </cell>
        </row>
        <row r="405">
          <cell r="F405">
            <v>13400</v>
          </cell>
          <cell r="N405">
            <v>1</v>
          </cell>
        </row>
        <row r="406">
          <cell r="F406">
            <v>41040</v>
          </cell>
          <cell r="N406">
            <v>1</v>
          </cell>
        </row>
        <row r="407">
          <cell r="F407">
            <v>53010</v>
          </cell>
          <cell r="N407">
            <v>1</v>
          </cell>
        </row>
        <row r="408">
          <cell r="F408">
            <v>13510</v>
          </cell>
          <cell r="N408">
            <v>1</v>
          </cell>
        </row>
        <row r="409">
          <cell r="F409">
            <v>13510</v>
          </cell>
          <cell r="N409">
            <v>1</v>
          </cell>
        </row>
        <row r="410">
          <cell r="F410">
            <v>41040</v>
          </cell>
          <cell r="N410">
            <v>1</v>
          </cell>
        </row>
        <row r="411">
          <cell r="F411">
            <v>11100</v>
          </cell>
          <cell r="N411">
            <v>1</v>
          </cell>
        </row>
        <row r="412">
          <cell r="F412">
            <v>15506</v>
          </cell>
          <cell r="N412">
            <v>1</v>
          </cell>
        </row>
        <row r="413">
          <cell r="F413">
            <v>16200</v>
          </cell>
          <cell r="N413">
            <v>1</v>
          </cell>
        </row>
        <row r="414">
          <cell r="F414">
            <v>13400</v>
          </cell>
          <cell r="N414">
            <v>1</v>
          </cell>
        </row>
        <row r="415">
          <cell r="F415">
            <v>11595</v>
          </cell>
          <cell r="N415">
            <v>1</v>
          </cell>
        </row>
        <row r="416">
          <cell r="F416">
            <v>15506</v>
          </cell>
          <cell r="N416">
            <v>1</v>
          </cell>
        </row>
        <row r="417">
          <cell r="F417">
            <v>15506</v>
          </cell>
          <cell r="N417">
            <v>1</v>
          </cell>
        </row>
        <row r="418">
          <cell r="F418">
            <v>15506</v>
          </cell>
          <cell r="N418">
            <v>1</v>
          </cell>
        </row>
        <row r="419">
          <cell r="F419">
            <v>44010</v>
          </cell>
          <cell r="N419">
            <v>1</v>
          </cell>
        </row>
        <row r="420">
          <cell r="F420">
            <v>11515</v>
          </cell>
          <cell r="N420">
            <v>1</v>
          </cell>
        </row>
        <row r="421">
          <cell r="F421">
            <v>15100</v>
          </cell>
          <cell r="N421">
            <v>1</v>
          </cell>
        </row>
        <row r="422">
          <cell r="F422">
            <v>13510</v>
          </cell>
          <cell r="N422">
            <v>1</v>
          </cell>
        </row>
        <row r="423">
          <cell r="F423">
            <v>15100</v>
          </cell>
          <cell r="N423">
            <v>1</v>
          </cell>
        </row>
        <row r="424">
          <cell r="F424">
            <v>15507</v>
          </cell>
          <cell r="N424">
            <v>1</v>
          </cell>
        </row>
        <row r="425">
          <cell r="F425">
            <v>15506</v>
          </cell>
          <cell r="N425">
            <v>1</v>
          </cell>
        </row>
        <row r="426">
          <cell r="F426">
            <v>15507</v>
          </cell>
          <cell r="N426">
            <v>1</v>
          </cell>
        </row>
        <row r="427">
          <cell r="F427">
            <v>51040</v>
          </cell>
          <cell r="N427">
            <v>1</v>
          </cell>
        </row>
        <row r="428">
          <cell r="F428">
            <v>79002</v>
          </cell>
          <cell r="N428">
            <v>1</v>
          </cell>
        </row>
        <row r="429">
          <cell r="F429">
            <v>11325</v>
          </cell>
          <cell r="N429">
            <v>1</v>
          </cell>
        </row>
        <row r="430">
          <cell r="F430">
            <v>42020</v>
          </cell>
          <cell r="N430">
            <v>1</v>
          </cell>
        </row>
        <row r="431">
          <cell r="F431">
            <v>15100</v>
          </cell>
          <cell r="N431">
            <v>1</v>
          </cell>
        </row>
        <row r="432">
          <cell r="F432">
            <v>13510</v>
          </cell>
          <cell r="N432">
            <v>1</v>
          </cell>
        </row>
        <row r="433">
          <cell r="F433">
            <v>11200</v>
          </cell>
          <cell r="N433">
            <v>1</v>
          </cell>
        </row>
        <row r="434">
          <cell r="F434">
            <v>11515</v>
          </cell>
          <cell r="N434">
            <v>1</v>
          </cell>
        </row>
        <row r="435">
          <cell r="F435">
            <v>13510</v>
          </cell>
          <cell r="N435">
            <v>1</v>
          </cell>
        </row>
        <row r="436">
          <cell r="F436">
            <v>79002</v>
          </cell>
          <cell r="N436">
            <v>1</v>
          </cell>
        </row>
        <row r="437">
          <cell r="F437">
            <v>16400</v>
          </cell>
          <cell r="N437">
            <v>1</v>
          </cell>
        </row>
        <row r="438">
          <cell r="F438">
            <v>15506</v>
          </cell>
          <cell r="N438">
            <v>1</v>
          </cell>
        </row>
        <row r="439">
          <cell r="F439">
            <v>15506</v>
          </cell>
          <cell r="N439">
            <v>1</v>
          </cell>
        </row>
        <row r="440">
          <cell r="F440">
            <v>13510</v>
          </cell>
          <cell r="N440">
            <v>1</v>
          </cell>
        </row>
        <row r="441">
          <cell r="F441">
            <v>14100</v>
          </cell>
          <cell r="N441">
            <v>1</v>
          </cell>
        </row>
        <row r="442">
          <cell r="F442">
            <v>11420</v>
          </cell>
          <cell r="N442">
            <v>1</v>
          </cell>
        </row>
        <row r="443">
          <cell r="F443">
            <v>15506</v>
          </cell>
          <cell r="N443">
            <v>1</v>
          </cell>
        </row>
        <row r="444">
          <cell r="F444">
            <v>41040</v>
          </cell>
          <cell r="N444">
            <v>1</v>
          </cell>
        </row>
        <row r="445">
          <cell r="F445">
            <v>48010</v>
          </cell>
          <cell r="N445">
            <v>1</v>
          </cell>
        </row>
        <row r="446">
          <cell r="F446">
            <v>13400</v>
          </cell>
          <cell r="N446">
            <v>1</v>
          </cell>
        </row>
        <row r="447">
          <cell r="F447">
            <v>41040</v>
          </cell>
          <cell r="N447">
            <v>1</v>
          </cell>
        </row>
        <row r="448">
          <cell r="F448">
            <v>15508</v>
          </cell>
          <cell r="N448">
            <v>1</v>
          </cell>
        </row>
        <row r="449">
          <cell r="F449">
            <v>11200</v>
          </cell>
          <cell r="N449">
            <v>1</v>
          </cell>
        </row>
        <row r="450">
          <cell r="F450">
            <v>14100</v>
          </cell>
          <cell r="N450">
            <v>1</v>
          </cell>
        </row>
        <row r="451">
          <cell r="F451">
            <v>13510</v>
          </cell>
          <cell r="N451">
            <v>1</v>
          </cell>
        </row>
        <row r="452">
          <cell r="F452">
            <v>15506</v>
          </cell>
          <cell r="N452">
            <v>1</v>
          </cell>
        </row>
        <row r="453">
          <cell r="F453">
            <v>41020</v>
          </cell>
          <cell r="N453">
            <v>1</v>
          </cell>
        </row>
        <row r="454">
          <cell r="F454">
            <v>41020</v>
          </cell>
          <cell r="N454">
            <v>1</v>
          </cell>
        </row>
        <row r="455">
          <cell r="F455">
            <v>14100</v>
          </cell>
          <cell r="N455">
            <v>1</v>
          </cell>
        </row>
        <row r="456">
          <cell r="F456">
            <v>42018</v>
          </cell>
          <cell r="N456">
            <v>1</v>
          </cell>
        </row>
        <row r="457">
          <cell r="F457">
            <v>13510</v>
          </cell>
          <cell r="N457">
            <v>1</v>
          </cell>
        </row>
        <row r="458">
          <cell r="F458">
            <v>11200</v>
          </cell>
          <cell r="N458">
            <v>1</v>
          </cell>
        </row>
        <row r="459">
          <cell r="F459">
            <v>13100</v>
          </cell>
          <cell r="N459">
            <v>1</v>
          </cell>
        </row>
        <row r="460">
          <cell r="F460">
            <v>41040</v>
          </cell>
          <cell r="N460">
            <v>1</v>
          </cell>
        </row>
        <row r="461">
          <cell r="F461">
            <v>15501</v>
          </cell>
          <cell r="N461">
            <v>1</v>
          </cell>
        </row>
        <row r="462">
          <cell r="F462">
            <v>41040</v>
          </cell>
          <cell r="N462">
            <v>1</v>
          </cell>
        </row>
        <row r="463">
          <cell r="F463">
            <v>15506</v>
          </cell>
          <cell r="N463">
            <v>1</v>
          </cell>
        </row>
        <row r="464">
          <cell r="F464">
            <v>13520</v>
          </cell>
          <cell r="N464">
            <v>1</v>
          </cell>
        </row>
        <row r="465">
          <cell r="F465">
            <v>13510</v>
          </cell>
          <cell r="N465">
            <v>1</v>
          </cell>
        </row>
        <row r="466">
          <cell r="F466">
            <v>15100</v>
          </cell>
          <cell r="N466">
            <v>1</v>
          </cell>
        </row>
        <row r="467">
          <cell r="F467">
            <v>13510</v>
          </cell>
          <cell r="N467">
            <v>1</v>
          </cell>
        </row>
        <row r="468">
          <cell r="F468">
            <v>11490</v>
          </cell>
          <cell r="N468">
            <v>0.6875</v>
          </cell>
        </row>
        <row r="469">
          <cell r="F469">
            <v>13600</v>
          </cell>
          <cell r="N469">
            <v>1</v>
          </cell>
        </row>
        <row r="470">
          <cell r="F470">
            <v>51060</v>
          </cell>
          <cell r="N470">
            <v>1</v>
          </cell>
        </row>
        <row r="471">
          <cell r="F471">
            <v>13400</v>
          </cell>
          <cell r="N471">
            <v>1</v>
          </cell>
        </row>
        <row r="472">
          <cell r="F472">
            <v>79002</v>
          </cell>
          <cell r="N472">
            <v>1</v>
          </cell>
        </row>
        <row r="473">
          <cell r="F473">
            <v>13400</v>
          </cell>
          <cell r="N473">
            <v>1</v>
          </cell>
        </row>
        <row r="474">
          <cell r="F474">
            <v>11100</v>
          </cell>
          <cell r="N474">
            <v>1</v>
          </cell>
        </row>
        <row r="475">
          <cell r="F475">
            <v>13520</v>
          </cell>
          <cell r="N475">
            <v>1</v>
          </cell>
        </row>
        <row r="476">
          <cell r="F476">
            <v>13600</v>
          </cell>
          <cell r="N476">
            <v>1</v>
          </cell>
        </row>
        <row r="477">
          <cell r="F477">
            <v>41020</v>
          </cell>
          <cell r="N477">
            <v>1</v>
          </cell>
        </row>
        <row r="478">
          <cell r="F478">
            <v>41020</v>
          </cell>
          <cell r="N478">
            <v>1</v>
          </cell>
        </row>
        <row r="479">
          <cell r="F479">
            <v>11100</v>
          </cell>
          <cell r="N479">
            <v>1</v>
          </cell>
        </row>
        <row r="480">
          <cell r="F480">
            <v>42018</v>
          </cell>
          <cell r="N480">
            <v>1</v>
          </cell>
        </row>
        <row r="481">
          <cell r="F481">
            <v>15100</v>
          </cell>
          <cell r="N481">
            <v>1</v>
          </cell>
        </row>
        <row r="482">
          <cell r="F482">
            <v>41020</v>
          </cell>
          <cell r="N482">
            <v>0.47499999999999998</v>
          </cell>
        </row>
        <row r="483">
          <cell r="F483">
            <v>13400</v>
          </cell>
          <cell r="N483">
            <v>1</v>
          </cell>
        </row>
        <row r="484">
          <cell r="F484">
            <v>13600</v>
          </cell>
          <cell r="N484">
            <v>1</v>
          </cell>
        </row>
        <row r="485">
          <cell r="F485">
            <v>11100</v>
          </cell>
          <cell r="N485">
            <v>1</v>
          </cell>
        </row>
        <row r="486">
          <cell r="F486">
            <v>15506</v>
          </cell>
          <cell r="N486">
            <v>1</v>
          </cell>
        </row>
        <row r="487">
          <cell r="F487">
            <v>83024</v>
          </cell>
          <cell r="N487">
            <v>1</v>
          </cell>
        </row>
        <row r="488">
          <cell r="F488">
            <v>13510</v>
          </cell>
          <cell r="N488">
            <v>1</v>
          </cell>
        </row>
        <row r="489">
          <cell r="F489">
            <v>32000</v>
          </cell>
          <cell r="N489">
            <v>1</v>
          </cell>
        </row>
        <row r="490">
          <cell r="F490">
            <v>13510</v>
          </cell>
          <cell r="N490">
            <v>1</v>
          </cell>
        </row>
        <row r="491">
          <cell r="F491">
            <v>15506</v>
          </cell>
          <cell r="N491">
            <v>1</v>
          </cell>
        </row>
        <row r="492">
          <cell r="F492">
            <v>13520</v>
          </cell>
          <cell r="N492">
            <v>1</v>
          </cell>
        </row>
        <row r="493">
          <cell r="F493">
            <v>13100</v>
          </cell>
          <cell r="N493">
            <v>1</v>
          </cell>
        </row>
        <row r="494">
          <cell r="F494">
            <v>32000</v>
          </cell>
          <cell r="N494">
            <v>1</v>
          </cell>
        </row>
        <row r="495">
          <cell r="F495">
            <v>79000</v>
          </cell>
          <cell r="N495">
            <v>1</v>
          </cell>
        </row>
        <row r="496">
          <cell r="F496">
            <v>15506</v>
          </cell>
          <cell r="N496">
            <v>1</v>
          </cell>
        </row>
        <row r="497">
          <cell r="F497">
            <v>11200</v>
          </cell>
          <cell r="N497">
            <v>1</v>
          </cell>
        </row>
        <row r="498">
          <cell r="F498">
            <v>16400</v>
          </cell>
          <cell r="N498">
            <v>1</v>
          </cell>
        </row>
        <row r="499">
          <cell r="F499">
            <v>15506</v>
          </cell>
          <cell r="N499">
            <v>1</v>
          </cell>
        </row>
        <row r="500">
          <cell r="F500">
            <v>79002</v>
          </cell>
          <cell r="N500">
            <v>1</v>
          </cell>
        </row>
        <row r="501">
          <cell r="F501">
            <v>51010</v>
          </cell>
          <cell r="N501">
            <v>1</v>
          </cell>
        </row>
        <row r="502">
          <cell r="F502">
            <v>15400</v>
          </cell>
          <cell r="N502">
            <v>1</v>
          </cell>
        </row>
        <row r="503">
          <cell r="F503">
            <v>15520</v>
          </cell>
          <cell r="N503">
            <v>1</v>
          </cell>
        </row>
        <row r="504">
          <cell r="F504">
            <v>15507</v>
          </cell>
          <cell r="N504">
            <v>1</v>
          </cell>
        </row>
        <row r="505">
          <cell r="F505">
            <v>15506</v>
          </cell>
          <cell r="N505">
            <v>1</v>
          </cell>
        </row>
        <row r="506">
          <cell r="F506">
            <v>11100</v>
          </cell>
          <cell r="N506">
            <v>1</v>
          </cell>
        </row>
        <row r="507">
          <cell r="F507">
            <v>15100</v>
          </cell>
          <cell r="N507">
            <v>1</v>
          </cell>
        </row>
        <row r="508">
          <cell r="F508">
            <v>15100</v>
          </cell>
          <cell r="N508">
            <v>1</v>
          </cell>
        </row>
        <row r="509">
          <cell r="F509">
            <v>42016</v>
          </cell>
          <cell r="N509">
            <v>1</v>
          </cell>
        </row>
        <row r="510">
          <cell r="F510">
            <v>54010</v>
          </cell>
          <cell r="N510">
            <v>1</v>
          </cell>
        </row>
        <row r="511">
          <cell r="F511">
            <v>41040</v>
          </cell>
          <cell r="N511">
            <v>1</v>
          </cell>
        </row>
        <row r="512">
          <cell r="F512">
            <v>11330</v>
          </cell>
          <cell r="N512">
            <v>1</v>
          </cell>
        </row>
        <row r="513">
          <cell r="F513">
            <v>32000</v>
          </cell>
          <cell r="N513">
            <v>1</v>
          </cell>
        </row>
        <row r="514">
          <cell r="F514">
            <v>16300</v>
          </cell>
          <cell r="N514">
            <v>1</v>
          </cell>
        </row>
        <row r="515">
          <cell r="F515">
            <v>13520</v>
          </cell>
          <cell r="N515">
            <v>1</v>
          </cell>
        </row>
        <row r="516">
          <cell r="F516">
            <v>13400</v>
          </cell>
          <cell r="N516">
            <v>1</v>
          </cell>
        </row>
        <row r="517">
          <cell r="F517">
            <v>13510</v>
          </cell>
          <cell r="N517">
            <v>1</v>
          </cell>
        </row>
        <row r="518">
          <cell r="F518">
            <v>15506</v>
          </cell>
          <cell r="N518">
            <v>0</v>
          </cell>
        </row>
        <row r="519">
          <cell r="F519">
            <v>53010</v>
          </cell>
          <cell r="N519">
            <v>1</v>
          </cell>
        </row>
        <row r="520">
          <cell r="F520">
            <v>13400</v>
          </cell>
          <cell r="N520">
            <v>1</v>
          </cell>
        </row>
        <row r="521">
          <cell r="F521">
            <v>41020</v>
          </cell>
          <cell r="N521">
            <v>1</v>
          </cell>
        </row>
        <row r="522">
          <cell r="F522">
            <v>11200</v>
          </cell>
          <cell r="N522">
            <v>1</v>
          </cell>
        </row>
        <row r="523">
          <cell r="F523">
            <v>15506</v>
          </cell>
          <cell r="N523">
            <v>1</v>
          </cell>
        </row>
        <row r="524">
          <cell r="F524">
            <v>15100</v>
          </cell>
          <cell r="N524">
            <v>1</v>
          </cell>
        </row>
        <row r="525">
          <cell r="F525">
            <v>15100</v>
          </cell>
          <cell r="N525">
            <v>1</v>
          </cell>
        </row>
        <row r="526">
          <cell r="F526">
            <v>41010</v>
          </cell>
          <cell r="N526">
            <v>1</v>
          </cell>
        </row>
        <row r="527">
          <cell r="F527">
            <v>51020</v>
          </cell>
          <cell r="N527">
            <v>1</v>
          </cell>
        </row>
        <row r="528">
          <cell r="F528">
            <v>15506</v>
          </cell>
          <cell r="N528">
            <v>1</v>
          </cell>
        </row>
        <row r="529">
          <cell r="F529">
            <v>13510</v>
          </cell>
          <cell r="N529">
            <v>1</v>
          </cell>
        </row>
        <row r="530">
          <cell r="F530">
            <v>15506</v>
          </cell>
          <cell r="N530">
            <v>1</v>
          </cell>
        </row>
        <row r="531">
          <cell r="F531">
            <v>15506</v>
          </cell>
          <cell r="N531">
            <v>1</v>
          </cell>
        </row>
        <row r="532">
          <cell r="F532">
            <v>13510</v>
          </cell>
          <cell r="N532">
            <v>1</v>
          </cell>
        </row>
        <row r="533">
          <cell r="F533">
            <v>15100</v>
          </cell>
          <cell r="N533">
            <v>1</v>
          </cell>
        </row>
        <row r="534">
          <cell r="F534">
            <v>54010</v>
          </cell>
          <cell r="N534">
            <v>1</v>
          </cell>
        </row>
        <row r="535">
          <cell r="F535">
            <v>15506</v>
          </cell>
          <cell r="N535">
            <v>1</v>
          </cell>
        </row>
        <row r="536">
          <cell r="F536">
            <v>15100</v>
          </cell>
          <cell r="N536">
            <v>1</v>
          </cell>
        </row>
        <row r="537">
          <cell r="F537">
            <v>41040</v>
          </cell>
          <cell r="N537">
            <v>1</v>
          </cell>
        </row>
        <row r="538">
          <cell r="F538">
            <v>51050</v>
          </cell>
          <cell r="N538">
            <v>1</v>
          </cell>
        </row>
        <row r="539">
          <cell r="F539">
            <v>13510</v>
          </cell>
          <cell r="N539">
            <v>1</v>
          </cell>
        </row>
        <row r="540">
          <cell r="F540">
            <v>11100</v>
          </cell>
          <cell r="N540">
            <v>1</v>
          </cell>
        </row>
        <row r="541">
          <cell r="F541">
            <v>41040</v>
          </cell>
          <cell r="N541">
            <v>1</v>
          </cell>
        </row>
        <row r="542">
          <cell r="F542">
            <v>13400</v>
          </cell>
          <cell r="N542">
            <v>1</v>
          </cell>
        </row>
        <row r="543">
          <cell r="F543">
            <v>13100</v>
          </cell>
          <cell r="N543">
            <v>1</v>
          </cell>
        </row>
        <row r="544">
          <cell r="F544">
            <v>15509</v>
          </cell>
          <cell r="N544">
            <v>1</v>
          </cell>
        </row>
        <row r="545">
          <cell r="F545">
            <v>13400</v>
          </cell>
          <cell r="N545">
            <v>1</v>
          </cell>
        </row>
        <row r="546">
          <cell r="F546">
            <v>51010</v>
          </cell>
          <cell r="N546">
            <v>1</v>
          </cell>
        </row>
        <row r="547">
          <cell r="F547">
            <v>41050</v>
          </cell>
          <cell r="N547">
            <v>1</v>
          </cell>
        </row>
        <row r="548">
          <cell r="F548">
            <v>11325</v>
          </cell>
          <cell r="N548">
            <v>1</v>
          </cell>
        </row>
        <row r="549">
          <cell r="F549">
            <v>11490</v>
          </cell>
          <cell r="N549">
            <v>0.8</v>
          </cell>
        </row>
        <row r="550">
          <cell r="F550">
            <v>42012</v>
          </cell>
          <cell r="N550">
            <v>1</v>
          </cell>
        </row>
        <row r="551">
          <cell r="F551">
            <v>16200</v>
          </cell>
          <cell r="N551">
            <v>1</v>
          </cell>
        </row>
        <row r="552">
          <cell r="F552">
            <v>51060</v>
          </cell>
          <cell r="N552">
            <v>1</v>
          </cell>
        </row>
        <row r="553">
          <cell r="F553">
            <v>13600</v>
          </cell>
          <cell r="N553">
            <v>1</v>
          </cell>
        </row>
        <row r="554">
          <cell r="F554">
            <v>15100</v>
          </cell>
          <cell r="N554">
            <v>1</v>
          </cell>
        </row>
        <row r="555">
          <cell r="F555">
            <v>11100</v>
          </cell>
          <cell r="N555">
            <v>1</v>
          </cell>
        </row>
        <row r="556">
          <cell r="F556">
            <v>15507</v>
          </cell>
          <cell r="N556">
            <v>1</v>
          </cell>
        </row>
        <row r="557">
          <cell r="F557">
            <v>83024</v>
          </cell>
          <cell r="N557">
            <v>1</v>
          </cell>
        </row>
        <row r="558">
          <cell r="F558">
            <v>46010</v>
          </cell>
          <cell r="N558">
            <v>1</v>
          </cell>
        </row>
        <row r="559">
          <cell r="F559">
            <v>11200</v>
          </cell>
          <cell r="N559">
            <v>1</v>
          </cell>
        </row>
        <row r="560">
          <cell r="F560">
            <v>13510</v>
          </cell>
          <cell r="N560">
            <v>1</v>
          </cell>
        </row>
        <row r="561">
          <cell r="F561">
            <v>15506</v>
          </cell>
          <cell r="N561">
            <v>1</v>
          </cell>
        </row>
        <row r="562">
          <cell r="F562">
            <v>13520</v>
          </cell>
          <cell r="N562">
            <v>1</v>
          </cell>
        </row>
        <row r="563">
          <cell r="F563">
            <v>11370</v>
          </cell>
          <cell r="N563">
            <v>1</v>
          </cell>
        </row>
        <row r="564">
          <cell r="F564">
            <v>11550</v>
          </cell>
          <cell r="N564">
            <v>1</v>
          </cell>
        </row>
        <row r="565">
          <cell r="F565">
            <v>13510</v>
          </cell>
          <cell r="N565">
            <v>1</v>
          </cell>
        </row>
        <row r="566">
          <cell r="F566">
            <v>41070</v>
          </cell>
          <cell r="N566">
            <v>1</v>
          </cell>
        </row>
        <row r="567">
          <cell r="F567">
            <v>15100</v>
          </cell>
          <cell r="N567">
            <v>1</v>
          </cell>
        </row>
        <row r="568">
          <cell r="F568">
            <v>51060</v>
          </cell>
          <cell r="N568">
            <v>1</v>
          </cell>
        </row>
        <row r="569">
          <cell r="F569">
            <v>12013</v>
          </cell>
          <cell r="N569">
            <v>1</v>
          </cell>
        </row>
        <row r="570">
          <cell r="F570">
            <v>15506</v>
          </cell>
          <cell r="N570">
            <v>1</v>
          </cell>
        </row>
        <row r="571">
          <cell r="F571">
            <v>13510</v>
          </cell>
          <cell r="N571">
            <v>1</v>
          </cell>
        </row>
        <row r="572">
          <cell r="F572">
            <v>16200</v>
          </cell>
          <cell r="N572">
            <v>1</v>
          </cell>
        </row>
        <row r="573">
          <cell r="F573">
            <v>13520</v>
          </cell>
          <cell r="N573">
            <v>1</v>
          </cell>
        </row>
        <row r="574">
          <cell r="F574">
            <v>13510</v>
          </cell>
          <cell r="N574">
            <v>1</v>
          </cell>
        </row>
        <row r="575">
          <cell r="F575">
            <v>15506</v>
          </cell>
          <cell r="N575">
            <v>1</v>
          </cell>
        </row>
        <row r="576">
          <cell r="F576">
            <v>15100</v>
          </cell>
          <cell r="N576">
            <v>1</v>
          </cell>
        </row>
        <row r="577">
          <cell r="F577">
            <v>13510</v>
          </cell>
          <cell r="N577">
            <v>1</v>
          </cell>
        </row>
        <row r="578">
          <cell r="F578">
            <v>45010</v>
          </cell>
          <cell r="N578">
            <v>1</v>
          </cell>
        </row>
        <row r="579">
          <cell r="F579">
            <v>41020</v>
          </cell>
          <cell r="N579">
            <v>1</v>
          </cell>
        </row>
        <row r="580">
          <cell r="F580">
            <v>41040</v>
          </cell>
          <cell r="N580">
            <v>1</v>
          </cell>
        </row>
        <row r="581">
          <cell r="F581">
            <v>42018</v>
          </cell>
          <cell r="N581">
            <v>1</v>
          </cell>
        </row>
        <row r="582">
          <cell r="F582">
            <v>33000</v>
          </cell>
          <cell r="N582">
            <v>1</v>
          </cell>
        </row>
        <row r="583">
          <cell r="F583">
            <v>15400</v>
          </cell>
          <cell r="N583">
            <v>1</v>
          </cell>
        </row>
        <row r="584">
          <cell r="F584">
            <v>13510</v>
          </cell>
          <cell r="N584">
            <v>1</v>
          </cell>
        </row>
        <row r="585">
          <cell r="F585">
            <v>51060</v>
          </cell>
          <cell r="N585">
            <v>1</v>
          </cell>
        </row>
        <row r="586">
          <cell r="F586">
            <v>15100</v>
          </cell>
          <cell r="N586">
            <v>1</v>
          </cell>
        </row>
        <row r="587">
          <cell r="F587">
            <v>13510</v>
          </cell>
          <cell r="N587">
            <v>1</v>
          </cell>
        </row>
        <row r="588">
          <cell r="F588">
            <v>41040</v>
          </cell>
          <cell r="N588">
            <v>1</v>
          </cell>
        </row>
        <row r="589">
          <cell r="F589">
            <v>13100</v>
          </cell>
          <cell r="N589">
            <v>1</v>
          </cell>
        </row>
        <row r="590">
          <cell r="F590">
            <v>13510</v>
          </cell>
          <cell r="N590">
            <v>1</v>
          </cell>
        </row>
        <row r="591">
          <cell r="F591">
            <v>15100</v>
          </cell>
          <cell r="N591">
            <v>1</v>
          </cell>
        </row>
        <row r="592">
          <cell r="F592">
            <v>13400</v>
          </cell>
          <cell r="N592">
            <v>1</v>
          </cell>
        </row>
        <row r="593">
          <cell r="F593">
            <v>15506</v>
          </cell>
          <cell r="N593">
            <v>1</v>
          </cell>
        </row>
        <row r="594">
          <cell r="F594">
            <v>15510</v>
          </cell>
          <cell r="N594">
            <v>1</v>
          </cell>
        </row>
        <row r="595">
          <cell r="F595">
            <v>15506</v>
          </cell>
          <cell r="N595">
            <v>1</v>
          </cell>
        </row>
        <row r="596">
          <cell r="F596">
            <v>13510</v>
          </cell>
          <cell r="N596">
            <v>1</v>
          </cell>
        </row>
        <row r="597">
          <cell r="F597">
            <v>13400</v>
          </cell>
          <cell r="N597">
            <v>1</v>
          </cell>
        </row>
        <row r="598">
          <cell r="F598">
            <v>41020</v>
          </cell>
          <cell r="N598">
            <v>1</v>
          </cell>
        </row>
        <row r="599">
          <cell r="F599">
            <v>15506</v>
          </cell>
          <cell r="N599">
            <v>1</v>
          </cell>
        </row>
        <row r="600">
          <cell r="F600">
            <v>13600</v>
          </cell>
          <cell r="N600">
            <v>1</v>
          </cell>
        </row>
        <row r="601">
          <cell r="F601">
            <v>13510</v>
          </cell>
          <cell r="N601">
            <v>1</v>
          </cell>
        </row>
        <row r="602">
          <cell r="F602">
            <v>13525</v>
          </cell>
          <cell r="N602">
            <v>1</v>
          </cell>
        </row>
        <row r="603">
          <cell r="F603">
            <v>31100</v>
          </cell>
          <cell r="N603">
            <v>1</v>
          </cell>
        </row>
        <row r="604">
          <cell r="F604">
            <v>13520</v>
          </cell>
          <cell r="N604">
            <v>1</v>
          </cell>
        </row>
        <row r="605">
          <cell r="F605">
            <v>13510</v>
          </cell>
          <cell r="N605">
            <v>1</v>
          </cell>
        </row>
        <row r="606">
          <cell r="F606">
            <v>41040</v>
          </cell>
          <cell r="N606">
            <v>1</v>
          </cell>
        </row>
        <row r="607">
          <cell r="F607">
            <v>15520</v>
          </cell>
          <cell r="N607">
            <v>1</v>
          </cell>
        </row>
        <row r="608">
          <cell r="F608">
            <v>41040</v>
          </cell>
          <cell r="N608">
            <v>1</v>
          </cell>
        </row>
        <row r="609">
          <cell r="F609">
            <v>15100</v>
          </cell>
          <cell r="N609">
            <v>1</v>
          </cell>
        </row>
        <row r="610">
          <cell r="F610">
            <v>13510</v>
          </cell>
          <cell r="N610">
            <v>1</v>
          </cell>
        </row>
        <row r="611">
          <cell r="F611">
            <v>15510</v>
          </cell>
          <cell r="N611">
            <v>1</v>
          </cell>
        </row>
        <row r="612">
          <cell r="F612">
            <v>16400</v>
          </cell>
          <cell r="N612">
            <v>1</v>
          </cell>
        </row>
        <row r="613">
          <cell r="F613">
            <v>13400</v>
          </cell>
          <cell r="N613">
            <v>1</v>
          </cell>
        </row>
        <row r="614">
          <cell r="F614">
            <v>11550</v>
          </cell>
          <cell r="N614">
            <v>1</v>
          </cell>
        </row>
        <row r="615">
          <cell r="F615">
            <v>11100</v>
          </cell>
          <cell r="N615">
            <v>1</v>
          </cell>
        </row>
        <row r="616">
          <cell r="F616">
            <v>14100</v>
          </cell>
          <cell r="N616">
            <v>1</v>
          </cell>
        </row>
        <row r="617">
          <cell r="F617">
            <v>12011</v>
          </cell>
          <cell r="N617">
            <v>1</v>
          </cell>
        </row>
        <row r="618">
          <cell r="F618">
            <v>15100</v>
          </cell>
          <cell r="N618">
            <v>1</v>
          </cell>
        </row>
        <row r="619">
          <cell r="F619">
            <v>13510</v>
          </cell>
          <cell r="N619">
            <v>1</v>
          </cell>
        </row>
        <row r="620">
          <cell r="F620">
            <v>11150</v>
          </cell>
          <cell r="N620">
            <v>1</v>
          </cell>
        </row>
        <row r="621">
          <cell r="F621">
            <v>15510</v>
          </cell>
          <cell r="N621">
            <v>1</v>
          </cell>
        </row>
        <row r="622">
          <cell r="F622">
            <v>13525</v>
          </cell>
          <cell r="N622">
            <v>1</v>
          </cell>
        </row>
        <row r="623">
          <cell r="F623">
            <v>13400</v>
          </cell>
          <cell r="N623">
            <v>1</v>
          </cell>
        </row>
        <row r="624">
          <cell r="F624">
            <v>15507</v>
          </cell>
          <cell r="N624">
            <v>1</v>
          </cell>
        </row>
        <row r="625">
          <cell r="F625">
            <v>14109</v>
          </cell>
          <cell r="N625">
            <v>1</v>
          </cell>
        </row>
        <row r="626">
          <cell r="F626">
            <v>13510</v>
          </cell>
          <cell r="N626">
            <v>1</v>
          </cell>
        </row>
        <row r="627">
          <cell r="F627">
            <v>79000</v>
          </cell>
          <cell r="N627">
            <v>1</v>
          </cell>
        </row>
        <row r="628">
          <cell r="F628">
            <v>14100</v>
          </cell>
          <cell r="N628">
            <v>1</v>
          </cell>
        </row>
        <row r="629">
          <cell r="F629">
            <v>13510</v>
          </cell>
          <cell r="N629">
            <v>1</v>
          </cell>
        </row>
        <row r="630">
          <cell r="F630">
            <v>15100</v>
          </cell>
          <cell r="N630">
            <v>1</v>
          </cell>
        </row>
        <row r="631">
          <cell r="F631">
            <v>51040</v>
          </cell>
          <cell r="N631">
            <v>1</v>
          </cell>
        </row>
        <row r="632">
          <cell r="F632">
            <v>15506</v>
          </cell>
          <cell r="N632">
            <v>1</v>
          </cell>
        </row>
        <row r="633">
          <cell r="F633">
            <v>13510</v>
          </cell>
          <cell r="N633">
            <v>1</v>
          </cell>
        </row>
        <row r="634">
          <cell r="F634">
            <v>13520</v>
          </cell>
          <cell r="N634">
            <v>1</v>
          </cell>
        </row>
        <row r="635">
          <cell r="F635">
            <v>13510</v>
          </cell>
          <cell r="N635">
            <v>1</v>
          </cell>
        </row>
        <row r="636">
          <cell r="F636">
            <v>11200</v>
          </cell>
          <cell r="N636">
            <v>1</v>
          </cell>
        </row>
        <row r="637">
          <cell r="F637">
            <v>13400</v>
          </cell>
          <cell r="N637">
            <v>1</v>
          </cell>
        </row>
        <row r="638">
          <cell r="F638">
            <v>51020</v>
          </cell>
          <cell r="N638">
            <v>1</v>
          </cell>
        </row>
        <row r="639">
          <cell r="F639">
            <v>15100</v>
          </cell>
          <cell r="N639">
            <v>1</v>
          </cell>
        </row>
        <row r="640">
          <cell r="F640">
            <v>13510</v>
          </cell>
          <cell r="N640">
            <v>1</v>
          </cell>
        </row>
        <row r="641">
          <cell r="F641">
            <v>53010</v>
          </cell>
          <cell r="N641">
            <v>1</v>
          </cell>
        </row>
        <row r="642">
          <cell r="F642">
            <v>13520</v>
          </cell>
          <cell r="N642">
            <v>1</v>
          </cell>
        </row>
        <row r="643">
          <cell r="F643">
            <v>13520</v>
          </cell>
          <cell r="N643">
            <v>1</v>
          </cell>
        </row>
        <row r="644">
          <cell r="F644">
            <v>15506</v>
          </cell>
          <cell r="N644">
            <v>1</v>
          </cell>
        </row>
        <row r="645">
          <cell r="F645">
            <v>14109</v>
          </cell>
          <cell r="N645">
            <v>1</v>
          </cell>
        </row>
        <row r="646">
          <cell r="F646">
            <v>11590</v>
          </cell>
          <cell r="N646">
            <v>1</v>
          </cell>
        </row>
        <row r="647">
          <cell r="F647">
            <v>15506</v>
          </cell>
          <cell r="N647">
            <v>1</v>
          </cell>
        </row>
        <row r="648">
          <cell r="F648">
            <v>79002</v>
          </cell>
          <cell r="N648">
            <v>1</v>
          </cell>
        </row>
        <row r="649">
          <cell r="F649">
            <v>13510</v>
          </cell>
          <cell r="N649">
            <v>1</v>
          </cell>
        </row>
        <row r="650">
          <cell r="F650">
            <v>13510</v>
          </cell>
          <cell r="N650">
            <v>1</v>
          </cell>
        </row>
        <row r="651">
          <cell r="F651">
            <v>15506</v>
          </cell>
          <cell r="N651">
            <v>1</v>
          </cell>
        </row>
        <row r="652">
          <cell r="F652">
            <v>31100</v>
          </cell>
          <cell r="N652">
            <v>1</v>
          </cell>
        </row>
        <row r="653">
          <cell r="F653">
            <v>41040</v>
          </cell>
          <cell r="N653">
            <v>1</v>
          </cell>
        </row>
        <row r="654">
          <cell r="F654">
            <v>11430</v>
          </cell>
          <cell r="N654">
            <v>1</v>
          </cell>
        </row>
        <row r="655">
          <cell r="F655">
            <v>15506</v>
          </cell>
          <cell r="N655">
            <v>1</v>
          </cell>
        </row>
        <row r="656">
          <cell r="F656">
            <v>55010</v>
          </cell>
          <cell r="N656">
            <v>1</v>
          </cell>
        </row>
        <row r="657">
          <cell r="F657">
            <v>15507</v>
          </cell>
          <cell r="N657">
            <v>1</v>
          </cell>
        </row>
        <row r="658">
          <cell r="F658">
            <v>13510</v>
          </cell>
          <cell r="N658">
            <v>1</v>
          </cell>
        </row>
        <row r="659">
          <cell r="F659">
            <v>32000</v>
          </cell>
          <cell r="N659">
            <v>1</v>
          </cell>
        </row>
        <row r="660">
          <cell r="F660">
            <v>13400</v>
          </cell>
          <cell r="N660">
            <v>1</v>
          </cell>
        </row>
        <row r="661">
          <cell r="F661">
            <v>44010</v>
          </cell>
          <cell r="N661">
            <v>1</v>
          </cell>
        </row>
        <row r="662">
          <cell r="F662">
            <v>13400</v>
          </cell>
          <cell r="N662">
            <v>1</v>
          </cell>
        </row>
        <row r="663">
          <cell r="F663">
            <v>13510</v>
          </cell>
          <cell r="N663">
            <v>1</v>
          </cell>
        </row>
        <row r="664">
          <cell r="F664">
            <v>52040</v>
          </cell>
          <cell r="N664">
            <v>1</v>
          </cell>
        </row>
        <row r="665">
          <cell r="F665">
            <v>13400</v>
          </cell>
          <cell r="N665">
            <v>1</v>
          </cell>
        </row>
        <row r="666">
          <cell r="F666">
            <v>13400</v>
          </cell>
          <cell r="N666">
            <v>1</v>
          </cell>
        </row>
        <row r="667">
          <cell r="F667">
            <v>13400</v>
          </cell>
          <cell r="N667">
            <v>1</v>
          </cell>
        </row>
        <row r="668">
          <cell r="F668">
            <v>15506</v>
          </cell>
          <cell r="N668">
            <v>1</v>
          </cell>
        </row>
        <row r="669">
          <cell r="F669">
            <v>15506</v>
          </cell>
          <cell r="N669">
            <v>1</v>
          </cell>
        </row>
        <row r="670">
          <cell r="F670">
            <v>14109</v>
          </cell>
          <cell r="N670">
            <v>1</v>
          </cell>
        </row>
        <row r="671">
          <cell r="F671">
            <v>34000</v>
          </cell>
          <cell r="N671">
            <v>1</v>
          </cell>
        </row>
        <row r="672">
          <cell r="F672">
            <v>41040</v>
          </cell>
          <cell r="N672">
            <v>1</v>
          </cell>
        </row>
        <row r="673">
          <cell r="F673">
            <v>13510</v>
          </cell>
          <cell r="N673">
            <v>1</v>
          </cell>
        </row>
        <row r="674">
          <cell r="F674">
            <v>11150</v>
          </cell>
          <cell r="N674">
            <v>1</v>
          </cell>
        </row>
        <row r="675">
          <cell r="F675">
            <v>14100</v>
          </cell>
          <cell r="N675">
            <v>1</v>
          </cell>
        </row>
        <row r="676">
          <cell r="F676">
            <v>13510</v>
          </cell>
          <cell r="N676">
            <v>1</v>
          </cell>
        </row>
        <row r="677">
          <cell r="F677">
            <v>13600</v>
          </cell>
          <cell r="N677">
            <v>1</v>
          </cell>
        </row>
        <row r="678">
          <cell r="F678">
            <v>13510</v>
          </cell>
          <cell r="N678">
            <v>1</v>
          </cell>
        </row>
        <row r="679">
          <cell r="F679">
            <v>13510</v>
          </cell>
          <cell r="N679">
            <v>1</v>
          </cell>
        </row>
        <row r="680">
          <cell r="F680">
            <v>79003</v>
          </cell>
          <cell r="N680">
            <v>1</v>
          </cell>
        </row>
        <row r="681">
          <cell r="F681">
            <v>42030</v>
          </cell>
          <cell r="N681">
            <v>1</v>
          </cell>
        </row>
        <row r="682">
          <cell r="F682">
            <v>13400</v>
          </cell>
          <cell r="N682">
            <v>1</v>
          </cell>
        </row>
        <row r="683">
          <cell r="F683">
            <v>14100</v>
          </cell>
          <cell r="N683">
            <v>1</v>
          </cell>
        </row>
        <row r="684">
          <cell r="F684">
            <v>11490</v>
          </cell>
          <cell r="N684">
            <v>0.8</v>
          </cell>
        </row>
        <row r="685">
          <cell r="F685">
            <v>15520</v>
          </cell>
          <cell r="N685">
            <v>1</v>
          </cell>
        </row>
        <row r="686">
          <cell r="F686">
            <v>12359</v>
          </cell>
          <cell r="N686">
            <v>1</v>
          </cell>
        </row>
        <row r="687">
          <cell r="F687">
            <v>11540</v>
          </cell>
          <cell r="N687">
            <v>1</v>
          </cell>
        </row>
        <row r="688">
          <cell r="F688">
            <v>13400</v>
          </cell>
          <cell r="N688">
            <v>1</v>
          </cell>
        </row>
        <row r="689">
          <cell r="F689">
            <v>15100</v>
          </cell>
          <cell r="N689">
            <v>1</v>
          </cell>
        </row>
        <row r="690">
          <cell r="F690">
            <v>13510</v>
          </cell>
          <cell r="N690">
            <v>1</v>
          </cell>
        </row>
        <row r="691">
          <cell r="F691">
            <v>79000</v>
          </cell>
          <cell r="N691">
            <v>1</v>
          </cell>
        </row>
        <row r="692">
          <cell r="F692">
            <v>13510</v>
          </cell>
          <cell r="N692">
            <v>1</v>
          </cell>
        </row>
        <row r="693">
          <cell r="F693">
            <v>11490</v>
          </cell>
          <cell r="N693">
            <v>1</v>
          </cell>
        </row>
        <row r="694">
          <cell r="F694">
            <v>15100</v>
          </cell>
          <cell r="N694">
            <v>1</v>
          </cell>
        </row>
        <row r="695">
          <cell r="F695">
            <v>42014</v>
          </cell>
          <cell r="N695">
            <v>1</v>
          </cell>
        </row>
        <row r="696">
          <cell r="F696">
            <v>41040</v>
          </cell>
          <cell r="N696">
            <v>1</v>
          </cell>
        </row>
        <row r="697">
          <cell r="F697">
            <v>13510</v>
          </cell>
          <cell r="N697">
            <v>1</v>
          </cell>
        </row>
        <row r="698">
          <cell r="F698">
            <v>15506</v>
          </cell>
          <cell r="N698">
            <v>1</v>
          </cell>
        </row>
        <row r="699">
          <cell r="F699">
            <v>15520</v>
          </cell>
          <cell r="N699">
            <v>1</v>
          </cell>
        </row>
        <row r="700">
          <cell r="F700">
            <v>13400</v>
          </cell>
          <cell r="N700">
            <v>1</v>
          </cell>
        </row>
        <row r="701">
          <cell r="F701">
            <v>13400</v>
          </cell>
          <cell r="N701">
            <v>1</v>
          </cell>
        </row>
        <row r="702">
          <cell r="F702">
            <v>15506</v>
          </cell>
          <cell r="N702">
            <v>1</v>
          </cell>
        </row>
        <row r="703">
          <cell r="F703">
            <v>15100</v>
          </cell>
          <cell r="N703">
            <v>1</v>
          </cell>
        </row>
        <row r="704">
          <cell r="F704">
            <v>15510</v>
          </cell>
          <cell r="N704">
            <v>1</v>
          </cell>
        </row>
        <row r="705">
          <cell r="F705">
            <v>15510</v>
          </cell>
          <cell r="N705">
            <v>1</v>
          </cell>
        </row>
        <row r="706">
          <cell r="F706">
            <v>41010</v>
          </cell>
          <cell r="N706">
            <v>1</v>
          </cell>
        </row>
        <row r="707">
          <cell r="F707">
            <v>12012</v>
          </cell>
          <cell r="N707">
            <v>1</v>
          </cell>
        </row>
        <row r="708">
          <cell r="F708">
            <v>12011</v>
          </cell>
          <cell r="N708">
            <v>1</v>
          </cell>
        </row>
        <row r="709">
          <cell r="F709">
            <v>13510</v>
          </cell>
          <cell r="N709">
            <v>1</v>
          </cell>
        </row>
        <row r="710">
          <cell r="F710">
            <v>15506</v>
          </cell>
          <cell r="N710">
            <v>1</v>
          </cell>
        </row>
        <row r="711">
          <cell r="F711">
            <v>14109</v>
          </cell>
          <cell r="N711">
            <v>1</v>
          </cell>
        </row>
        <row r="712">
          <cell r="F712">
            <v>13520</v>
          </cell>
          <cell r="N712">
            <v>1</v>
          </cell>
        </row>
        <row r="713">
          <cell r="F713">
            <v>15506</v>
          </cell>
          <cell r="N713">
            <v>1</v>
          </cell>
        </row>
        <row r="714">
          <cell r="F714">
            <v>41020</v>
          </cell>
          <cell r="N714">
            <v>1</v>
          </cell>
        </row>
        <row r="715">
          <cell r="F715">
            <v>15506</v>
          </cell>
          <cell r="N715">
            <v>1</v>
          </cell>
        </row>
        <row r="716">
          <cell r="F716">
            <v>13400</v>
          </cell>
          <cell r="N716">
            <v>1</v>
          </cell>
        </row>
        <row r="717">
          <cell r="F717">
            <v>13400</v>
          </cell>
          <cell r="N717">
            <v>1</v>
          </cell>
        </row>
        <row r="718">
          <cell r="F718">
            <v>41040</v>
          </cell>
          <cell r="N718">
            <v>1</v>
          </cell>
        </row>
        <row r="719">
          <cell r="F719">
            <v>32000</v>
          </cell>
          <cell r="N719">
            <v>1</v>
          </cell>
        </row>
        <row r="720">
          <cell r="F720">
            <v>45010</v>
          </cell>
          <cell r="N720">
            <v>1</v>
          </cell>
        </row>
        <row r="721">
          <cell r="F721">
            <v>15520</v>
          </cell>
          <cell r="N721">
            <v>1</v>
          </cell>
        </row>
        <row r="722">
          <cell r="F722">
            <v>15520</v>
          </cell>
          <cell r="N722">
            <v>1</v>
          </cell>
        </row>
        <row r="723">
          <cell r="F723">
            <v>15505</v>
          </cell>
          <cell r="N723">
            <v>1</v>
          </cell>
        </row>
        <row r="724">
          <cell r="F724">
            <v>15100</v>
          </cell>
          <cell r="N724">
            <v>1</v>
          </cell>
        </row>
        <row r="725">
          <cell r="F725">
            <v>15100</v>
          </cell>
          <cell r="N725">
            <v>1</v>
          </cell>
        </row>
        <row r="726">
          <cell r="F726">
            <v>13510</v>
          </cell>
          <cell r="N726">
            <v>1</v>
          </cell>
        </row>
        <row r="727">
          <cell r="F727">
            <v>54010</v>
          </cell>
          <cell r="N727">
            <v>1</v>
          </cell>
        </row>
        <row r="728">
          <cell r="F728">
            <v>11200</v>
          </cell>
          <cell r="N728">
            <v>1</v>
          </cell>
        </row>
        <row r="729">
          <cell r="F729">
            <v>11320</v>
          </cell>
          <cell r="N729">
            <v>1</v>
          </cell>
        </row>
        <row r="730">
          <cell r="F730">
            <v>15100</v>
          </cell>
          <cell r="N730">
            <v>1</v>
          </cell>
        </row>
        <row r="731">
          <cell r="F731">
            <v>15506</v>
          </cell>
          <cell r="N731">
            <v>1</v>
          </cell>
        </row>
        <row r="732">
          <cell r="F732">
            <v>15506</v>
          </cell>
          <cell r="N732">
            <v>1</v>
          </cell>
        </row>
        <row r="733">
          <cell r="F733">
            <v>14100</v>
          </cell>
          <cell r="N733">
            <v>1</v>
          </cell>
        </row>
        <row r="734">
          <cell r="F734">
            <v>15100</v>
          </cell>
          <cell r="N734">
            <v>1</v>
          </cell>
        </row>
        <row r="735">
          <cell r="F735">
            <v>11100</v>
          </cell>
          <cell r="N735">
            <v>1</v>
          </cell>
        </row>
        <row r="736">
          <cell r="F736">
            <v>13520</v>
          </cell>
          <cell r="N736">
            <v>1</v>
          </cell>
        </row>
        <row r="737">
          <cell r="F737">
            <v>15506</v>
          </cell>
          <cell r="N737">
            <v>1</v>
          </cell>
        </row>
        <row r="738">
          <cell r="F738">
            <v>13400</v>
          </cell>
          <cell r="N738">
            <v>1</v>
          </cell>
        </row>
        <row r="739">
          <cell r="F739">
            <v>51050</v>
          </cell>
          <cell r="N739">
            <v>1</v>
          </cell>
        </row>
        <row r="740">
          <cell r="F740">
            <v>13400</v>
          </cell>
          <cell r="N740">
            <v>1</v>
          </cell>
        </row>
        <row r="741">
          <cell r="F741">
            <v>11420</v>
          </cell>
          <cell r="N741">
            <v>1</v>
          </cell>
        </row>
        <row r="742">
          <cell r="F742">
            <v>11200</v>
          </cell>
          <cell r="N742">
            <v>1</v>
          </cell>
        </row>
        <row r="743">
          <cell r="F743">
            <v>16300</v>
          </cell>
          <cell r="N743">
            <v>1</v>
          </cell>
        </row>
        <row r="744">
          <cell r="F744">
            <v>15510</v>
          </cell>
          <cell r="N744">
            <v>1</v>
          </cell>
        </row>
        <row r="745">
          <cell r="F745">
            <v>11200</v>
          </cell>
          <cell r="N745">
            <v>1</v>
          </cell>
        </row>
        <row r="746">
          <cell r="F746">
            <v>15506</v>
          </cell>
          <cell r="N746">
            <v>1</v>
          </cell>
        </row>
        <row r="747">
          <cell r="F747">
            <v>42010</v>
          </cell>
          <cell r="N747">
            <v>1</v>
          </cell>
        </row>
        <row r="748">
          <cell r="F748">
            <v>15505</v>
          </cell>
          <cell r="N748">
            <v>1</v>
          </cell>
        </row>
        <row r="749">
          <cell r="F749">
            <v>13400</v>
          </cell>
          <cell r="N749">
            <v>1</v>
          </cell>
        </row>
        <row r="750">
          <cell r="F750">
            <v>13510</v>
          </cell>
          <cell r="N750">
            <v>1</v>
          </cell>
        </row>
        <row r="751">
          <cell r="F751">
            <v>11490</v>
          </cell>
          <cell r="N751">
            <v>1</v>
          </cell>
        </row>
        <row r="752">
          <cell r="F752">
            <v>13100</v>
          </cell>
          <cell r="N752">
            <v>1</v>
          </cell>
        </row>
        <row r="753">
          <cell r="F753">
            <v>13400</v>
          </cell>
          <cell r="N753">
            <v>1</v>
          </cell>
        </row>
        <row r="754">
          <cell r="F754">
            <v>13510</v>
          </cell>
          <cell r="N754">
            <v>1</v>
          </cell>
        </row>
        <row r="755">
          <cell r="F755">
            <v>15100</v>
          </cell>
          <cell r="N755">
            <v>1</v>
          </cell>
        </row>
        <row r="756">
          <cell r="F756">
            <v>13400</v>
          </cell>
          <cell r="N756">
            <v>1</v>
          </cell>
        </row>
        <row r="757">
          <cell r="F757">
            <v>13400</v>
          </cell>
          <cell r="N757">
            <v>1</v>
          </cell>
        </row>
        <row r="758">
          <cell r="F758">
            <v>15506</v>
          </cell>
          <cell r="N758">
            <v>0</v>
          </cell>
        </row>
        <row r="759">
          <cell r="F759">
            <v>15506</v>
          </cell>
          <cell r="N759">
            <v>1</v>
          </cell>
        </row>
        <row r="760">
          <cell r="F760">
            <v>51060</v>
          </cell>
          <cell r="N760">
            <v>1</v>
          </cell>
        </row>
        <row r="761">
          <cell r="F761">
            <v>12011</v>
          </cell>
          <cell r="N761">
            <v>1</v>
          </cell>
        </row>
        <row r="762">
          <cell r="F762">
            <v>15507</v>
          </cell>
          <cell r="N762">
            <v>1</v>
          </cell>
        </row>
        <row r="763">
          <cell r="F763">
            <v>13510</v>
          </cell>
          <cell r="N763">
            <v>1</v>
          </cell>
        </row>
        <row r="764">
          <cell r="F764">
            <v>13525</v>
          </cell>
          <cell r="N764">
            <v>1</v>
          </cell>
        </row>
        <row r="765">
          <cell r="F765">
            <v>15100</v>
          </cell>
          <cell r="N765">
            <v>1</v>
          </cell>
        </row>
        <row r="766">
          <cell r="F766">
            <v>15506</v>
          </cell>
          <cell r="N766">
            <v>1</v>
          </cell>
        </row>
        <row r="767">
          <cell r="F767">
            <v>15100</v>
          </cell>
          <cell r="N767">
            <v>1</v>
          </cell>
        </row>
        <row r="768">
          <cell r="F768">
            <v>15100</v>
          </cell>
          <cell r="N768">
            <v>1</v>
          </cell>
        </row>
        <row r="769">
          <cell r="F769">
            <v>15506</v>
          </cell>
          <cell r="N769">
            <v>1</v>
          </cell>
        </row>
        <row r="770">
          <cell r="F770">
            <v>13510</v>
          </cell>
          <cell r="N770">
            <v>1</v>
          </cell>
        </row>
        <row r="771">
          <cell r="F771">
            <v>51040</v>
          </cell>
          <cell r="N771">
            <v>1</v>
          </cell>
        </row>
        <row r="772">
          <cell r="F772">
            <v>15507</v>
          </cell>
          <cell r="N772">
            <v>1</v>
          </cell>
        </row>
        <row r="773">
          <cell r="F773">
            <v>13400</v>
          </cell>
          <cell r="N773">
            <v>1</v>
          </cell>
        </row>
        <row r="774">
          <cell r="F774">
            <v>13510</v>
          </cell>
          <cell r="N774">
            <v>1</v>
          </cell>
        </row>
        <row r="775">
          <cell r="F775">
            <v>13510</v>
          </cell>
          <cell r="N775">
            <v>1</v>
          </cell>
        </row>
        <row r="776">
          <cell r="F776">
            <v>15502</v>
          </cell>
          <cell r="N776">
            <v>1</v>
          </cell>
        </row>
        <row r="777">
          <cell r="F777">
            <v>16100</v>
          </cell>
          <cell r="N777">
            <v>1</v>
          </cell>
        </row>
        <row r="778">
          <cell r="F778">
            <v>11100</v>
          </cell>
          <cell r="N778">
            <v>1</v>
          </cell>
        </row>
        <row r="779">
          <cell r="F779">
            <v>15510</v>
          </cell>
          <cell r="N779">
            <v>1</v>
          </cell>
        </row>
        <row r="780">
          <cell r="F780">
            <v>13510</v>
          </cell>
          <cell r="N780">
            <v>1</v>
          </cell>
        </row>
        <row r="781">
          <cell r="F781">
            <v>51020</v>
          </cell>
          <cell r="N781">
            <v>1</v>
          </cell>
        </row>
        <row r="782">
          <cell r="F782">
            <v>13520</v>
          </cell>
          <cell r="N782">
            <v>1</v>
          </cell>
        </row>
        <row r="783">
          <cell r="F783">
            <v>44010</v>
          </cell>
          <cell r="N783">
            <v>1</v>
          </cell>
        </row>
        <row r="784">
          <cell r="F784">
            <v>14109</v>
          </cell>
          <cell r="N784">
            <v>1</v>
          </cell>
        </row>
        <row r="785">
          <cell r="F785">
            <v>15510</v>
          </cell>
          <cell r="N785">
            <v>1</v>
          </cell>
        </row>
        <row r="786">
          <cell r="F786">
            <v>41050</v>
          </cell>
          <cell r="N786">
            <v>1</v>
          </cell>
        </row>
        <row r="787">
          <cell r="F787">
            <v>15520</v>
          </cell>
          <cell r="N787">
            <v>1</v>
          </cell>
        </row>
        <row r="788">
          <cell r="F788">
            <v>12012</v>
          </cell>
          <cell r="N788">
            <v>1</v>
          </cell>
        </row>
        <row r="789">
          <cell r="F789">
            <v>15506</v>
          </cell>
          <cell r="N789">
            <v>1</v>
          </cell>
        </row>
        <row r="790">
          <cell r="F790">
            <v>11348</v>
          </cell>
          <cell r="N790">
            <v>1</v>
          </cell>
        </row>
        <row r="791">
          <cell r="F791">
            <v>11490</v>
          </cell>
          <cell r="N791">
            <v>0.8</v>
          </cell>
        </row>
        <row r="792">
          <cell r="F792">
            <v>11100</v>
          </cell>
          <cell r="N792">
            <v>1</v>
          </cell>
        </row>
        <row r="793">
          <cell r="F793">
            <v>13400</v>
          </cell>
          <cell r="N793">
            <v>1</v>
          </cell>
        </row>
        <row r="794">
          <cell r="F794">
            <v>15506</v>
          </cell>
          <cell r="N794">
            <v>1</v>
          </cell>
        </row>
        <row r="795">
          <cell r="F795">
            <v>13510</v>
          </cell>
          <cell r="N795">
            <v>1</v>
          </cell>
        </row>
        <row r="796">
          <cell r="F796">
            <v>13400</v>
          </cell>
          <cell r="N796">
            <v>0.5625</v>
          </cell>
        </row>
        <row r="797">
          <cell r="F797">
            <v>34000</v>
          </cell>
          <cell r="N797">
            <v>1</v>
          </cell>
        </row>
        <row r="798">
          <cell r="F798">
            <v>15100</v>
          </cell>
          <cell r="N798">
            <v>1</v>
          </cell>
        </row>
        <row r="799">
          <cell r="F799">
            <v>13400</v>
          </cell>
          <cell r="N799">
            <v>1</v>
          </cell>
        </row>
        <row r="800">
          <cell r="F800">
            <v>11430</v>
          </cell>
          <cell r="N800">
            <v>1</v>
          </cell>
        </row>
        <row r="801">
          <cell r="F801">
            <v>13510</v>
          </cell>
          <cell r="N801">
            <v>1</v>
          </cell>
        </row>
        <row r="802">
          <cell r="F802">
            <v>15506</v>
          </cell>
          <cell r="N802">
            <v>1</v>
          </cell>
        </row>
        <row r="803">
          <cell r="F803">
            <v>15506</v>
          </cell>
          <cell r="N803">
            <v>1</v>
          </cell>
        </row>
        <row r="804">
          <cell r="F804">
            <v>14100</v>
          </cell>
          <cell r="N804">
            <v>1</v>
          </cell>
        </row>
        <row r="805">
          <cell r="F805">
            <v>13400</v>
          </cell>
          <cell r="N805">
            <v>1</v>
          </cell>
        </row>
        <row r="806">
          <cell r="F806">
            <v>54010</v>
          </cell>
          <cell r="N806">
            <v>1</v>
          </cell>
        </row>
        <row r="807">
          <cell r="F807">
            <v>15100</v>
          </cell>
          <cell r="N807">
            <v>1</v>
          </cell>
        </row>
        <row r="808">
          <cell r="F808">
            <v>13510</v>
          </cell>
          <cell r="N808">
            <v>1</v>
          </cell>
        </row>
        <row r="809">
          <cell r="F809">
            <v>14109</v>
          </cell>
          <cell r="N809">
            <v>1</v>
          </cell>
        </row>
        <row r="810">
          <cell r="F810">
            <v>14100</v>
          </cell>
          <cell r="N810">
            <v>1</v>
          </cell>
        </row>
        <row r="811">
          <cell r="F811">
            <v>12013</v>
          </cell>
          <cell r="N811">
            <v>1</v>
          </cell>
        </row>
        <row r="812">
          <cell r="F812">
            <v>12013</v>
          </cell>
          <cell r="N812">
            <v>1</v>
          </cell>
        </row>
        <row r="813">
          <cell r="F813">
            <v>15507</v>
          </cell>
          <cell r="N813">
            <v>0</v>
          </cell>
        </row>
        <row r="814">
          <cell r="F814">
            <v>11348</v>
          </cell>
          <cell r="N814">
            <v>1</v>
          </cell>
        </row>
        <row r="815">
          <cell r="F815">
            <v>15492</v>
          </cell>
          <cell r="N815">
            <v>1</v>
          </cell>
        </row>
        <row r="816">
          <cell r="F816">
            <v>79002</v>
          </cell>
          <cell r="N816">
            <v>1</v>
          </cell>
        </row>
        <row r="817">
          <cell r="F817">
            <v>44010</v>
          </cell>
          <cell r="N817">
            <v>1</v>
          </cell>
        </row>
        <row r="818">
          <cell r="F818">
            <v>11430</v>
          </cell>
          <cell r="N818">
            <v>1</v>
          </cell>
        </row>
        <row r="819">
          <cell r="F819">
            <v>15100</v>
          </cell>
          <cell r="N819">
            <v>1</v>
          </cell>
        </row>
        <row r="820">
          <cell r="F820">
            <v>15506</v>
          </cell>
          <cell r="N820">
            <v>1</v>
          </cell>
        </row>
        <row r="821">
          <cell r="F821">
            <v>11410</v>
          </cell>
          <cell r="N821">
            <v>1</v>
          </cell>
        </row>
        <row r="822">
          <cell r="F822">
            <v>52040</v>
          </cell>
          <cell r="N822">
            <v>1</v>
          </cell>
        </row>
        <row r="823">
          <cell r="F823">
            <v>13510</v>
          </cell>
          <cell r="N823">
            <v>1</v>
          </cell>
        </row>
        <row r="824">
          <cell r="F824">
            <v>34000</v>
          </cell>
          <cell r="N824">
            <v>1</v>
          </cell>
        </row>
        <row r="825">
          <cell r="F825">
            <v>13510</v>
          </cell>
          <cell r="N825">
            <v>1</v>
          </cell>
        </row>
        <row r="826">
          <cell r="F826">
            <v>13510</v>
          </cell>
          <cell r="N826">
            <v>1</v>
          </cell>
        </row>
        <row r="827">
          <cell r="F827">
            <v>13400</v>
          </cell>
          <cell r="N827">
            <v>1</v>
          </cell>
        </row>
        <row r="828">
          <cell r="F828">
            <v>15507</v>
          </cell>
          <cell r="N828">
            <v>1</v>
          </cell>
        </row>
        <row r="829">
          <cell r="F829">
            <v>15506</v>
          </cell>
          <cell r="N829">
            <v>1</v>
          </cell>
        </row>
        <row r="830">
          <cell r="F830">
            <v>13510</v>
          </cell>
          <cell r="N830">
            <v>1</v>
          </cell>
        </row>
        <row r="831">
          <cell r="F831">
            <v>13510</v>
          </cell>
          <cell r="N831">
            <v>1</v>
          </cell>
        </row>
        <row r="832">
          <cell r="F832">
            <v>15510</v>
          </cell>
          <cell r="N832">
            <v>1</v>
          </cell>
        </row>
        <row r="833">
          <cell r="F833">
            <v>11200</v>
          </cell>
          <cell r="N833">
            <v>1</v>
          </cell>
        </row>
        <row r="834">
          <cell r="F834">
            <v>13510</v>
          </cell>
          <cell r="N834">
            <v>1</v>
          </cell>
        </row>
        <row r="835">
          <cell r="F835">
            <v>42016</v>
          </cell>
          <cell r="N835">
            <v>1</v>
          </cell>
        </row>
        <row r="836">
          <cell r="F836">
            <v>15510</v>
          </cell>
          <cell r="N836">
            <v>1</v>
          </cell>
        </row>
        <row r="837">
          <cell r="F837">
            <v>13510</v>
          </cell>
          <cell r="N837">
            <v>1</v>
          </cell>
        </row>
        <row r="838">
          <cell r="F838">
            <v>13510</v>
          </cell>
          <cell r="N838">
            <v>1</v>
          </cell>
        </row>
        <row r="839">
          <cell r="F839">
            <v>15507</v>
          </cell>
          <cell r="N839">
            <v>1</v>
          </cell>
        </row>
        <row r="840">
          <cell r="F840">
            <v>11325</v>
          </cell>
          <cell r="N840">
            <v>1</v>
          </cell>
        </row>
        <row r="841">
          <cell r="F841">
            <v>41040</v>
          </cell>
          <cell r="N841">
            <v>1</v>
          </cell>
        </row>
        <row r="842">
          <cell r="F842">
            <v>15400</v>
          </cell>
          <cell r="N842">
            <v>1</v>
          </cell>
        </row>
        <row r="843">
          <cell r="F843">
            <v>41070</v>
          </cell>
          <cell r="N843">
            <v>1</v>
          </cell>
        </row>
        <row r="844">
          <cell r="F844">
            <v>53010</v>
          </cell>
          <cell r="N844">
            <v>1</v>
          </cell>
        </row>
        <row r="845">
          <cell r="F845">
            <v>13510</v>
          </cell>
          <cell r="N845">
            <v>1</v>
          </cell>
        </row>
        <row r="846">
          <cell r="F846">
            <v>12013</v>
          </cell>
          <cell r="N846">
            <v>1</v>
          </cell>
        </row>
        <row r="847">
          <cell r="F847">
            <v>11410</v>
          </cell>
          <cell r="N847">
            <v>1</v>
          </cell>
        </row>
        <row r="848">
          <cell r="F848">
            <v>11200</v>
          </cell>
          <cell r="N848">
            <v>1</v>
          </cell>
        </row>
        <row r="849">
          <cell r="F849">
            <v>13520</v>
          </cell>
          <cell r="N849">
            <v>1</v>
          </cell>
        </row>
        <row r="850">
          <cell r="F850">
            <v>11200</v>
          </cell>
          <cell r="N850">
            <v>1</v>
          </cell>
        </row>
        <row r="851">
          <cell r="F851">
            <v>12013</v>
          </cell>
          <cell r="N851">
            <v>1</v>
          </cell>
        </row>
        <row r="852">
          <cell r="F852">
            <v>13520</v>
          </cell>
          <cell r="N852">
            <v>1</v>
          </cell>
        </row>
        <row r="853">
          <cell r="F853">
            <v>15520</v>
          </cell>
          <cell r="N853">
            <v>1</v>
          </cell>
        </row>
        <row r="854">
          <cell r="F854">
            <v>13400</v>
          </cell>
          <cell r="N854">
            <v>1</v>
          </cell>
        </row>
        <row r="855">
          <cell r="F855">
            <v>41020</v>
          </cell>
          <cell r="N855">
            <v>1</v>
          </cell>
        </row>
        <row r="856">
          <cell r="F856">
            <v>13525</v>
          </cell>
          <cell r="N856">
            <v>1</v>
          </cell>
        </row>
        <row r="857">
          <cell r="F857">
            <v>13400</v>
          </cell>
          <cell r="N857">
            <v>1</v>
          </cell>
        </row>
        <row r="858">
          <cell r="F858">
            <v>13400</v>
          </cell>
          <cell r="N858">
            <v>1</v>
          </cell>
        </row>
        <row r="859">
          <cell r="F859">
            <v>13400</v>
          </cell>
          <cell r="N859">
            <v>1</v>
          </cell>
        </row>
        <row r="860">
          <cell r="F860">
            <v>15507</v>
          </cell>
          <cell r="N860">
            <v>1</v>
          </cell>
        </row>
        <row r="861">
          <cell r="F861">
            <v>13510</v>
          </cell>
          <cell r="N861">
            <v>1</v>
          </cell>
        </row>
        <row r="862">
          <cell r="F862">
            <v>15100</v>
          </cell>
          <cell r="N862">
            <v>1</v>
          </cell>
        </row>
        <row r="863">
          <cell r="F863">
            <v>13520</v>
          </cell>
          <cell r="N863">
            <v>1</v>
          </cell>
        </row>
        <row r="864">
          <cell r="F864">
            <v>51010</v>
          </cell>
          <cell r="N864">
            <v>1</v>
          </cell>
        </row>
        <row r="865">
          <cell r="F865">
            <v>13400</v>
          </cell>
          <cell r="N865">
            <v>1</v>
          </cell>
        </row>
        <row r="866">
          <cell r="F866">
            <v>15509</v>
          </cell>
          <cell r="N866">
            <v>1</v>
          </cell>
        </row>
        <row r="867">
          <cell r="F867">
            <v>13600</v>
          </cell>
          <cell r="N867">
            <v>1</v>
          </cell>
        </row>
        <row r="868">
          <cell r="F868">
            <v>11325</v>
          </cell>
          <cell r="N868">
            <v>1</v>
          </cell>
        </row>
        <row r="869">
          <cell r="F869">
            <v>41020</v>
          </cell>
          <cell r="N869">
            <v>1</v>
          </cell>
        </row>
        <row r="870">
          <cell r="F870">
            <v>15506</v>
          </cell>
          <cell r="N870">
            <v>1</v>
          </cell>
        </row>
        <row r="871">
          <cell r="F871">
            <v>41040</v>
          </cell>
          <cell r="N871">
            <v>1</v>
          </cell>
        </row>
        <row r="872">
          <cell r="F872">
            <v>13400</v>
          </cell>
          <cell r="N872">
            <v>1</v>
          </cell>
        </row>
        <row r="873">
          <cell r="F873">
            <v>15506</v>
          </cell>
          <cell r="N873">
            <v>1</v>
          </cell>
        </row>
        <row r="874">
          <cell r="F874">
            <v>15506</v>
          </cell>
          <cell r="N874">
            <v>1</v>
          </cell>
        </row>
        <row r="875">
          <cell r="F875">
            <v>16300</v>
          </cell>
          <cell r="N875">
            <v>1</v>
          </cell>
        </row>
        <row r="876">
          <cell r="F876">
            <v>13510</v>
          </cell>
          <cell r="N876">
            <v>1</v>
          </cell>
        </row>
        <row r="877">
          <cell r="F877">
            <v>13510</v>
          </cell>
          <cell r="N877">
            <v>1</v>
          </cell>
        </row>
        <row r="878">
          <cell r="F878">
            <v>12013</v>
          </cell>
          <cell r="N878">
            <v>1</v>
          </cell>
        </row>
        <row r="879">
          <cell r="F879">
            <v>13400</v>
          </cell>
          <cell r="N879">
            <v>1</v>
          </cell>
        </row>
        <row r="880">
          <cell r="F880">
            <v>15100</v>
          </cell>
          <cell r="N880">
            <v>1</v>
          </cell>
        </row>
        <row r="881">
          <cell r="F881">
            <v>13510</v>
          </cell>
          <cell r="N881">
            <v>1</v>
          </cell>
        </row>
        <row r="882">
          <cell r="F882">
            <v>15509</v>
          </cell>
          <cell r="N882">
            <v>1</v>
          </cell>
        </row>
        <row r="883">
          <cell r="F883">
            <v>13100</v>
          </cell>
          <cell r="N883">
            <v>1</v>
          </cell>
        </row>
        <row r="884">
          <cell r="F884">
            <v>15510</v>
          </cell>
          <cell r="N884">
            <v>1</v>
          </cell>
        </row>
        <row r="885">
          <cell r="F885">
            <v>15508</v>
          </cell>
          <cell r="N885">
            <v>1</v>
          </cell>
        </row>
        <row r="886">
          <cell r="F886">
            <v>12013</v>
          </cell>
          <cell r="N886">
            <v>1</v>
          </cell>
        </row>
        <row r="887">
          <cell r="F887">
            <v>12013</v>
          </cell>
          <cell r="N887">
            <v>1</v>
          </cell>
        </row>
        <row r="888">
          <cell r="F888">
            <v>42014</v>
          </cell>
          <cell r="N888">
            <v>1</v>
          </cell>
        </row>
        <row r="889">
          <cell r="F889">
            <v>53010</v>
          </cell>
          <cell r="N889">
            <v>1</v>
          </cell>
        </row>
        <row r="890">
          <cell r="F890">
            <v>15520</v>
          </cell>
          <cell r="N890">
            <v>1</v>
          </cell>
        </row>
        <row r="891">
          <cell r="F891">
            <v>11420</v>
          </cell>
          <cell r="N891">
            <v>1</v>
          </cell>
        </row>
        <row r="892">
          <cell r="F892">
            <v>13400</v>
          </cell>
          <cell r="N892">
            <v>1</v>
          </cell>
        </row>
        <row r="893">
          <cell r="F893">
            <v>42040</v>
          </cell>
          <cell r="N893">
            <v>1</v>
          </cell>
        </row>
        <row r="894">
          <cell r="F894">
            <v>42016</v>
          </cell>
          <cell r="N894">
            <v>1</v>
          </cell>
        </row>
        <row r="895">
          <cell r="F895">
            <v>13400</v>
          </cell>
          <cell r="N895">
            <v>1</v>
          </cell>
        </row>
        <row r="896">
          <cell r="F896">
            <v>15520</v>
          </cell>
          <cell r="N896">
            <v>1</v>
          </cell>
        </row>
        <row r="897">
          <cell r="F897">
            <v>13510</v>
          </cell>
          <cell r="N897">
            <v>1</v>
          </cell>
        </row>
        <row r="898">
          <cell r="F898">
            <v>15520</v>
          </cell>
          <cell r="N898">
            <v>1</v>
          </cell>
        </row>
        <row r="899">
          <cell r="F899">
            <v>11420</v>
          </cell>
          <cell r="N899">
            <v>1</v>
          </cell>
        </row>
        <row r="900">
          <cell r="F900">
            <v>11200</v>
          </cell>
          <cell r="N900">
            <v>1</v>
          </cell>
        </row>
        <row r="901">
          <cell r="F901">
            <v>14100</v>
          </cell>
          <cell r="N901">
            <v>1</v>
          </cell>
        </row>
        <row r="902">
          <cell r="F902">
            <v>15100</v>
          </cell>
          <cell r="N902">
            <v>1</v>
          </cell>
        </row>
        <row r="903">
          <cell r="F903">
            <v>14100</v>
          </cell>
          <cell r="N903">
            <v>1</v>
          </cell>
        </row>
        <row r="904">
          <cell r="F904">
            <v>41050</v>
          </cell>
          <cell r="N904">
            <v>1</v>
          </cell>
        </row>
        <row r="905">
          <cell r="F905">
            <v>13510</v>
          </cell>
          <cell r="N905">
            <v>1</v>
          </cell>
        </row>
        <row r="906">
          <cell r="F906">
            <v>11370</v>
          </cell>
          <cell r="N906">
            <v>1</v>
          </cell>
        </row>
        <row r="907">
          <cell r="F907">
            <v>12012</v>
          </cell>
          <cell r="N907">
            <v>1</v>
          </cell>
        </row>
        <row r="908">
          <cell r="F908">
            <v>15506</v>
          </cell>
          <cell r="N908">
            <v>1</v>
          </cell>
        </row>
        <row r="909">
          <cell r="F909">
            <v>31100</v>
          </cell>
          <cell r="N909">
            <v>1</v>
          </cell>
        </row>
        <row r="910">
          <cell r="F910">
            <v>13400</v>
          </cell>
          <cell r="N910">
            <v>1</v>
          </cell>
        </row>
        <row r="911">
          <cell r="F911">
            <v>13510</v>
          </cell>
          <cell r="N911">
            <v>1</v>
          </cell>
        </row>
        <row r="912">
          <cell r="F912">
            <v>13400</v>
          </cell>
          <cell r="N912">
            <v>1</v>
          </cell>
        </row>
        <row r="913">
          <cell r="F913">
            <v>11100</v>
          </cell>
          <cell r="N913">
            <v>1</v>
          </cell>
        </row>
        <row r="914">
          <cell r="F914">
            <v>41020</v>
          </cell>
          <cell r="N914">
            <v>1</v>
          </cell>
        </row>
        <row r="915">
          <cell r="F915">
            <v>43010</v>
          </cell>
          <cell r="N915">
            <v>1</v>
          </cell>
        </row>
        <row r="916">
          <cell r="F916">
            <v>15506</v>
          </cell>
          <cell r="N916">
            <v>1</v>
          </cell>
        </row>
        <row r="917">
          <cell r="F917">
            <v>52020</v>
          </cell>
          <cell r="N917">
            <v>1</v>
          </cell>
        </row>
        <row r="918">
          <cell r="F918">
            <v>13510</v>
          </cell>
          <cell r="N918">
            <v>1</v>
          </cell>
        </row>
        <row r="919">
          <cell r="F919">
            <v>15100</v>
          </cell>
          <cell r="N919">
            <v>1</v>
          </cell>
        </row>
        <row r="920">
          <cell r="F920">
            <v>11490</v>
          </cell>
          <cell r="N920">
            <v>1</v>
          </cell>
        </row>
        <row r="921">
          <cell r="F921">
            <v>14100</v>
          </cell>
          <cell r="N921">
            <v>1</v>
          </cell>
        </row>
        <row r="922">
          <cell r="F922">
            <v>11100</v>
          </cell>
          <cell r="N922">
            <v>1</v>
          </cell>
        </row>
        <row r="923">
          <cell r="F923">
            <v>12013</v>
          </cell>
          <cell r="N923">
            <v>1</v>
          </cell>
        </row>
        <row r="924">
          <cell r="F924">
            <v>14109</v>
          </cell>
          <cell r="N924">
            <v>1</v>
          </cell>
        </row>
        <row r="925">
          <cell r="F925">
            <v>15100</v>
          </cell>
          <cell r="N925">
            <v>1</v>
          </cell>
        </row>
        <row r="926">
          <cell r="F926">
            <v>41040</v>
          </cell>
          <cell r="N926">
            <v>1</v>
          </cell>
        </row>
        <row r="927">
          <cell r="F927">
            <v>12013</v>
          </cell>
          <cell r="N927">
            <v>1</v>
          </cell>
        </row>
        <row r="928">
          <cell r="F928">
            <v>41070</v>
          </cell>
          <cell r="N928">
            <v>1</v>
          </cell>
        </row>
        <row r="929">
          <cell r="F929">
            <v>15506</v>
          </cell>
          <cell r="N929">
            <v>1</v>
          </cell>
        </row>
        <row r="930">
          <cell r="F930">
            <v>13510</v>
          </cell>
          <cell r="N930">
            <v>1</v>
          </cell>
        </row>
        <row r="931">
          <cell r="F931">
            <v>15506</v>
          </cell>
          <cell r="N931">
            <v>1</v>
          </cell>
        </row>
        <row r="932">
          <cell r="F932">
            <v>16200</v>
          </cell>
          <cell r="N932">
            <v>1</v>
          </cell>
        </row>
        <row r="933">
          <cell r="F933">
            <v>41050</v>
          </cell>
          <cell r="N933">
            <v>1</v>
          </cell>
        </row>
        <row r="934">
          <cell r="F934">
            <v>12013</v>
          </cell>
          <cell r="N934">
            <v>1</v>
          </cell>
        </row>
        <row r="935">
          <cell r="F935">
            <v>53010</v>
          </cell>
          <cell r="N935">
            <v>1</v>
          </cell>
        </row>
        <row r="936">
          <cell r="F936">
            <v>15506</v>
          </cell>
          <cell r="N936">
            <v>1</v>
          </cell>
        </row>
        <row r="937">
          <cell r="F937">
            <v>13400</v>
          </cell>
          <cell r="N937">
            <v>1</v>
          </cell>
        </row>
        <row r="938">
          <cell r="F938">
            <v>33000</v>
          </cell>
          <cell r="N938">
            <v>1</v>
          </cell>
        </row>
        <row r="939">
          <cell r="F939">
            <v>15520</v>
          </cell>
          <cell r="N939">
            <v>1</v>
          </cell>
        </row>
        <row r="940">
          <cell r="F940">
            <v>13510</v>
          </cell>
          <cell r="N940">
            <v>1</v>
          </cell>
        </row>
        <row r="941">
          <cell r="F941">
            <v>11320</v>
          </cell>
          <cell r="N941">
            <v>1</v>
          </cell>
        </row>
        <row r="942">
          <cell r="F942">
            <v>11200</v>
          </cell>
          <cell r="N942">
            <v>1</v>
          </cell>
        </row>
        <row r="943">
          <cell r="F943">
            <v>15100</v>
          </cell>
          <cell r="N943">
            <v>1</v>
          </cell>
        </row>
        <row r="944">
          <cell r="F944">
            <v>13510</v>
          </cell>
          <cell r="N944">
            <v>1</v>
          </cell>
        </row>
        <row r="945">
          <cell r="F945">
            <v>13510</v>
          </cell>
          <cell r="N945">
            <v>1</v>
          </cell>
        </row>
        <row r="946">
          <cell r="F946">
            <v>51010</v>
          </cell>
          <cell r="N946">
            <v>1</v>
          </cell>
        </row>
        <row r="947">
          <cell r="F947">
            <v>13400</v>
          </cell>
          <cell r="N947">
            <v>1</v>
          </cell>
        </row>
        <row r="948">
          <cell r="F948">
            <v>13400</v>
          </cell>
          <cell r="N948">
            <v>1</v>
          </cell>
        </row>
        <row r="949">
          <cell r="F949">
            <v>41040</v>
          </cell>
          <cell r="N949">
            <v>1</v>
          </cell>
        </row>
        <row r="950">
          <cell r="F950">
            <v>15100</v>
          </cell>
          <cell r="N950">
            <v>1</v>
          </cell>
        </row>
        <row r="951">
          <cell r="F951">
            <v>13520</v>
          </cell>
          <cell r="N951">
            <v>1</v>
          </cell>
        </row>
        <row r="952">
          <cell r="F952">
            <v>15509</v>
          </cell>
          <cell r="N952">
            <v>1</v>
          </cell>
        </row>
        <row r="953">
          <cell r="F953">
            <v>15505</v>
          </cell>
          <cell r="N953">
            <v>1</v>
          </cell>
        </row>
        <row r="954">
          <cell r="F954">
            <v>13600</v>
          </cell>
          <cell r="N954">
            <v>1</v>
          </cell>
        </row>
        <row r="955">
          <cell r="F955">
            <v>15100</v>
          </cell>
          <cell r="N955">
            <v>1</v>
          </cell>
        </row>
        <row r="956">
          <cell r="F956">
            <v>15520</v>
          </cell>
          <cell r="N956">
            <v>1</v>
          </cell>
        </row>
        <row r="957">
          <cell r="F957">
            <v>41040</v>
          </cell>
          <cell r="N957">
            <v>1</v>
          </cell>
        </row>
        <row r="958">
          <cell r="F958">
            <v>72500</v>
          </cell>
          <cell r="N958">
            <v>1</v>
          </cell>
        </row>
        <row r="959">
          <cell r="F959">
            <v>13400</v>
          </cell>
          <cell r="N959">
            <v>1</v>
          </cell>
        </row>
        <row r="960">
          <cell r="F960">
            <v>79000</v>
          </cell>
          <cell r="N960">
            <v>1</v>
          </cell>
        </row>
        <row r="961">
          <cell r="F961">
            <v>13400</v>
          </cell>
          <cell r="N961">
            <v>1</v>
          </cell>
        </row>
        <row r="962">
          <cell r="F962">
            <v>16100</v>
          </cell>
          <cell r="N962">
            <v>1</v>
          </cell>
        </row>
        <row r="963">
          <cell r="F963">
            <v>13400</v>
          </cell>
          <cell r="N963">
            <v>1</v>
          </cell>
        </row>
        <row r="964">
          <cell r="F964">
            <v>15507</v>
          </cell>
          <cell r="N964">
            <v>1</v>
          </cell>
        </row>
        <row r="965">
          <cell r="F965">
            <v>13100</v>
          </cell>
          <cell r="N965">
            <v>1</v>
          </cell>
        </row>
        <row r="966">
          <cell r="F966">
            <v>15100</v>
          </cell>
          <cell r="N966">
            <v>1</v>
          </cell>
        </row>
        <row r="967">
          <cell r="F967">
            <v>11200</v>
          </cell>
          <cell r="N967">
            <v>1</v>
          </cell>
        </row>
        <row r="968">
          <cell r="F968">
            <v>11490</v>
          </cell>
          <cell r="N968">
            <v>0.8</v>
          </cell>
        </row>
        <row r="969">
          <cell r="F969">
            <v>13400</v>
          </cell>
          <cell r="N969">
            <v>1</v>
          </cell>
        </row>
        <row r="970">
          <cell r="F970">
            <v>13510</v>
          </cell>
          <cell r="N970">
            <v>1</v>
          </cell>
        </row>
        <row r="971">
          <cell r="F971">
            <v>11200</v>
          </cell>
          <cell r="N971">
            <v>1</v>
          </cell>
        </row>
        <row r="972">
          <cell r="F972">
            <v>14109</v>
          </cell>
          <cell r="N972">
            <v>1</v>
          </cell>
        </row>
        <row r="973">
          <cell r="F973">
            <v>12013</v>
          </cell>
          <cell r="N973">
            <v>1</v>
          </cell>
        </row>
        <row r="974">
          <cell r="F974">
            <v>15100</v>
          </cell>
          <cell r="N974">
            <v>1</v>
          </cell>
        </row>
        <row r="975">
          <cell r="F975">
            <v>15505</v>
          </cell>
          <cell r="N975">
            <v>1</v>
          </cell>
        </row>
        <row r="976">
          <cell r="F976">
            <v>41040</v>
          </cell>
          <cell r="N976">
            <v>1</v>
          </cell>
        </row>
        <row r="977">
          <cell r="F977">
            <v>13400</v>
          </cell>
          <cell r="N977">
            <v>1</v>
          </cell>
        </row>
        <row r="978">
          <cell r="F978">
            <v>15508</v>
          </cell>
          <cell r="N978">
            <v>1</v>
          </cell>
        </row>
        <row r="979">
          <cell r="F979">
            <v>15520</v>
          </cell>
          <cell r="N979">
            <v>1</v>
          </cell>
        </row>
        <row r="980">
          <cell r="F980">
            <v>15506</v>
          </cell>
          <cell r="N980">
            <v>1</v>
          </cell>
        </row>
        <row r="981">
          <cell r="F981">
            <v>13510</v>
          </cell>
          <cell r="N981">
            <v>1</v>
          </cell>
        </row>
        <row r="982">
          <cell r="F982">
            <v>13510</v>
          </cell>
          <cell r="N982">
            <v>1</v>
          </cell>
        </row>
        <row r="983">
          <cell r="F983">
            <v>79000</v>
          </cell>
          <cell r="N983">
            <v>1</v>
          </cell>
        </row>
        <row r="984">
          <cell r="F984">
            <v>15506</v>
          </cell>
          <cell r="N984">
            <v>1</v>
          </cell>
        </row>
        <row r="985">
          <cell r="F985">
            <v>15100</v>
          </cell>
          <cell r="N985">
            <v>1</v>
          </cell>
        </row>
        <row r="986">
          <cell r="F986">
            <v>15508</v>
          </cell>
          <cell r="N986">
            <v>1</v>
          </cell>
        </row>
        <row r="987">
          <cell r="F987">
            <v>13510</v>
          </cell>
          <cell r="N987">
            <v>1</v>
          </cell>
        </row>
        <row r="988">
          <cell r="F988">
            <v>15506</v>
          </cell>
          <cell r="N988">
            <v>1</v>
          </cell>
        </row>
        <row r="989">
          <cell r="F989">
            <v>13400</v>
          </cell>
          <cell r="N989">
            <v>1</v>
          </cell>
        </row>
        <row r="990">
          <cell r="F990">
            <v>15507</v>
          </cell>
          <cell r="N990">
            <v>1</v>
          </cell>
        </row>
        <row r="991">
          <cell r="F991">
            <v>53010</v>
          </cell>
          <cell r="N991">
            <v>1</v>
          </cell>
        </row>
        <row r="992">
          <cell r="F992">
            <v>15506</v>
          </cell>
          <cell r="N992">
            <v>1</v>
          </cell>
        </row>
        <row r="993">
          <cell r="F993">
            <v>16200</v>
          </cell>
          <cell r="N993">
            <v>1</v>
          </cell>
        </row>
        <row r="994">
          <cell r="F994">
            <v>51010</v>
          </cell>
          <cell r="N994">
            <v>1</v>
          </cell>
        </row>
        <row r="995">
          <cell r="F995">
            <v>15506</v>
          </cell>
          <cell r="N995">
            <v>1</v>
          </cell>
        </row>
        <row r="996">
          <cell r="F996">
            <v>42018</v>
          </cell>
          <cell r="N996">
            <v>1</v>
          </cell>
        </row>
        <row r="997">
          <cell r="F997">
            <v>11200</v>
          </cell>
          <cell r="N997">
            <v>1</v>
          </cell>
        </row>
        <row r="998">
          <cell r="F998">
            <v>51020</v>
          </cell>
          <cell r="N998">
            <v>1</v>
          </cell>
        </row>
        <row r="999">
          <cell r="F999">
            <v>15506</v>
          </cell>
          <cell r="N999">
            <v>1</v>
          </cell>
        </row>
        <row r="1000">
          <cell r="F1000">
            <v>13510</v>
          </cell>
          <cell r="N1000">
            <v>1</v>
          </cell>
        </row>
        <row r="1001">
          <cell r="F1001">
            <v>14100</v>
          </cell>
          <cell r="N1001">
            <v>1</v>
          </cell>
        </row>
        <row r="1002">
          <cell r="F1002">
            <v>13600</v>
          </cell>
          <cell r="N1002">
            <v>1</v>
          </cell>
        </row>
        <row r="1003">
          <cell r="F1003">
            <v>15507</v>
          </cell>
          <cell r="N1003">
            <v>1</v>
          </cell>
        </row>
        <row r="1004">
          <cell r="F1004">
            <v>13400</v>
          </cell>
          <cell r="N1004">
            <v>1</v>
          </cell>
        </row>
        <row r="1005">
          <cell r="F1005">
            <v>13400</v>
          </cell>
          <cell r="N1005">
            <v>1</v>
          </cell>
        </row>
        <row r="1006">
          <cell r="F1006">
            <v>13400</v>
          </cell>
          <cell r="N1006">
            <v>1</v>
          </cell>
        </row>
        <row r="1007">
          <cell r="F1007">
            <v>15520</v>
          </cell>
          <cell r="N1007">
            <v>1</v>
          </cell>
        </row>
        <row r="1008">
          <cell r="F1008">
            <v>13510</v>
          </cell>
          <cell r="N1008">
            <v>1</v>
          </cell>
        </row>
        <row r="1009">
          <cell r="F1009">
            <v>13520</v>
          </cell>
          <cell r="N1009">
            <v>1</v>
          </cell>
        </row>
        <row r="1010">
          <cell r="F1010">
            <v>42014</v>
          </cell>
          <cell r="N1010">
            <v>1</v>
          </cell>
        </row>
        <row r="1011">
          <cell r="F1011">
            <v>16400</v>
          </cell>
          <cell r="N1011">
            <v>1</v>
          </cell>
        </row>
        <row r="1012">
          <cell r="F1012">
            <v>79003</v>
          </cell>
          <cell r="N1012">
            <v>1</v>
          </cell>
        </row>
        <row r="1013">
          <cell r="F1013">
            <v>13400</v>
          </cell>
          <cell r="N1013">
            <v>1</v>
          </cell>
        </row>
        <row r="1014">
          <cell r="F1014">
            <v>13400</v>
          </cell>
          <cell r="N1014">
            <v>1</v>
          </cell>
        </row>
        <row r="1015">
          <cell r="F1015">
            <v>15506</v>
          </cell>
          <cell r="N1015">
            <v>1</v>
          </cell>
        </row>
        <row r="1016">
          <cell r="F1016">
            <v>15520</v>
          </cell>
          <cell r="N1016">
            <v>1</v>
          </cell>
        </row>
        <row r="1017">
          <cell r="F1017">
            <v>15505</v>
          </cell>
          <cell r="N1017">
            <v>1</v>
          </cell>
        </row>
        <row r="1018">
          <cell r="F1018">
            <v>15506</v>
          </cell>
          <cell r="N1018">
            <v>1</v>
          </cell>
        </row>
        <row r="1019">
          <cell r="F1019">
            <v>41020</v>
          </cell>
          <cell r="N1019">
            <v>1</v>
          </cell>
        </row>
        <row r="1020">
          <cell r="F1020">
            <v>14109</v>
          </cell>
          <cell r="N1020">
            <v>1</v>
          </cell>
        </row>
        <row r="1021">
          <cell r="F1021">
            <v>79003</v>
          </cell>
          <cell r="N1021">
            <v>1</v>
          </cell>
        </row>
        <row r="1022">
          <cell r="F1022">
            <v>15506</v>
          </cell>
          <cell r="N1022">
            <v>1</v>
          </cell>
        </row>
        <row r="1023">
          <cell r="F1023">
            <v>31100</v>
          </cell>
          <cell r="N1023">
            <v>1</v>
          </cell>
        </row>
        <row r="1024">
          <cell r="F1024">
            <v>13510</v>
          </cell>
          <cell r="N1024">
            <v>1</v>
          </cell>
        </row>
        <row r="1025">
          <cell r="F1025">
            <v>15506</v>
          </cell>
          <cell r="N1025">
            <v>1</v>
          </cell>
        </row>
        <row r="1026">
          <cell r="F1026">
            <v>15100</v>
          </cell>
          <cell r="N1026">
            <v>1</v>
          </cell>
        </row>
        <row r="1027">
          <cell r="F1027">
            <v>15505</v>
          </cell>
          <cell r="N1027">
            <v>1</v>
          </cell>
        </row>
        <row r="1028">
          <cell r="F1028">
            <v>11200</v>
          </cell>
          <cell r="N1028">
            <v>1</v>
          </cell>
        </row>
        <row r="1029">
          <cell r="F1029">
            <v>79002</v>
          </cell>
          <cell r="N1029">
            <v>1</v>
          </cell>
        </row>
        <row r="1030">
          <cell r="F1030">
            <v>15506</v>
          </cell>
          <cell r="N1030">
            <v>1</v>
          </cell>
        </row>
        <row r="1031">
          <cell r="F1031">
            <v>15506</v>
          </cell>
          <cell r="N1031">
            <v>1</v>
          </cell>
        </row>
        <row r="1032">
          <cell r="F1032">
            <v>11200</v>
          </cell>
          <cell r="N1032">
            <v>1</v>
          </cell>
        </row>
        <row r="1033">
          <cell r="F1033">
            <v>11490</v>
          </cell>
          <cell r="N1033">
            <v>0.5</v>
          </cell>
        </row>
        <row r="1034">
          <cell r="F1034">
            <v>13510</v>
          </cell>
          <cell r="N1034">
            <v>1</v>
          </cell>
        </row>
        <row r="1035">
          <cell r="F1035">
            <v>13520</v>
          </cell>
          <cell r="N1035">
            <v>1</v>
          </cell>
        </row>
        <row r="1036">
          <cell r="F1036">
            <v>16400</v>
          </cell>
          <cell r="N1036">
            <v>1</v>
          </cell>
        </row>
        <row r="1037">
          <cell r="F1037">
            <v>12013</v>
          </cell>
          <cell r="N1037">
            <v>1</v>
          </cell>
        </row>
        <row r="1038">
          <cell r="F1038">
            <v>13520</v>
          </cell>
          <cell r="N1038">
            <v>1</v>
          </cell>
        </row>
        <row r="1039">
          <cell r="F1039">
            <v>16400</v>
          </cell>
          <cell r="N1039">
            <v>1</v>
          </cell>
        </row>
        <row r="1040">
          <cell r="F1040">
            <v>79002</v>
          </cell>
          <cell r="N1040">
            <v>1</v>
          </cell>
        </row>
        <row r="1041">
          <cell r="F1041">
            <v>51060</v>
          </cell>
          <cell r="N1041">
            <v>1</v>
          </cell>
        </row>
        <row r="1042">
          <cell r="F1042">
            <v>72500</v>
          </cell>
          <cell r="N1042">
            <v>1</v>
          </cell>
        </row>
        <row r="1043">
          <cell r="F1043">
            <v>41020</v>
          </cell>
          <cell r="N1043">
            <v>1</v>
          </cell>
        </row>
        <row r="1044">
          <cell r="F1044">
            <v>13510</v>
          </cell>
          <cell r="N1044">
            <v>1</v>
          </cell>
        </row>
        <row r="1045">
          <cell r="F1045">
            <v>15506</v>
          </cell>
          <cell r="N1045">
            <v>0</v>
          </cell>
        </row>
        <row r="1046">
          <cell r="F1046">
            <v>12013</v>
          </cell>
          <cell r="N1046">
            <v>1</v>
          </cell>
        </row>
        <row r="1047">
          <cell r="F1047">
            <v>41020</v>
          </cell>
          <cell r="N1047">
            <v>1</v>
          </cell>
        </row>
        <row r="1048">
          <cell r="F1048">
            <v>15100</v>
          </cell>
          <cell r="N1048">
            <v>1</v>
          </cell>
        </row>
        <row r="1049">
          <cell r="F1049">
            <v>15100</v>
          </cell>
          <cell r="N1049">
            <v>1</v>
          </cell>
        </row>
        <row r="1050">
          <cell r="F1050">
            <v>13510</v>
          </cell>
          <cell r="N1050">
            <v>1</v>
          </cell>
        </row>
        <row r="1051">
          <cell r="F1051">
            <v>14100</v>
          </cell>
          <cell r="N1051">
            <v>1</v>
          </cell>
        </row>
        <row r="1052">
          <cell r="F1052">
            <v>15100</v>
          </cell>
          <cell r="N1052">
            <v>1</v>
          </cell>
        </row>
        <row r="1053">
          <cell r="F1053">
            <v>11150</v>
          </cell>
          <cell r="N1053">
            <v>1</v>
          </cell>
        </row>
        <row r="1054">
          <cell r="F1054">
            <v>15506</v>
          </cell>
          <cell r="N1054">
            <v>1</v>
          </cell>
        </row>
        <row r="1055">
          <cell r="F1055">
            <v>15502</v>
          </cell>
          <cell r="N1055">
            <v>1</v>
          </cell>
        </row>
        <row r="1056">
          <cell r="F1056">
            <v>15520</v>
          </cell>
          <cell r="N1056">
            <v>1</v>
          </cell>
        </row>
        <row r="1057">
          <cell r="F1057">
            <v>53010</v>
          </cell>
          <cell r="N1057">
            <v>0</v>
          </cell>
        </row>
        <row r="1058">
          <cell r="F1058">
            <v>41040</v>
          </cell>
          <cell r="N1058">
            <v>1</v>
          </cell>
        </row>
        <row r="1059">
          <cell r="F1059">
            <v>79002</v>
          </cell>
          <cell r="N1059">
            <v>1</v>
          </cell>
        </row>
        <row r="1060">
          <cell r="F1060">
            <v>13510</v>
          </cell>
          <cell r="N1060">
            <v>1</v>
          </cell>
        </row>
        <row r="1061">
          <cell r="F1061">
            <v>14100</v>
          </cell>
          <cell r="N1061">
            <v>1</v>
          </cell>
        </row>
        <row r="1062">
          <cell r="F1062">
            <v>13510</v>
          </cell>
          <cell r="N1062">
            <v>1</v>
          </cell>
        </row>
        <row r="1063">
          <cell r="F1063">
            <v>13510</v>
          </cell>
          <cell r="N1063">
            <v>1</v>
          </cell>
        </row>
        <row r="1064">
          <cell r="F1064">
            <v>14100</v>
          </cell>
          <cell r="N1064">
            <v>1</v>
          </cell>
        </row>
        <row r="1065">
          <cell r="F1065">
            <v>13510</v>
          </cell>
          <cell r="N1065">
            <v>1</v>
          </cell>
        </row>
        <row r="1066">
          <cell r="F1066">
            <v>51060</v>
          </cell>
          <cell r="N1066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Actuals"/>
      <sheetName val="NWN All EE Listing-12-31-13"/>
      <sheetName val="NWN All EE Listing-11-30-13"/>
      <sheetName val="NWN All EE Listing-10-31-13"/>
      <sheetName val="NWN All EE Listing-09-30-13"/>
      <sheetName val="NWN All EE Listing-08-30-13"/>
      <sheetName val="NWN All EE Listing-07-31-13"/>
      <sheetName val="NWN All EE Listing-07-15-13"/>
      <sheetName val="NWN All EE Listing-06-28-13"/>
      <sheetName val="NWN All EE Listing-5-31-13"/>
      <sheetName val="NWN All EE Listing-4-30-13"/>
      <sheetName val="NWN-All EE Census 03-29-13"/>
      <sheetName val="NWN-All EE Listing 02-28-13"/>
      <sheetName val="NWN-EE list w std hrs 01-31-13"/>
      <sheetName val="NWN-All EE Listing 12-31-10"/>
      <sheetName val="NWN-All EE Listing 11-30-10"/>
      <sheetName val="NWN All ee listing 10-31-10"/>
      <sheetName val="NWN All ee census data 09-30-10"/>
      <sheetName val="Census data eff 8-31-10"/>
      <sheetName val="All ee census data 7-30-10"/>
      <sheetName val="All ee census data 6-30-10"/>
      <sheetName val="All ee census eff 5-31-10"/>
      <sheetName val="CONF All ee census eff 4-30-10"/>
      <sheetName val="All EE census data eff-3-31-10"/>
      <sheetName val="CONF All EE census data 2-28-10"/>
      <sheetName val="CONF All ee census data 1-31-10"/>
      <sheetName val="Chart"/>
    </sheetNames>
    <sheetDataSet>
      <sheetData sheetId="0"/>
      <sheetData sheetId="1"/>
      <sheetData sheetId="2"/>
      <sheetData sheetId="3"/>
      <sheetData sheetId="4"/>
      <sheetData sheetId="5">
        <row r="2">
          <cell r="F2">
            <v>13400</v>
          </cell>
        </row>
      </sheetData>
      <sheetData sheetId="6"/>
      <sheetData sheetId="7"/>
      <sheetData sheetId="8">
        <row r="2">
          <cell r="F2">
            <v>13400</v>
          </cell>
          <cell r="P2">
            <v>1</v>
          </cell>
        </row>
        <row r="3">
          <cell r="F3">
            <v>41060</v>
          </cell>
          <cell r="P3">
            <v>1</v>
          </cell>
        </row>
        <row r="4">
          <cell r="F4">
            <v>11330</v>
          </cell>
          <cell r="P4">
            <v>1</v>
          </cell>
        </row>
        <row r="5">
          <cell r="F5">
            <v>13510</v>
          </cell>
          <cell r="P5">
            <v>1</v>
          </cell>
        </row>
        <row r="6">
          <cell r="F6">
            <v>13400</v>
          </cell>
          <cell r="P6">
            <v>1</v>
          </cell>
        </row>
        <row r="7">
          <cell r="F7">
            <v>43010</v>
          </cell>
          <cell r="P7">
            <v>1</v>
          </cell>
        </row>
        <row r="8">
          <cell r="F8">
            <v>13520</v>
          </cell>
          <cell r="P8">
            <v>1</v>
          </cell>
        </row>
        <row r="9">
          <cell r="F9">
            <v>13510</v>
          </cell>
          <cell r="P9">
            <v>1</v>
          </cell>
        </row>
        <row r="10">
          <cell r="F10">
            <v>13510</v>
          </cell>
          <cell r="P10">
            <v>1</v>
          </cell>
        </row>
        <row r="11">
          <cell r="F11">
            <v>42030</v>
          </cell>
          <cell r="P11">
            <v>1</v>
          </cell>
        </row>
        <row r="12">
          <cell r="F12">
            <v>41060</v>
          </cell>
          <cell r="P12">
            <v>1</v>
          </cell>
        </row>
        <row r="13">
          <cell r="F13">
            <v>15100</v>
          </cell>
          <cell r="P13">
            <v>1</v>
          </cell>
        </row>
        <row r="14">
          <cell r="F14">
            <v>42016</v>
          </cell>
          <cell r="P14">
            <v>1</v>
          </cell>
        </row>
        <row r="15">
          <cell r="F15">
            <v>52010</v>
          </cell>
          <cell r="P15">
            <v>1</v>
          </cell>
        </row>
        <row r="16">
          <cell r="F16">
            <v>13510</v>
          </cell>
          <cell r="P16">
            <v>1</v>
          </cell>
        </row>
        <row r="17">
          <cell r="F17">
            <v>79002</v>
          </cell>
          <cell r="P17">
            <v>1</v>
          </cell>
        </row>
        <row r="18">
          <cell r="F18">
            <v>13510</v>
          </cell>
          <cell r="P18">
            <v>1</v>
          </cell>
        </row>
        <row r="19">
          <cell r="F19">
            <v>14109</v>
          </cell>
          <cell r="P19">
            <v>1</v>
          </cell>
        </row>
        <row r="20">
          <cell r="F20">
            <v>14109</v>
          </cell>
          <cell r="P20">
            <v>1</v>
          </cell>
        </row>
        <row r="21">
          <cell r="F21">
            <v>13510</v>
          </cell>
          <cell r="P21">
            <v>1</v>
          </cell>
        </row>
        <row r="22">
          <cell r="F22">
            <v>14100</v>
          </cell>
          <cell r="P22">
            <v>1</v>
          </cell>
        </row>
        <row r="23">
          <cell r="F23">
            <v>13510</v>
          </cell>
          <cell r="P23">
            <v>1</v>
          </cell>
        </row>
        <row r="24">
          <cell r="F24">
            <v>13520</v>
          </cell>
          <cell r="P24">
            <v>1</v>
          </cell>
        </row>
        <row r="25">
          <cell r="F25">
            <v>15100</v>
          </cell>
          <cell r="P25">
            <v>1</v>
          </cell>
        </row>
        <row r="26">
          <cell r="F26">
            <v>13400</v>
          </cell>
          <cell r="P26">
            <v>1</v>
          </cell>
        </row>
        <row r="27">
          <cell r="F27">
            <v>11200</v>
          </cell>
          <cell r="P27">
            <v>1</v>
          </cell>
        </row>
        <row r="28">
          <cell r="F28">
            <v>13510</v>
          </cell>
          <cell r="P28">
            <v>1</v>
          </cell>
        </row>
        <row r="29">
          <cell r="F29">
            <v>15100</v>
          </cell>
          <cell r="P29">
            <v>1</v>
          </cell>
        </row>
        <row r="30">
          <cell r="F30">
            <v>14100</v>
          </cell>
          <cell r="P30">
            <v>1</v>
          </cell>
        </row>
        <row r="31">
          <cell r="F31">
            <v>15510</v>
          </cell>
          <cell r="P31">
            <v>1</v>
          </cell>
        </row>
        <row r="32">
          <cell r="F32">
            <v>13510</v>
          </cell>
          <cell r="P32">
            <v>1</v>
          </cell>
        </row>
        <row r="33">
          <cell r="F33">
            <v>13510</v>
          </cell>
          <cell r="P33">
            <v>1</v>
          </cell>
        </row>
        <row r="34">
          <cell r="F34">
            <v>13510</v>
          </cell>
          <cell r="P34">
            <v>1</v>
          </cell>
        </row>
        <row r="35">
          <cell r="F35">
            <v>54010</v>
          </cell>
          <cell r="P35">
            <v>1</v>
          </cell>
        </row>
        <row r="36">
          <cell r="F36">
            <v>13510</v>
          </cell>
          <cell r="P36">
            <v>1</v>
          </cell>
        </row>
        <row r="37">
          <cell r="F37">
            <v>13100</v>
          </cell>
          <cell r="P37">
            <v>1</v>
          </cell>
        </row>
        <row r="38">
          <cell r="F38">
            <v>79000</v>
          </cell>
          <cell r="P38">
            <v>1</v>
          </cell>
        </row>
        <row r="39">
          <cell r="F39">
            <v>14109</v>
          </cell>
          <cell r="P39">
            <v>1</v>
          </cell>
        </row>
        <row r="40">
          <cell r="F40">
            <v>13510</v>
          </cell>
          <cell r="P40">
            <v>1</v>
          </cell>
        </row>
        <row r="41">
          <cell r="F41">
            <v>13400</v>
          </cell>
          <cell r="P41">
            <v>1</v>
          </cell>
        </row>
        <row r="42">
          <cell r="F42">
            <v>52010</v>
          </cell>
          <cell r="P42">
            <v>1</v>
          </cell>
        </row>
        <row r="43">
          <cell r="F43">
            <v>11330</v>
          </cell>
          <cell r="P43">
            <v>1</v>
          </cell>
        </row>
        <row r="44">
          <cell r="F44">
            <v>13510</v>
          </cell>
          <cell r="P44">
            <v>1</v>
          </cell>
        </row>
        <row r="45">
          <cell r="F45">
            <v>14100</v>
          </cell>
          <cell r="P45">
            <v>1</v>
          </cell>
        </row>
        <row r="46">
          <cell r="F46">
            <v>14100</v>
          </cell>
          <cell r="P46">
            <v>1</v>
          </cell>
        </row>
        <row r="47">
          <cell r="F47">
            <v>15100</v>
          </cell>
          <cell r="P47">
            <v>1</v>
          </cell>
        </row>
        <row r="48">
          <cell r="F48">
            <v>15506</v>
          </cell>
          <cell r="P48">
            <v>1</v>
          </cell>
        </row>
        <row r="49">
          <cell r="F49">
            <v>72500</v>
          </cell>
          <cell r="P49">
            <v>1</v>
          </cell>
        </row>
        <row r="50">
          <cell r="F50">
            <v>14100</v>
          </cell>
          <cell r="P50">
            <v>1</v>
          </cell>
        </row>
        <row r="51">
          <cell r="F51">
            <v>13510</v>
          </cell>
          <cell r="P51">
            <v>1</v>
          </cell>
        </row>
        <row r="52">
          <cell r="F52">
            <v>16400</v>
          </cell>
          <cell r="P52">
            <v>1</v>
          </cell>
        </row>
        <row r="53">
          <cell r="F53">
            <v>13510</v>
          </cell>
          <cell r="P53">
            <v>1</v>
          </cell>
        </row>
        <row r="54">
          <cell r="F54">
            <v>51040</v>
          </cell>
          <cell r="P54">
            <v>1</v>
          </cell>
        </row>
        <row r="55">
          <cell r="F55">
            <v>52010</v>
          </cell>
          <cell r="P55">
            <v>1</v>
          </cell>
        </row>
        <row r="56">
          <cell r="F56">
            <v>14100</v>
          </cell>
          <cell r="P56">
            <v>1</v>
          </cell>
        </row>
        <row r="57">
          <cell r="F57">
            <v>15505</v>
          </cell>
          <cell r="P57">
            <v>1</v>
          </cell>
        </row>
        <row r="58">
          <cell r="F58">
            <v>51020</v>
          </cell>
          <cell r="P58">
            <v>1</v>
          </cell>
        </row>
        <row r="59">
          <cell r="F59">
            <v>15506</v>
          </cell>
          <cell r="P59">
            <v>1</v>
          </cell>
        </row>
        <row r="60">
          <cell r="F60">
            <v>13520</v>
          </cell>
          <cell r="P60">
            <v>1</v>
          </cell>
        </row>
        <row r="61">
          <cell r="F61">
            <v>11410</v>
          </cell>
          <cell r="P61">
            <v>1</v>
          </cell>
        </row>
        <row r="62">
          <cell r="F62">
            <v>11550</v>
          </cell>
          <cell r="P62">
            <v>1</v>
          </cell>
        </row>
        <row r="63">
          <cell r="F63">
            <v>16400</v>
          </cell>
          <cell r="P63">
            <v>0.5</v>
          </cell>
        </row>
        <row r="64">
          <cell r="F64">
            <v>13510</v>
          </cell>
          <cell r="P64">
            <v>1</v>
          </cell>
        </row>
        <row r="65">
          <cell r="F65">
            <v>13400</v>
          </cell>
          <cell r="P65">
            <v>1</v>
          </cell>
        </row>
        <row r="66">
          <cell r="F66">
            <v>13510</v>
          </cell>
          <cell r="P66">
            <v>1</v>
          </cell>
        </row>
        <row r="67">
          <cell r="F67">
            <v>15506</v>
          </cell>
          <cell r="P67">
            <v>1</v>
          </cell>
        </row>
        <row r="68">
          <cell r="F68">
            <v>16100</v>
          </cell>
          <cell r="P68">
            <v>1</v>
          </cell>
        </row>
        <row r="69">
          <cell r="F69">
            <v>14100</v>
          </cell>
          <cell r="P69">
            <v>1</v>
          </cell>
        </row>
        <row r="70">
          <cell r="F70">
            <v>15100</v>
          </cell>
          <cell r="P70">
            <v>1</v>
          </cell>
        </row>
        <row r="71">
          <cell r="F71">
            <v>15506</v>
          </cell>
          <cell r="P71">
            <v>1</v>
          </cell>
        </row>
        <row r="72">
          <cell r="F72">
            <v>15506</v>
          </cell>
          <cell r="P72">
            <v>1</v>
          </cell>
        </row>
        <row r="73">
          <cell r="F73">
            <v>11515</v>
          </cell>
          <cell r="P73">
            <v>1</v>
          </cell>
        </row>
        <row r="74">
          <cell r="F74">
            <v>16200</v>
          </cell>
          <cell r="P74">
            <v>1</v>
          </cell>
        </row>
        <row r="75">
          <cell r="F75">
            <v>13600</v>
          </cell>
          <cell r="P75">
            <v>1</v>
          </cell>
        </row>
        <row r="76">
          <cell r="F76">
            <v>14100</v>
          </cell>
          <cell r="P76">
            <v>1</v>
          </cell>
        </row>
        <row r="77">
          <cell r="F77">
            <v>31300</v>
          </cell>
          <cell r="P77">
            <v>1</v>
          </cell>
        </row>
        <row r="78">
          <cell r="F78">
            <v>15100</v>
          </cell>
          <cell r="P78">
            <v>1</v>
          </cell>
        </row>
        <row r="79">
          <cell r="F79">
            <v>13510</v>
          </cell>
          <cell r="P79">
            <v>1</v>
          </cell>
        </row>
        <row r="80">
          <cell r="F80">
            <v>13400</v>
          </cell>
          <cell r="P80">
            <v>0.5</v>
          </cell>
        </row>
        <row r="81">
          <cell r="F81">
            <v>41020</v>
          </cell>
          <cell r="P81">
            <v>1</v>
          </cell>
        </row>
        <row r="82">
          <cell r="F82">
            <v>15506</v>
          </cell>
          <cell r="P82">
            <v>1</v>
          </cell>
        </row>
        <row r="83">
          <cell r="F83">
            <v>15100</v>
          </cell>
          <cell r="P83">
            <v>1</v>
          </cell>
        </row>
        <row r="84">
          <cell r="F84">
            <v>14100</v>
          </cell>
          <cell r="P84">
            <v>1</v>
          </cell>
        </row>
        <row r="85">
          <cell r="F85">
            <v>13400</v>
          </cell>
          <cell r="P85">
            <v>1</v>
          </cell>
        </row>
        <row r="86">
          <cell r="F86">
            <v>11348</v>
          </cell>
          <cell r="P86">
            <v>1</v>
          </cell>
        </row>
        <row r="87">
          <cell r="F87">
            <v>13510</v>
          </cell>
          <cell r="P87">
            <v>1</v>
          </cell>
        </row>
        <row r="88">
          <cell r="F88">
            <v>14109</v>
          </cell>
          <cell r="P88">
            <v>1</v>
          </cell>
        </row>
        <row r="89">
          <cell r="F89">
            <v>13400</v>
          </cell>
          <cell r="P89">
            <v>1</v>
          </cell>
        </row>
        <row r="90">
          <cell r="F90">
            <v>14100</v>
          </cell>
          <cell r="P90">
            <v>1</v>
          </cell>
        </row>
        <row r="91">
          <cell r="F91">
            <v>16300</v>
          </cell>
          <cell r="P91">
            <v>1</v>
          </cell>
        </row>
        <row r="92">
          <cell r="F92">
            <v>13510</v>
          </cell>
          <cell r="P92">
            <v>1</v>
          </cell>
        </row>
        <row r="93">
          <cell r="F93">
            <v>13510</v>
          </cell>
          <cell r="P93">
            <v>1</v>
          </cell>
        </row>
        <row r="94">
          <cell r="F94">
            <v>13510</v>
          </cell>
          <cell r="P94">
            <v>1</v>
          </cell>
        </row>
        <row r="95">
          <cell r="F95">
            <v>79000</v>
          </cell>
          <cell r="P95">
            <v>1</v>
          </cell>
        </row>
        <row r="96">
          <cell r="F96">
            <v>13510</v>
          </cell>
          <cell r="P96">
            <v>1</v>
          </cell>
        </row>
        <row r="97">
          <cell r="F97">
            <v>13520</v>
          </cell>
          <cell r="P97">
            <v>1</v>
          </cell>
        </row>
        <row r="98">
          <cell r="F98">
            <v>13525</v>
          </cell>
          <cell r="P98">
            <v>1</v>
          </cell>
        </row>
        <row r="99">
          <cell r="F99">
            <v>12011</v>
          </cell>
          <cell r="P99">
            <v>1</v>
          </cell>
        </row>
        <row r="100">
          <cell r="F100">
            <v>14100</v>
          </cell>
          <cell r="P100">
            <v>1</v>
          </cell>
        </row>
        <row r="101">
          <cell r="F101">
            <v>12359</v>
          </cell>
          <cell r="P101">
            <v>1</v>
          </cell>
        </row>
        <row r="102">
          <cell r="F102">
            <v>13510</v>
          </cell>
          <cell r="P102">
            <v>1</v>
          </cell>
        </row>
        <row r="103">
          <cell r="F103">
            <v>14100</v>
          </cell>
          <cell r="P103">
            <v>1</v>
          </cell>
        </row>
        <row r="104">
          <cell r="F104">
            <v>16400</v>
          </cell>
          <cell r="P104">
            <v>1</v>
          </cell>
        </row>
        <row r="105">
          <cell r="F105">
            <v>14100</v>
          </cell>
          <cell r="P105">
            <v>1</v>
          </cell>
        </row>
        <row r="106">
          <cell r="F106">
            <v>13520</v>
          </cell>
          <cell r="P106">
            <v>1</v>
          </cell>
        </row>
        <row r="107">
          <cell r="F107">
            <v>15100</v>
          </cell>
          <cell r="P107">
            <v>1</v>
          </cell>
        </row>
        <row r="108">
          <cell r="F108">
            <v>42016</v>
          </cell>
          <cell r="P108">
            <v>1</v>
          </cell>
        </row>
        <row r="109">
          <cell r="F109">
            <v>13510</v>
          </cell>
          <cell r="P109">
            <v>1</v>
          </cell>
        </row>
        <row r="110">
          <cell r="F110">
            <v>11410</v>
          </cell>
          <cell r="P110">
            <v>1</v>
          </cell>
        </row>
        <row r="111">
          <cell r="F111">
            <v>13510</v>
          </cell>
          <cell r="P111">
            <v>1</v>
          </cell>
        </row>
        <row r="112">
          <cell r="F112">
            <v>14100</v>
          </cell>
          <cell r="P112">
            <v>1</v>
          </cell>
        </row>
        <row r="113">
          <cell r="F113">
            <v>13510</v>
          </cell>
          <cell r="P113">
            <v>1</v>
          </cell>
        </row>
        <row r="114">
          <cell r="F114">
            <v>15100</v>
          </cell>
          <cell r="P114">
            <v>1</v>
          </cell>
        </row>
        <row r="115">
          <cell r="F115">
            <v>14100</v>
          </cell>
          <cell r="P115">
            <v>1</v>
          </cell>
        </row>
        <row r="116">
          <cell r="F116">
            <v>13510</v>
          </cell>
          <cell r="P116">
            <v>1</v>
          </cell>
        </row>
        <row r="117">
          <cell r="F117">
            <v>13400</v>
          </cell>
          <cell r="P117">
            <v>1</v>
          </cell>
        </row>
        <row r="118">
          <cell r="F118">
            <v>52010</v>
          </cell>
          <cell r="P118">
            <v>1</v>
          </cell>
        </row>
        <row r="119">
          <cell r="F119">
            <v>41020</v>
          </cell>
          <cell r="P119">
            <v>1</v>
          </cell>
        </row>
        <row r="120">
          <cell r="F120">
            <v>11515</v>
          </cell>
          <cell r="P120">
            <v>1</v>
          </cell>
        </row>
        <row r="121">
          <cell r="F121">
            <v>13510</v>
          </cell>
          <cell r="P121">
            <v>1</v>
          </cell>
        </row>
        <row r="122">
          <cell r="F122">
            <v>13510</v>
          </cell>
          <cell r="P122">
            <v>1</v>
          </cell>
        </row>
        <row r="123">
          <cell r="F123">
            <v>15100</v>
          </cell>
          <cell r="P123">
            <v>1</v>
          </cell>
        </row>
        <row r="124">
          <cell r="F124">
            <v>13400</v>
          </cell>
          <cell r="P124">
            <v>1</v>
          </cell>
        </row>
        <row r="125">
          <cell r="F125">
            <v>15520</v>
          </cell>
          <cell r="P125">
            <v>1</v>
          </cell>
        </row>
        <row r="126">
          <cell r="F126">
            <v>13510</v>
          </cell>
          <cell r="P126">
            <v>1</v>
          </cell>
        </row>
        <row r="127">
          <cell r="F127">
            <v>15100</v>
          </cell>
          <cell r="P127">
            <v>1</v>
          </cell>
        </row>
        <row r="128">
          <cell r="F128">
            <v>13100</v>
          </cell>
          <cell r="P128">
            <v>1</v>
          </cell>
        </row>
        <row r="129">
          <cell r="F129">
            <v>15520</v>
          </cell>
          <cell r="P129">
            <v>1</v>
          </cell>
        </row>
        <row r="130">
          <cell r="F130">
            <v>11200</v>
          </cell>
          <cell r="P130">
            <v>1</v>
          </cell>
        </row>
        <row r="131">
          <cell r="F131">
            <v>13520</v>
          </cell>
          <cell r="P131">
            <v>1</v>
          </cell>
        </row>
        <row r="132">
          <cell r="F132">
            <v>15506</v>
          </cell>
          <cell r="P132">
            <v>1</v>
          </cell>
        </row>
        <row r="133">
          <cell r="F133">
            <v>43010</v>
          </cell>
          <cell r="P133">
            <v>1</v>
          </cell>
        </row>
        <row r="134">
          <cell r="F134">
            <v>14100</v>
          </cell>
          <cell r="P134">
            <v>1</v>
          </cell>
        </row>
        <row r="135">
          <cell r="F135">
            <v>55010</v>
          </cell>
          <cell r="P135">
            <v>0.6</v>
          </cell>
        </row>
        <row r="136">
          <cell r="F136">
            <v>15400</v>
          </cell>
          <cell r="P136">
            <v>1</v>
          </cell>
        </row>
        <row r="137">
          <cell r="F137">
            <v>14100</v>
          </cell>
          <cell r="P137">
            <v>1</v>
          </cell>
        </row>
        <row r="138">
          <cell r="F138">
            <v>13400</v>
          </cell>
          <cell r="P138">
            <v>1</v>
          </cell>
        </row>
        <row r="139">
          <cell r="F139">
            <v>12013</v>
          </cell>
          <cell r="P139">
            <v>1</v>
          </cell>
        </row>
        <row r="140">
          <cell r="F140">
            <v>11100</v>
          </cell>
          <cell r="P140">
            <v>1</v>
          </cell>
        </row>
        <row r="141">
          <cell r="F141">
            <v>15510</v>
          </cell>
          <cell r="P141">
            <v>1</v>
          </cell>
        </row>
        <row r="142">
          <cell r="F142">
            <v>44010</v>
          </cell>
          <cell r="P142">
            <v>1</v>
          </cell>
        </row>
        <row r="143">
          <cell r="F143">
            <v>11420</v>
          </cell>
          <cell r="P143">
            <v>1</v>
          </cell>
        </row>
        <row r="144">
          <cell r="F144">
            <v>13510</v>
          </cell>
          <cell r="P144">
            <v>1</v>
          </cell>
        </row>
        <row r="145">
          <cell r="F145">
            <v>15506</v>
          </cell>
          <cell r="P145">
            <v>1</v>
          </cell>
        </row>
        <row r="146">
          <cell r="F146">
            <v>14100</v>
          </cell>
          <cell r="P146">
            <v>1</v>
          </cell>
        </row>
        <row r="147">
          <cell r="F147">
            <v>15509</v>
          </cell>
          <cell r="P147">
            <v>1</v>
          </cell>
        </row>
        <row r="148">
          <cell r="F148">
            <v>13520</v>
          </cell>
          <cell r="P148">
            <v>1</v>
          </cell>
        </row>
        <row r="149">
          <cell r="F149">
            <v>11430</v>
          </cell>
          <cell r="P149">
            <v>1</v>
          </cell>
        </row>
        <row r="150">
          <cell r="F150">
            <v>15506</v>
          </cell>
          <cell r="P150">
            <v>1</v>
          </cell>
        </row>
        <row r="151">
          <cell r="F151">
            <v>35000</v>
          </cell>
          <cell r="P151">
            <v>1</v>
          </cell>
        </row>
        <row r="152">
          <cell r="F152">
            <v>11320</v>
          </cell>
          <cell r="P152">
            <v>1</v>
          </cell>
        </row>
        <row r="153">
          <cell r="F153">
            <v>13510</v>
          </cell>
          <cell r="P153">
            <v>1</v>
          </cell>
        </row>
        <row r="154">
          <cell r="F154">
            <v>13510</v>
          </cell>
          <cell r="P154">
            <v>1</v>
          </cell>
        </row>
        <row r="155">
          <cell r="F155">
            <v>12013</v>
          </cell>
          <cell r="P155">
            <v>1</v>
          </cell>
        </row>
        <row r="156">
          <cell r="F156">
            <v>13510</v>
          </cell>
          <cell r="P156">
            <v>1</v>
          </cell>
        </row>
        <row r="157">
          <cell r="F157">
            <v>15100</v>
          </cell>
          <cell r="P157">
            <v>1</v>
          </cell>
        </row>
        <row r="158">
          <cell r="F158">
            <v>13510</v>
          </cell>
          <cell r="P158">
            <v>1</v>
          </cell>
        </row>
        <row r="159">
          <cell r="F159">
            <v>41060</v>
          </cell>
          <cell r="P159">
            <v>1</v>
          </cell>
        </row>
        <row r="160">
          <cell r="F160">
            <v>15506</v>
          </cell>
          <cell r="P160">
            <v>1</v>
          </cell>
        </row>
        <row r="161">
          <cell r="F161">
            <v>13520</v>
          </cell>
          <cell r="P161">
            <v>1</v>
          </cell>
        </row>
        <row r="162">
          <cell r="F162">
            <v>14100</v>
          </cell>
          <cell r="P162">
            <v>1</v>
          </cell>
        </row>
        <row r="163">
          <cell r="F163">
            <v>13400</v>
          </cell>
          <cell r="P163">
            <v>1</v>
          </cell>
        </row>
        <row r="164">
          <cell r="F164">
            <v>14100</v>
          </cell>
          <cell r="P164">
            <v>1</v>
          </cell>
        </row>
        <row r="165">
          <cell r="F165">
            <v>15505</v>
          </cell>
          <cell r="P165">
            <v>1</v>
          </cell>
        </row>
        <row r="166">
          <cell r="F166">
            <v>12013</v>
          </cell>
          <cell r="P166">
            <v>1</v>
          </cell>
        </row>
        <row r="167">
          <cell r="F167">
            <v>12011</v>
          </cell>
          <cell r="P167">
            <v>1</v>
          </cell>
        </row>
        <row r="168">
          <cell r="F168">
            <v>12012</v>
          </cell>
          <cell r="P168">
            <v>1</v>
          </cell>
        </row>
        <row r="169">
          <cell r="F169">
            <v>54010</v>
          </cell>
          <cell r="P169">
            <v>1</v>
          </cell>
        </row>
        <row r="170">
          <cell r="F170">
            <v>13510</v>
          </cell>
          <cell r="P170">
            <v>1</v>
          </cell>
        </row>
        <row r="171">
          <cell r="F171">
            <v>13510</v>
          </cell>
          <cell r="P171">
            <v>1</v>
          </cell>
        </row>
        <row r="172">
          <cell r="F172">
            <v>11325</v>
          </cell>
          <cell r="P172">
            <v>1</v>
          </cell>
        </row>
        <row r="173">
          <cell r="F173">
            <v>14100</v>
          </cell>
          <cell r="P173">
            <v>1</v>
          </cell>
        </row>
        <row r="174">
          <cell r="F174">
            <v>13510</v>
          </cell>
          <cell r="P174">
            <v>1</v>
          </cell>
        </row>
        <row r="175">
          <cell r="F175">
            <v>13510</v>
          </cell>
          <cell r="P175">
            <v>1</v>
          </cell>
        </row>
        <row r="176">
          <cell r="F176">
            <v>15100</v>
          </cell>
          <cell r="P176">
            <v>1</v>
          </cell>
        </row>
        <row r="177">
          <cell r="F177">
            <v>15100</v>
          </cell>
          <cell r="P177">
            <v>1</v>
          </cell>
        </row>
        <row r="178">
          <cell r="F178">
            <v>13525</v>
          </cell>
          <cell r="P178">
            <v>1</v>
          </cell>
        </row>
        <row r="179">
          <cell r="F179">
            <v>15506</v>
          </cell>
          <cell r="P179">
            <v>1</v>
          </cell>
        </row>
        <row r="180">
          <cell r="F180">
            <v>13400</v>
          </cell>
          <cell r="P180">
            <v>1</v>
          </cell>
        </row>
        <row r="181">
          <cell r="F181">
            <v>16200</v>
          </cell>
          <cell r="P181">
            <v>1</v>
          </cell>
        </row>
        <row r="182">
          <cell r="F182">
            <v>13400</v>
          </cell>
          <cell r="P182">
            <v>1</v>
          </cell>
        </row>
        <row r="183">
          <cell r="F183">
            <v>11200</v>
          </cell>
          <cell r="P183">
            <v>1</v>
          </cell>
        </row>
        <row r="184">
          <cell r="F184">
            <v>13525</v>
          </cell>
          <cell r="P184">
            <v>1</v>
          </cell>
        </row>
        <row r="185">
          <cell r="F185">
            <v>13520</v>
          </cell>
          <cell r="P185">
            <v>1</v>
          </cell>
        </row>
        <row r="186">
          <cell r="F186">
            <v>15520</v>
          </cell>
          <cell r="P186">
            <v>1</v>
          </cell>
        </row>
        <row r="187">
          <cell r="F187">
            <v>12359</v>
          </cell>
          <cell r="P187">
            <v>1</v>
          </cell>
        </row>
        <row r="188">
          <cell r="F188">
            <v>11490</v>
          </cell>
          <cell r="P188">
            <v>0.8</v>
          </cell>
        </row>
        <row r="189">
          <cell r="F189">
            <v>14100</v>
          </cell>
          <cell r="P189">
            <v>1</v>
          </cell>
        </row>
        <row r="190">
          <cell r="F190">
            <v>11100</v>
          </cell>
          <cell r="P190">
            <v>1</v>
          </cell>
        </row>
        <row r="191">
          <cell r="F191">
            <v>16200</v>
          </cell>
          <cell r="P191">
            <v>1</v>
          </cell>
        </row>
        <row r="192">
          <cell r="F192">
            <v>15100</v>
          </cell>
          <cell r="P192">
            <v>1</v>
          </cell>
        </row>
        <row r="193">
          <cell r="F193">
            <v>13510</v>
          </cell>
          <cell r="P193">
            <v>1</v>
          </cell>
        </row>
        <row r="194">
          <cell r="F194">
            <v>12013</v>
          </cell>
          <cell r="P194">
            <v>1</v>
          </cell>
        </row>
        <row r="195">
          <cell r="F195">
            <v>11200</v>
          </cell>
          <cell r="P195">
            <v>0.5</v>
          </cell>
        </row>
        <row r="196">
          <cell r="F196">
            <v>13510</v>
          </cell>
          <cell r="P196">
            <v>1</v>
          </cell>
        </row>
        <row r="197">
          <cell r="F197">
            <v>83024</v>
          </cell>
          <cell r="P197">
            <v>1</v>
          </cell>
        </row>
        <row r="198">
          <cell r="F198">
            <v>12013</v>
          </cell>
          <cell r="P198">
            <v>1</v>
          </cell>
        </row>
        <row r="199">
          <cell r="F199">
            <v>11200</v>
          </cell>
          <cell r="P199">
            <v>1</v>
          </cell>
        </row>
        <row r="200">
          <cell r="F200">
            <v>13600</v>
          </cell>
          <cell r="P200">
            <v>1</v>
          </cell>
        </row>
        <row r="201">
          <cell r="F201">
            <v>15510</v>
          </cell>
          <cell r="P201">
            <v>1</v>
          </cell>
        </row>
        <row r="202">
          <cell r="F202">
            <v>14109</v>
          </cell>
          <cell r="P202">
            <v>1</v>
          </cell>
        </row>
        <row r="203">
          <cell r="F203">
            <v>13510</v>
          </cell>
          <cell r="P203">
            <v>1</v>
          </cell>
        </row>
        <row r="204">
          <cell r="F204">
            <v>14100</v>
          </cell>
          <cell r="P204">
            <v>1</v>
          </cell>
        </row>
        <row r="205">
          <cell r="F205">
            <v>13525</v>
          </cell>
          <cell r="P205">
            <v>1</v>
          </cell>
        </row>
        <row r="206">
          <cell r="F206">
            <v>13510</v>
          </cell>
          <cell r="P206">
            <v>1</v>
          </cell>
        </row>
        <row r="207">
          <cell r="F207">
            <v>15506</v>
          </cell>
          <cell r="P207">
            <v>1</v>
          </cell>
        </row>
        <row r="208">
          <cell r="F208">
            <v>13400</v>
          </cell>
          <cell r="P208">
            <v>1</v>
          </cell>
        </row>
        <row r="209">
          <cell r="F209">
            <v>13510</v>
          </cell>
          <cell r="P209">
            <v>1</v>
          </cell>
        </row>
        <row r="210">
          <cell r="F210">
            <v>11100</v>
          </cell>
          <cell r="P210">
            <v>1</v>
          </cell>
        </row>
        <row r="211">
          <cell r="F211">
            <v>13400</v>
          </cell>
          <cell r="P211">
            <v>1</v>
          </cell>
        </row>
        <row r="212">
          <cell r="F212">
            <v>14100</v>
          </cell>
          <cell r="P212">
            <v>1</v>
          </cell>
        </row>
        <row r="213">
          <cell r="F213">
            <v>16400</v>
          </cell>
          <cell r="P213">
            <v>1</v>
          </cell>
        </row>
        <row r="214">
          <cell r="F214">
            <v>15506</v>
          </cell>
          <cell r="P214">
            <v>1</v>
          </cell>
        </row>
        <row r="215">
          <cell r="F215">
            <v>11200</v>
          </cell>
          <cell r="P215">
            <v>1</v>
          </cell>
        </row>
        <row r="216">
          <cell r="F216">
            <v>15509</v>
          </cell>
          <cell r="P216">
            <v>1</v>
          </cell>
        </row>
        <row r="217">
          <cell r="F217">
            <v>42010</v>
          </cell>
          <cell r="P217">
            <v>1</v>
          </cell>
        </row>
        <row r="218">
          <cell r="F218">
            <v>15100</v>
          </cell>
          <cell r="P218">
            <v>1</v>
          </cell>
        </row>
        <row r="219">
          <cell r="F219">
            <v>42012</v>
          </cell>
          <cell r="P219">
            <v>1</v>
          </cell>
        </row>
        <row r="220">
          <cell r="F220">
            <v>14100</v>
          </cell>
          <cell r="P220">
            <v>1</v>
          </cell>
        </row>
        <row r="221">
          <cell r="F221">
            <v>14100</v>
          </cell>
          <cell r="P221">
            <v>1</v>
          </cell>
        </row>
        <row r="222">
          <cell r="F222">
            <v>42016</v>
          </cell>
          <cell r="P222">
            <v>1</v>
          </cell>
        </row>
        <row r="223">
          <cell r="F223">
            <v>13510</v>
          </cell>
          <cell r="P223">
            <v>1</v>
          </cell>
        </row>
        <row r="224">
          <cell r="F224">
            <v>13400</v>
          </cell>
          <cell r="P224">
            <v>0.8</v>
          </cell>
        </row>
        <row r="225">
          <cell r="F225">
            <v>13510</v>
          </cell>
          <cell r="P225">
            <v>1</v>
          </cell>
        </row>
        <row r="226">
          <cell r="F226">
            <v>79000</v>
          </cell>
          <cell r="P226">
            <v>1</v>
          </cell>
        </row>
        <row r="227">
          <cell r="F227">
            <v>11200</v>
          </cell>
          <cell r="P227">
            <v>1</v>
          </cell>
        </row>
        <row r="228">
          <cell r="F228">
            <v>11100</v>
          </cell>
          <cell r="P228">
            <v>1</v>
          </cell>
        </row>
        <row r="229">
          <cell r="F229">
            <v>14100</v>
          </cell>
          <cell r="P229">
            <v>1</v>
          </cell>
        </row>
        <row r="230">
          <cell r="F230">
            <v>44010</v>
          </cell>
          <cell r="P230">
            <v>1</v>
          </cell>
        </row>
        <row r="231">
          <cell r="F231">
            <v>13400</v>
          </cell>
          <cell r="P231">
            <v>1</v>
          </cell>
        </row>
        <row r="232">
          <cell r="F232">
            <v>16300</v>
          </cell>
          <cell r="P232">
            <v>1</v>
          </cell>
        </row>
        <row r="233">
          <cell r="F233">
            <v>14100</v>
          </cell>
          <cell r="P233">
            <v>1</v>
          </cell>
        </row>
        <row r="234">
          <cell r="F234">
            <v>14100</v>
          </cell>
          <cell r="P234">
            <v>1</v>
          </cell>
        </row>
        <row r="235">
          <cell r="F235">
            <v>41020</v>
          </cell>
          <cell r="P235">
            <v>1</v>
          </cell>
        </row>
        <row r="236">
          <cell r="F236">
            <v>14100</v>
          </cell>
          <cell r="P236">
            <v>1</v>
          </cell>
        </row>
        <row r="237">
          <cell r="F237">
            <v>13400</v>
          </cell>
          <cell r="P237">
            <v>1</v>
          </cell>
        </row>
        <row r="238">
          <cell r="F238">
            <v>13510</v>
          </cell>
          <cell r="P238">
            <v>1</v>
          </cell>
        </row>
        <row r="239">
          <cell r="F239">
            <v>13100</v>
          </cell>
          <cell r="P239">
            <v>1</v>
          </cell>
        </row>
        <row r="240">
          <cell r="F240">
            <v>44010</v>
          </cell>
          <cell r="P240">
            <v>1</v>
          </cell>
        </row>
        <row r="241">
          <cell r="F241">
            <v>13520</v>
          </cell>
          <cell r="P241">
            <v>1</v>
          </cell>
        </row>
        <row r="242">
          <cell r="F242">
            <v>15510</v>
          </cell>
          <cell r="P242">
            <v>1</v>
          </cell>
        </row>
        <row r="243">
          <cell r="F243">
            <v>41060</v>
          </cell>
          <cell r="P243">
            <v>1</v>
          </cell>
        </row>
        <row r="244">
          <cell r="F244">
            <v>13400</v>
          </cell>
          <cell r="P244">
            <v>1</v>
          </cell>
        </row>
        <row r="245">
          <cell r="F245">
            <v>13400</v>
          </cell>
          <cell r="P245">
            <v>1</v>
          </cell>
        </row>
        <row r="246">
          <cell r="F246">
            <v>11200</v>
          </cell>
          <cell r="P246">
            <v>1</v>
          </cell>
        </row>
        <row r="247">
          <cell r="F247">
            <v>13520</v>
          </cell>
          <cell r="P247">
            <v>1</v>
          </cell>
        </row>
        <row r="248">
          <cell r="F248">
            <v>11490</v>
          </cell>
          <cell r="P248">
            <v>1</v>
          </cell>
        </row>
        <row r="249">
          <cell r="F249">
            <v>33000</v>
          </cell>
          <cell r="P249">
            <v>1</v>
          </cell>
        </row>
        <row r="250">
          <cell r="F250">
            <v>16100</v>
          </cell>
          <cell r="P250">
            <v>1</v>
          </cell>
        </row>
        <row r="251">
          <cell r="F251">
            <v>13510</v>
          </cell>
          <cell r="P251">
            <v>1</v>
          </cell>
        </row>
        <row r="252">
          <cell r="F252">
            <v>14100</v>
          </cell>
          <cell r="P252">
            <v>1</v>
          </cell>
        </row>
        <row r="253">
          <cell r="F253">
            <v>13510</v>
          </cell>
          <cell r="P253">
            <v>1</v>
          </cell>
        </row>
        <row r="254">
          <cell r="F254">
            <v>11330</v>
          </cell>
          <cell r="P254">
            <v>1</v>
          </cell>
        </row>
        <row r="255">
          <cell r="F255">
            <v>15100</v>
          </cell>
          <cell r="P255">
            <v>1</v>
          </cell>
        </row>
        <row r="256">
          <cell r="F256">
            <v>16100</v>
          </cell>
          <cell r="P256">
            <v>1</v>
          </cell>
        </row>
        <row r="257">
          <cell r="F257">
            <v>15520</v>
          </cell>
          <cell r="P257">
            <v>1</v>
          </cell>
        </row>
        <row r="258">
          <cell r="F258">
            <v>13525</v>
          </cell>
          <cell r="P258">
            <v>1</v>
          </cell>
        </row>
        <row r="259">
          <cell r="F259">
            <v>11540</v>
          </cell>
          <cell r="P259">
            <v>1</v>
          </cell>
        </row>
        <row r="260">
          <cell r="F260">
            <v>41060</v>
          </cell>
          <cell r="P260">
            <v>1</v>
          </cell>
        </row>
        <row r="261">
          <cell r="F261">
            <v>79002</v>
          </cell>
          <cell r="P261">
            <v>1</v>
          </cell>
        </row>
        <row r="262">
          <cell r="F262">
            <v>13400</v>
          </cell>
          <cell r="P262">
            <v>1</v>
          </cell>
        </row>
        <row r="263">
          <cell r="F263">
            <v>15506</v>
          </cell>
          <cell r="P263">
            <v>1</v>
          </cell>
        </row>
        <row r="264">
          <cell r="F264">
            <v>13400</v>
          </cell>
          <cell r="P264">
            <v>1</v>
          </cell>
        </row>
        <row r="265">
          <cell r="F265">
            <v>13520</v>
          </cell>
          <cell r="P265">
            <v>1</v>
          </cell>
        </row>
        <row r="266">
          <cell r="F266">
            <v>11410</v>
          </cell>
          <cell r="P266">
            <v>1</v>
          </cell>
        </row>
        <row r="267">
          <cell r="F267">
            <v>13400</v>
          </cell>
          <cell r="P267">
            <v>1</v>
          </cell>
        </row>
        <row r="268">
          <cell r="F268">
            <v>32000</v>
          </cell>
          <cell r="P268">
            <v>1</v>
          </cell>
        </row>
        <row r="269">
          <cell r="F269">
            <v>11100</v>
          </cell>
          <cell r="P269">
            <v>1</v>
          </cell>
        </row>
        <row r="270">
          <cell r="F270">
            <v>15506</v>
          </cell>
          <cell r="P270">
            <v>1</v>
          </cell>
        </row>
        <row r="271">
          <cell r="F271">
            <v>13510</v>
          </cell>
          <cell r="P271">
            <v>1</v>
          </cell>
        </row>
        <row r="272">
          <cell r="F272">
            <v>15400</v>
          </cell>
          <cell r="P272">
            <v>1</v>
          </cell>
        </row>
        <row r="273">
          <cell r="F273">
            <v>72500</v>
          </cell>
          <cell r="P273">
            <v>1</v>
          </cell>
        </row>
        <row r="274">
          <cell r="F274">
            <v>15510</v>
          </cell>
          <cell r="P274">
            <v>1</v>
          </cell>
        </row>
        <row r="275">
          <cell r="F275">
            <v>51020</v>
          </cell>
          <cell r="P275">
            <v>1</v>
          </cell>
        </row>
        <row r="276">
          <cell r="F276">
            <v>11200</v>
          </cell>
          <cell r="P276">
            <v>1</v>
          </cell>
        </row>
        <row r="277">
          <cell r="F277">
            <v>11420</v>
          </cell>
          <cell r="P277">
            <v>1</v>
          </cell>
        </row>
        <row r="278">
          <cell r="F278">
            <v>13100</v>
          </cell>
          <cell r="P278">
            <v>1</v>
          </cell>
        </row>
        <row r="279">
          <cell r="F279">
            <v>13400</v>
          </cell>
          <cell r="P279">
            <v>1</v>
          </cell>
        </row>
        <row r="280">
          <cell r="F280">
            <v>13510</v>
          </cell>
          <cell r="P280">
            <v>1</v>
          </cell>
        </row>
        <row r="281">
          <cell r="F281">
            <v>13520</v>
          </cell>
          <cell r="P281">
            <v>1</v>
          </cell>
        </row>
        <row r="282">
          <cell r="F282">
            <v>31300</v>
          </cell>
          <cell r="P282">
            <v>1</v>
          </cell>
        </row>
        <row r="283">
          <cell r="F283">
            <v>11490</v>
          </cell>
          <cell r="P283">
            <v>0.5</v>
          </cell>
        </row>
        <row r="284">
          <cell r="F284">
            <v>55010</v>
          </cell>
          <cell r="P284">
            <v>1</v>
          </cell>
        </row>
        <row r="285">
          <cell r="F285">
            <v>11100</v>
          </cell>
          <cell r="P285">
            <v>1</v>
          </cell>
        </row>
        <row r="286">
          <cell r="F286">
            <v>32000</v>
          </cell>
          <cell r="P286">
            <v>1</v>
          </cell>
        </row>
        <row r="287">
          <cell r="F287">
            <v>14100</v>
          </cell>
          <cell r="P287">
            <v>1</v>
          </cell>
        </row>
        <row r="288">
          <cell r="F288">
            <v>13400</v>
          </cell>
          <cell r="P288">
            <v>1</v>
          </cell>
        </row>
        <row r="289">
          <cell r="F289">
            <v>15100</v>
          </cell>
          <cell r="P289">
            <v>1</v>
          </cell>
        </row>
        <row r="290">
          <cell r="F290">
            <v>14100</v>
          </cell>
          <cell r="P290">
            <v>1</v>
          </cell>
        </row>
        <row r="291">
          <cell r="F291">
            <v>13400</v>
          </cell>
          <cell r="P291">
            <v>1</v>
          </cell>
        </row>
        <row r="292">
          <cell r="F292">
            <v>72500</v>
          </cell>
          <cell r="P292">
            <v>1</v>
          </cell>
        </row>
        <row r="293">
          <cell r="F293">
            <v>15520</v>
          </cell>
          <cell r="P293">
            <v>1</v>
          </cell>
        </row>
        <row r="294">
          <cell r="F294">
            <v>13520</v>
          </cell>
          <cell r="P294">
            <v>1</v>
          </cell>
        </row>
        <row r="295">
          <cell r="F295">
            <v>41060</v>
          </cell>
          <cell r="P295">
            <v>1</v>
          </cell>
        </row>
        <row r="296">
          <cell r="F296">
            <v>51010</v>
          </cell>
          <cell r="P296">
            <v>1</v>
          </cell>
        </row>
        <row r="297">
          <cell r="F297">
            <v>15100</v>
          </cell>
          <cell r="P297">
            <v>1</v>
          </cell>
        </row>
        <row r="298">
          <cell r="F298">
            <v>13600</v>
          </cell>
          <cell r="P298">
            <v>1</v>
          </cell>
        </row>
        <row r="299">
          <cell r="F299">
            <v>11100</v>
          </cell>
          <cell r="P299">
            <v>1</v>
          </cell>
        </row>
        <row r="300">
          <cell r="F300">
            <v>13400</v>
          </cell>
          <cell r="P300">
            <v>1</v>
          </cell>
        </row>
        <row r="301">
          <cell r="F301">
            <v>15510</v>
          </cell>
          <cell r="P301">
            <v>1</v>
          </cell>
        </row>
        <row r="302">
          <cell r="F302">
            <v>15100</v>
          </cell>
          <cell r="P302">
            <v>1</v>
          </cell>
        </row>
        <row r="303">
          <cell r="F303">
            <v>12012</v>
          </cell>
          <cell r="P303">
            <v>1</v>
          </cell>
        </row>
        <row r="304">
          <cell r="F304">
            <v>14100</v>
          </cell>
          <cell r="P304">
            <v>1</v>
          </cell>
        </row>
        <row r="305">
          <cell r="F305">
            <v>12011</v>
          </cell>
          <cell r="P305">
            <v>1</v>
          </cell>
        </row>
        <row r="306">
          <cell r="F306">
            <v>13600</v>
          </cell>
          <cell r="P306">
            <v>1</v>
          </cell>
        </row>
        <row r="307">
          <cell r="F307">
            <v>12013</v>
          </cell>
          <cell r="P307">
            <v>1</v>
          </cell>
        </row>
        <row r="308">
          <cell r="F308">
            <v>13510</v>
          </cell>
          <cell r="P308">
            <v>1</v>
          </cell>
        </row>
        <row r="309">
          <cell r="F309">
            <v>13400</v>
          </cell>
          <cell r="P309">
            <v>1</v>
          </cell>
        </row>
        <row r="310">
          <cell r="F310">
            <v>15510</v>
          </cell>
          <cell r="P310">
            <v>1</v>
          </cell>
        </row>
        <row r="311">
          <cell r="F311">
            <v>13510</v>
          </cell>
          <cell r="P311">
            <v>1</v>
          </cell>
        </row>
        <row r="312">
          <cell r="F312">
            <v>13510</v>
          </cell>
          <cell r="P312">
            <v>1</v>
          </cell>
        </row>
        <row r="313">
          <cell r="F313">
            <v>15509</v>
          </cell>
          <cell r="P313">
            <v>1</v>
          </cell>
        </row>
        <row r="314">
          <cell r="F314">
            <v>15510</v>
          </cell>
          <cell r="P314">
            <v>1</v>
          </cell>
        </row>
        <row r="315">
          <cell r="F315">
            <v>13400</v>
          </cell>
          <cell r="P315">
            <v>1</v>
          </cell>
        </row>
        <row r="316">
          <cell r="F316">
            <v>41040</v>
          </cell>
          <cell r="P316">
            <v>1</v>
          </cell>
        </row>
        <row r="317">
          <cell r="F317">
            <v>14100</v>
          </cell>
          <cell r="P317">
            <v>1</v>
          </cell>
        </row>
        <row r="318">
          <cell r="F318">
            <v>11515</v>
          </cell>
          <cell r="P318">
            <v>1</v>
          </cell>
        </row>
        <row r="319">
          <cell r="F319">
            <v>13100</v>
          </cell>
          <cell r="P319">
            <v>1</v>
          </cell>
        </row>
        <row r="320">
          <cell r="F320">
            <v>79002</v>
          </cell>
          <cell r="P320">
            <v>1</v>
          </cell>
        </row>
        <row r="321">
          <cell r="F321">
            <v>42018</v>
          </cell>
          <cell r="P321">
            <v>0.5</v>
          </cell>
        </row>
        <row r="322">
          <cell r="F322">
            <v>46010</v>
          </cell>
          <cell r="P322">
            <v>1</v>
          </cell>
        </row>
        <row r="323">
          <cell r="F323">
            <v>41020</v>
          </cell>
          <cell r="P323">
            <v>1</v>
          </cell>
        </row>
        <row r="324">
          <cell r="F324">
            <v>41020</v>
          </cell>
          <cell r="P324">
            <v>1</v>
          </cell>
        </row>
        <row r="325">
          <cell r="F325">
            <v>15100</v>
          </cell>
          <cell r="P325">
            <v>1</v>
          </cell>
        </row>
        <row r="326">
          <cell r="F326">
            <v>14100</v>
          </cell>
          <cell r="P326">
            <v>1</v>
          </cell>
        </row>
        <row r="327">
          <cell r="F327">
            <v>15510</v>
          </cell>
          <cell r="P327">
            <v>1</v>
          </cell>
        </row>
        <row r="328">
          <cell r="F328">
            <v>13510</v>
          </cell>
          <cell r="P328">
            <v>1</v>
          </cell>
        </row>
        <row r="329">
          <cell r="F329">
            <v>49010</v>
          </cell>
          <cell r="P329">
            <v>1</v>
          </cell>
        </row>
        <row r="330">
          <cell r="F330">
            <v>15506</v>
          </cell>
          <cell r="P330">
            <v>1</v>
          </cell>
        </row>
        <row r="331">
          <cell r="F331">
            <v>11320</v>
          </cell>
          <cell r="P331">
            <v>1</v>
          </cell>
        </row>
        <row r="332">
          <cell r="F332">
            <v>15100</v>
          </cell>
          <cell r="P332">
            <v>1</v>
          </cell>
        </row>
        <row r="333">
          <cell r="F333">
            <v>14100</v>
          </cell>
          <cell r="P333">
            <v>1</v>
          </cell>
        </row>
        <row r="334">
          <cell r="F334">
            <v>15100</v>
          </cell>
          <cell r="P334">
            <v>1</v>
          </cell>
        </row>
        <row r="335">
          <cell r="F335">
            <v>33000</v>
          </cell>
          <cell r="P335">
            <v>1</v>
          </cell>
        </row>
        <row r="336">
          <cell r="F336">
            <v>15100</v>
          </cell>
          <cell r="P336">
            <v>1</v>
          </cell>
        </row>
        <row r="337">
          <cell r="F337">
            <v>13400</v>
          </cell>
          <cell r="P337">
            <v>1</v>
          </cell>
        </row>
        <row r="338">
          <cell r="F338">
            <v>11515</v>
          </cell>
          <cell r="P338">
            <v>1</v>
          </cell>
        </row>
        <row r="339">
          <cell r="F339">
            <v>32000</v>
          </cell>
          <cell r="P339">
            <v>0.7</v>
          </cell>
        </row>
        <row r="340">
          <cell r="F340">
            <v>11150</v>
          </cell>
          <cell r="P340">
            <v>1</v>
          </cell>
        </row>
        <row r="341">
          <cell r="F341">
            <v>16200</v>
          </cell>
          <cell r="P341">
            <v>1</v>
          </cell>
        </row>
        <row r="342">
          <cell r="F342">
            <v>11100</v>
          </cell>
          <cell r="P342">
            <v>1</v>
          </cell>
        </row>
        <row r="343">
          <cell r="F343">
            <v>13600</v>
          </cell>
          <cell r="P343">
            <v>1</v>
          </cell>
        </row>
        <row r="344">
          <cell r="F344">
            <v>11100</v>
          </cell>
          <cell r="P344">
            <v>1</v>
          </cell>
        </row>
        <row r="345">
          <cell r="F345">
            <v>15100</v>
          </cell>
          <cell r="P345">
            <v>1</v>
          </cell>
        </row>
        <row r="346">
          <cell r="F346">
            <v>42040</v>
          </cell>
          <cell r="P346">
            <v>1</v>
          </cell>
        </row>
        <row r="347">
          <cell r="F347">
            <v>13400</v>
          </cell>
          <cell r="P347">
            <v>1</v>
          </cell>
        </row>
        <row r="348">
          <cell r="F348">
            <v>41020</v>
          </cell>
          <cell r="P348">
            <v>1</v>
          </cell>
        </row>
        <row r="349">
          <cell r="F349">
            <v>16300</v>
          </cell>
          <cell r="P349">
            <v>1</v>
          </cell>
        </row>
        <row r="350">
          <cell r="F350">
            <v>16300</v>
          </cell>
          <cell r="P350">
            <v>1</v>
          </cell>
        </row>
        <row r="351">
          <cell r="F351">
            <v>43010</v>
          </cell>
          <cell r="P351">
            <v>1</v>
          </cell>
        </row>
        <row r="352">
          <cell r="F352">
            <v>15505</v>
          </cell>
          <cell r="P352">
            <v>1</v>
          </cell>
        </row>
        <row r="353">
          <cell r="F353">
            <v>11513</v>
          </cell>
          <cell r="P353">
            <v>1</v>
          </cell>
        </row>
        <row r="354">
          <cell r="F354">
            <v>15520</v>
          </cell>
          <cell r="P354">
            <v>1</v>
          </cell>
        </row>
        <row r="355">
          <cell r="F355">
            <v>15520</v>
          </cell>
          <cell r="P355">
            <v>1</v>
          </cell>
        </row>
        <row r="356">
          <cell r="F356">
            <v>11150</v>
          </cell>
          <cell r="P356">
            <v>1</v>
          </cell>
        </row>
        <row r="357">
          <cell r="F357">
            <v>13510</v>
          </cell>
          <cell r="P357">
            <v>1</v>
          </cell>
        </row>
        <row r="358">
          <cell r="F358">
            <v>14100</v>
          </cell>
          <cell r="P358">
            <v>1</v>
          </cell>
        </row>
        <row r="359">
          <cell r="F359">
            <v>11100</v>
          </cell>
          <cell r="P359">
            <v>1</v>
          </cell>
        </row>
        <row r="360">
          <cell r="F360">
            <v>51020</v>
          </cell>
          <cell r="P360">
            <v>1</v>
          </cell>
        </row>
        <row r="361">
          <cell r="F361">
            <v>14100</v>
          </cell>
          <cell r="P361">
            <v>1</v>
          </cell>
        </row>
        <row r="362">
          <cell r="F362">
            <v>14100</v>
          </cell>
          <cell r="P362">
            <v>1</v>
          </cell>
        </row>
        <row r="363">
          <cell r="F363">
            <v>54010</v>
          </cell>
          <cell r="P363">
            <v>1</v>
          </cell>
        </row>
        <row r="364">
          <cell r="F364">
            <v>15506</v>
          </cell>
          <cell r="P364">
            <v>1</v>
          </cell>
        </row>
        <row r="365">
          <cell r="F365">
            <v>42016</v>
          </cell>
          <cell r="P365">
            <v>1</v>
          </cell>
        </row>
        <row r="366">
          <cell r="F366">
            <v>15100</v>
          </cell>
          <cell r="P366">
            <v>1</v>
          </cell>
        </row>
        <row r="367">
          <cell r="F367">
            <v>15520</v>
          </cell>
          <cell r="P367">
            <v>1</v>
          </cell>
        </row>
        <row r="368">
          <cell r="F368">
            <v>41060</v>
          </cell>
          <cell r="P368">
            <v>1</v>
          </cell>
        </row>
        <row r="369">
          <cell r="F369">
            <v>16200</v>
          </cell>
          <cell r="P369">
            <v>1</v>
          </cell>
        </row>
        <row r="370">
          <cell r="F370">
            <v>13510</v>
          </cell>
          <cell r="P370">
            <v>1</v>
          </cell>
        </row>
        <row r="371">
          <cell r="F371">
            <v>13510</v>
          </cell>
          <cell r="P371">
            <v>1</v>
          </cell>
        </row>
        <row r="372">
          <cell r="F372">
            <v>13510</v>
          </cell>
          <cell r="P372">
            <v>1</v>
          </cell>
        </row>
        <row r="373">
          <cell r="F373">
            <v>15520</v>
          </cell>
          <cell r="P373">
            <v>1</v>
          </cell>
        </row>
        <row r="374">
          <cell r="F374">
            <v>15506</v>
          </cell>
          <cell r="P374">
            <v>1</v>
          </cell>
        </row>
        <row r="375">
          <cell r="F375">
            <v>41040</v>
          </cell>
          <cell r="P375">
            <v>1</v>
          </cell>
        </row>
        <row r="376">
          <cell r="F376">
            <v>44010</v>
          </cell>
          <cell r="P376">
            <v>1</v>
          </cell>
        </row>
        <row r="377">
          <cell r="F377">
            <v>13400</v>
          </cell>
          <cell r="P377">
            <v>1</v>
          </cell>
        </row>
        <row r="378">
          <cell r="F378">
            <v>31100</v>
          </cell>
          <cell r="P378">
            <v>1</v>
          </cell>
        </row>
        <row r="379">
          <cell r="F379">
            <v>15100</v>
          </cell>
          <cell r="P379">
            <v>1</v>
          </cell>
        </row>
        <row r="380">
          <cell r="F380">
            <v>41020</v>
          </cell>
          <cell r="P380">
            <v>1</v>
          </cell>
        </row>
        <row r="381">
          <cell r="F381">
            <v>14109</v>
          </cell>
          <cell r="P381">
            <v>1</v>
          </cell>
        </row>
        <row r="382">
          <cell r="F382">
            <v>11330</v>
          </cell>
          <cell r="P382">
            <v>1</v>
          </cell>
        </row>
        <row r="383">
          <cell r="F383">
            <v>11540</v>
          </cell>
          <cell r="P383">
            <v>1</v>
          </cell>
        </row>
        <row r="384">
          <cell r="F384">
            <v>14100</v>
          </cell>
          <cell r="P384">
            <v>1</v>
          </cell>
        </row>
        <row r="385">
          <cell r="F385">
            <v>13400</v>
          </cell>
          <cell r="P385">
            <v>1</v>
          </cell>
        </row>
        <row r="386">
          <cell r="F386">
            <v>11540</v>
          </cell>
          <cell r="P386">
            <v>1</v>
          </cell>
        </row>
        <row r="387">
          <cell r="F387">
            <v>12013</v>
          </cell>
          <cell r="P387">
            <v>1</v>
          </cell>
        </row>
        <row r="388">
          <cell r="F388">
            <v>11348</v>
          </cell>
          <cell r="P388">
            <v>1</v>
          </cell>
        </row>
        <row r="389">
          <cell r="F389">
            <v>15510</v>
          </cell>
          <cell r="P389">
            <v>1</v>
          </cell>
        </row>
        <row r="390">
          <cell r="F390">
            <v>13400</v>
          </cell>
          <cell r="P390">
            <v>1</v>
          </cell>
        </row>
        <row r="391">
          <cell r="F391">
            <v>11430</v>
          </cell>
          <cell r="P391">
            <v>1</v>
          </cell>
        </row>
        <row r="392">
          <cell r="F392">
            <v>13520</v>
          </cell>
          <cell r="P392">
            <v>1</v>
          </cell>
        </row>
        <row r="393">
          <cell r="F393">
            <v>34000</v>
          </cell>
          <cell r="P393">
            <v>1</v>
          </cell>
        </row>
        <row r="394">
          <cell r="F394">
            <v>15520</v>
          </cell>
          <cell r="P394">
            <v>1</v>
          </cell>
        </row>
        <row r="395">
          <cell r="F395">
            <v>11325</v>
          </cell>
          <cell r="P395">
            <v>1</v>
          </cell>
        </row>
        <row r="396">
          <cell r="F396">
            <v>14100</v>
          </cell>
          <cell r="P396">
            <v>1</v>
          </cell>
        </row>
        <row r="397">
          <cell r="F397">
            <v>16200</v>
          </cell>
          <cell r="P397">
            <v>1</v>
          </cell>
        </row>
        <row r="398">
          <cell r="F398">
            <v>15506</v>
          </cell>
          <cell r="P398">
            <v>1</v>
          </cell>
        </row>
        <row r="399">
          <cell r="F399">
            <v>53010</v>
          </cell>
          <cell r="P399">
            <v>1</v>
          </cell>
        </row>
        <row r="400">
          <cell r="F400">
            <v>51020</v>
          </cell>
          <cell r="P400">
            <v>1</v>
          </cell>
        </row>
        <row r="401">
          <cell r="F401">
            <v>15506</v>
          </cell>
          <cell r="P401">
            <v>1</v>
          </cell>
        </row>
        <row r="402">
          <cell r="F402">
            <v>15506</v>
          </cell>
          <cell r="P402">
            <v>1</v>
          </cell>
        </row>
        <row r="403">
          <cell r="F403">
            <v>42018</v>
          </cell>
          <cell r="P403">
            <v>1</v>
          </cell>
        </row>
        <row r="404">
          <cell r="F404">
            <v>13400</v>
          </cell>
          <cell r="P404">
            <v>1</v>
          </cell>
        </row>
        <row r="405">
          <cell r="F405">
            <v>13400</v>
          </cell>
          <cell r="P405">
            <v>1</v>
          </cell>
        </row>
        <row r="406">
          <cell r="F406">
            <v>11348</v>
          </cell>
          <cell r="P406">
            <v>1</v>
          </cell>
        </row>
        <row r="407">
          <cell r="F407">
            <v>16400</v>
          </cell>
          <cell r="P407">
            <v>1</v>
          </cell>
        </row>
        <row r="408">
          <cell r="F408">
            <v>11200</v>
          </cell>
          <cell r="P408">
            <v>1</v>
          </cell>
        </row>
        <row r="409">
          <cell r="F409">
            <v>13400</v>
          </cell>
          <cell r="P409">
            <v>1</v>
          </cell>
        </row>
        <row r="410">
          <cell r="F410">
            <v>15100</v>
          </cell>
          <cell r="P410">
            <v>1</v>
          </cell>
        </row>
        <row r="411">
          <cell r="F411">
            <v>13520</v>
          </cell>
          <cell r="P411">
            <v>1</v>
          </cell>
        </row>
        <row r="412">
          <cell r="F412">
            <v>11200</v>
          </cell>
          <cell r="P412">
            <v>1</v>
          </cell>
        </row>
        <row r="413">
          <cell r="F413">
            <v>13400</v>
          </cell>
          <cell r="P413">
            <v>0.5</v>
          </cell>
        </row>
        <row r="414">
          <cell r="F414">
            <v>41040</v>
          </cell>
          <cell r="P414">
            <v>1</v>
          </cell>
        </row>
        <row r="415">
          <cell r="F415">
            <v>13510</v>
          </cell>
          <cell r="P415">
            <v>1</v>
          </cell>
        </row>
        <row r="416">
          <cell r="F416">
            <v>42010</v>
          </cell>
          <cell r="P416">
            <v>1</v>
          </cell>
        </row>
        <row r="417">
          <cell r="F417">
            <v>13510</v>
          </cell>
          <cell r="P417">
            <v>1</v>
          </cell>
        </row>
        <row r="418">
          <cell r="F418">
            <v>41060</v>
          </cell>
          <cell r="P418">
            <v>1</v>
          </cell>
        </row>
        <row r="419">
          <cell r="F419">
            <v>41040</v>
          </cell>
          <cell r="P419">
            <v>1</v>
          </cell>
        </row>
        <row r="420">
          <cell r="F420">
            <v>11100</v>
          </cell>
          <cell r="P420">
            <v>1</v>
          </cell>
        </row>
        <row r="421">
          <cell r="F421">
            <v>16200</v>
          </cell>
          <cell r="P421">
            <v>1</v>
          </cell>
        </row>
        <row r="422">
          <cell r="F422">
            <v>16200</v>
          </cell>
          <cell r="P422">
            <v>1</v>
          </cell>
        </row>
        <row r="423">
          <cell r="F423">
            <v>13400</v>
          </cell>
          <cell r="P423">
            <v>1</v>
          </cell>
        </row>
        <row r="424">
          <cell r="F424">
            <v>11595</v>
          </cell>
          <cell r="P424">
            <v>1</v>
          </cell>
        </row>
        <row r="425">
          <cell r="F425">
            <v>13510</v>
          </cell>
          <cell r="P425">
            <v>1</v>
          </cell>
        </row>
        <row r="426">
          <cell r="F426">
            <v>15506</v>
          </cell>
          <cell r="P426">
            <v>1</v>
          </cell>
        </row>
        <row r="427">
          <cell r="F427">
            <v>15506</v>
          </cell>
          <cell r="P427">
            <v>1</v>
          </cell>
        </row>
        <row r="428">
          <cell r="F428">
            <v>15494</v>
          </cell>
          <cell r="P428">
            <v>1</v>
          </cell>
        </row>
        <row r="429">
          <cell r="F429">
            <v>14100</v>
          </cell>
          <cell r="P429">
            <v>1</v>
          </cell>
        </row>
        <row r="430">
          <cell r="F430">
            <v>44010</v>
          </cell>
          <cell r="P430">
            <v>1</v>
          </cell>
        </row>
        <row r="431">
          <cell r="F431">
            <v>11515</v>
          </cell>
          <cell r="P431">
            <v>1</v>
          </cell>
        </row>
        <row r="432">
          <cell r="F432">
            <v>13400</v>
          </cell>
          <cell r="P432">
            <v>1</v>
          </cell>
        </row>
        <row r="433">
          <cell r="F433">
            <v>13510</v>
          </cell>
          <cell r="P433">
            <v>1</v>
          </cell>
        </row>
        <row r="434">
          <cell r="F434">
            <v>15100</v>
          </cell>
          <cell r="P434">
            <v>1</v>
          </cell>
        </row>
        <row r="435">
          <cell r="F435">
            <v>14100</v>
          </cell>
          <cell r="P435">
            <v>1</v>
          </cell>
        </row>
        <row r="436">
          <cell r="F436">
            <v>15506</v>
          </cell>
          <cell r="P436">
            <v>1</v>
          </cell>
        </row>
        <row r="437">
          <cell r="F437">
            <v>15506</v>
          </cell>
          <cell r="P437">
            <v>1</v>
          </cell>
        </row>
        <row r="438">
          <cell r="F438">
            <v>15100</v>
          </cell>
          <cell r="P438">
            <v>1</v>
          </cell>
        </row>
        <row r="439">
          <cell r="F439">
            <v>51040</v>
          </cell>
          <cell r="P439">
            <v>1</v>
          </cell>
        </row>
        <row r="440">
          <cell r="F440">
            <v>42020</v>
          </cell>
          <cell r="P440">
            <v>1</v>
          </cell>
        </row>
        <row r="441">
          <cell r="F441">
            <v>13400</v>
          </cell>
          <cell r="P441">
            <v>1</v>
          </cell>
        </row>
        <row r="442">
          <cell r="F442">
            <v>15100</v>
          </cell>
          <cell r="P442">
            <v>1</v>
          </cell>
        </row>
        <row r="443">
          <cell r="F443">
            <v>13510</v>
          </cell>
          <cell r="P443">
            <v>1</v>
          </cell>
        </row>
        <row r="444">
          <cell r="F444">
            <v>11200</v>
          </cell>
          <cell r="P444">
            <v>1</v>
          </cell>
        </row>
        <row r="445">
          <cell r="F445">
            <v>11515</v>
          </cell>
          <cell r="P445">
            <v>1</v>
          </cell>
        </row>
        <row r="446">
          <cell r="F446">
            <v>13510</v>
          </cell>
          <cell r="P446">
            <v>1</v>
          </cell>
        </row>
        <row r="447">
          <cell r="F447">
            <v>79003</v>
          </cell>
          <cell r="P447">
            <v>1</v>
          </cell>
        </row>
        <row r="448">
          <cell r="F448">
            <v>16400</v>
          </cell>
          <cell r="P448">
            <v>1</v>
          </cell>
        </row>
        <row r="449">
          <cell r="F449">
            <v>15506</v>
          </cell>
          <cell r="P449">
            <v>1</v>
          </cell>
        </row>
        <row r="450">
          <cell r="F450">
            <v>15506</v>
          </cell>
          <cell r="P450">
            <v>1</v>
          </cell>
        </row>
        <row r="451">
          <cell r="F451">
            <v>13510</v>
          </cell>
          <cell r="P451">
            <v>1</v>
          </cell>
        </row>
        <row r="452">
          <cell r="F452">
            <v>15491</v>
          </cell>
          <cell r="P452">
            <v>1</v>
          </cell>
        </row>
        <row r="453">
          <cell r="F453">
            <v>11420</v>
          </cell>
          <cell r="P453">
            <v>1</v>
          </cell>
        </row>
        <row r="454">
          <cell r="F454">
            <v>13400</v>
          </cell>
          <cell r="P454">
            <v>1</v>
          </cell>
        </row>
        <row r="455">
          <cell r="F455">
            <v>15506</v>
          </cell>
          <cell r="P455">
            <v>1</v>
          </cell>
        </row>
        <row r="456">
          <cell r="F456">
            <v>14100</v>
          </cell>
          <cell r="P456">
            <v>1</v>
          </cell>
        </row>
        <row r="457">
          <cell r="F457">
            <v>41060</v>
          </cell>
          <cell r="P457">
            <v>1</v>
          </cell>
        </row>
        <row r="458">
          <cell r="F458">
            <v>48010</v>
          </cell>
          <cell r="P458">
            <v>1</v>
          </cell>
        </row>
        <row r="459">
          <cell r="F459">
            <v>13400</v>
          </cell>
          <cell r="P459">
            <v>1</v>
          </cell>
        </row>
        <row r="460">
          <cell r="F460">
            <v>13400</v>
          </cell>
          <cell r="P460">
            <v>1</v>
          </cell>
        </row>
        <row r="461">
          <cell r="F461">
            <v>41040</v>
          </cell>
          <cell r="P461">
            <v>1</v>
          </cell>
        </row>
        <row r="462">
          <cell r="F462">
            <v>15508</v>
          </cell>
          <cell r="P462">
            <v>1</v>
          </cell>
        </row>
        <row r="463">
          <cell r="F463">
            <v>15506</v>
          </cell>
          <cell r="P463">
            <v>1</v>
          </cell>
        </row>
        <row r="464">
          <cell r="F464">
            <v>13510</v>
          </cell>
          <cell r="P464">
            <v>1</v>
          </cell>
        </row>
        <row r="465">
          <cell r="F465">
            <v>15506</v>
          </cell>
          <cell r="P465">
            <v>1</v>
          </cell>
        </row>
        <row r="466">
          <cell r="F466">
            <v>41020</v>
          </cell>
          <cell r="P466">
            <v>1</v>
          </cell>
        </row>
        <row r="467">
          <cell r="F467">
            <v>41020</v>
          </cell>
          <cell r="P467">
            <v>1</v>
          </cell>
        </row>
        <row r="468">
          <cell r="F468">
            <v>14100</v>
          </cell>
          <cell r="P468">
            <v>1</v>
          </cell>
        </row>
        <row r="469">
          <cell r="F469">
            <v>42018</v>
          </cell>
          <cell r="P469">
            <v>1</v>
          </cell>
        </row>
        <row r="470">
          <cell r="F470">
            <v>13510</v>
          </cell>
          <cell r="P470">
            <v>1</v>
          </cell>
        </row>
        <row r="471">
          <cell r="F471">
            <v>11420</v>
          </cell>
          <cell r="P471">
            <v>1</v>
          </cell>
        </row>
        <row r="472">
          <cell r="F472">
            <v>11200</v>
          </cell>
          <cell r="P472">
            <v>1</v>
          </cell>
        </row>
        <row r="473">
          <cell r="F473">
            <v>14100</v>
          </cell>
          <cell r="P473">
            <v>1</v>
          </cell>
        </row>
        <row r="474">
          <cell r="F474">
            <v>13400</v>
          </cell>
          <cell r="P474">
            <v>1</v>
          </cell>
        </row>
        <row r="475">
          <cell r="F475">
            <v>13520</v>
          </cell>
          <cell r="P475">
            <v>1</v>
          </cell>
        </row>
        <row r="476">
          <cell r="F476">
            <v>15506</v>
          </cell>
          <cell r="P476">
            <v>1</v>
          </cell>
        </row>
        <row r="477">
          <cell r="F477">
            <v>15501</v>
          </cell>
          <cell r="P477">
            <v>1</v>
          </cell>
        </row>
        <row r="478">
          <cell r="F478">
            <v>41040</v>
          </cell>
          <cell r="P478">
            <v>1</v>
          </cell>
        </row>
        <row r="479">
          <cell r="F479">
            <v>15506</v>
          </cell>
          <cell r="P479">
            <v>1</v>
          </cell>
        </row>
        <row r="480">
          <cell r="F480">
            <v>13520</v>
          </cell>
          <cell r="P480">
            <v>1</v>
          </cell>
        </row>
        <row r="481">
          <cell r="F481">
            <v>15100</v>
          </cell>
          <cell r="P481">
            <v>1</v>
          </cell>
        </row>
        <row r="482">
          <cell r="F482">
            <v>13510</v>
          </cell>
          <cell r="P482">
            <v>1</v>
          </cell>
        </row>
        <row r="483">
          <cell r="F483">
            <v>72500</v>
          </cell>
          <cell r="P483">
            <v>1</v>
          </cell>
        </row>
        <row r="484">
          <cell r="F484">
            <v>13510</v>
          </cell>
          <cell r="P484">
            <v>1</v>
          </cell>
        </row>
        <row r="485">
          <cell r="F485">
            <v>11490</v>
          </cell>
          <cell r="P485">
            <v>0.47499999999999998</v>
          </cell>
        </row>
        <row r="486">
          <cell r="F486">
            <v>13600</v>
          </cell>
          <cell r="P486">
            <v>1</v>
          </cell>
        </row>
        <row r="487">
          <cell r="F487">
            <v>13400</v>
          </cell>
          <cell r="P487">
            <v>1</v>
          </cell>
        </row>
        <row r="488">
          <cell r="F488">
            <v>11100</v>
          </cell>
          <cell r="P488">
            <v>1</v>
          </cell>
        </row>
        <row r="489">
          <cell r="F489">
            <v>15506</v>
          </cell>
          <cell r="P489">
            <v>1</v>
          </cell>
        </row>
        <row r="490">
          <cell r="F490">
            <v>16200</v>
          </cell>
          <cell r="P490">
            <v>1</v>
          </cell>
        </row>
        <row r="491">
          <cell r="F491">
            <v>14109</v>
          </cell>
          <cell r="P491">
            <v>1</v>
          </cell>
        </row>
        <row r="492">
          <cell r="F492">
            <v>13600</v>
          </cell>
          <cell r="P492">
            <v>1</v>
          </cell>
        </row>
        <row r="493">
          <cell r="F493">
            <v>41020</v>
          </cell>
          <cell r="P493">
            <v>1</v>
          </cell>
        </row>
        <row r="494">
          <cell r="F494">
            <v>41020</v>
          </cell>
          <cell r="P494">
            <v>1</v>
          </cell>
        </row>
        <row r="495">
          <cell r="F495">
            <v>11100</v>
          </cell>
          <cell r="P495">
            <v>1</v>
          </cell>
        </row>
        <row r="496">
          <cell r="F496">
            <v>15520</v>
          </cell>
          <cell r="P496">
            <v>1</v>
          </cell>
        </row>
        <row r="497">
          <cell r="F497">
            <v>42018</v>
          </cell>
          <cell r="P497">
            <v>1</v>
          </cell>
        </row>
        <row r="498">
          <cell r="F498">
            <v>11200</v>
          </cell>
          <cell r="P498">
            <v>1</v>
          </cell>
        </row>
        <row r="499">
          <cell r="F499">
            <v>15100</v>
          </cell>
          <cell r="P499">
            <v>1</v>
          </cell>
        </row>
        <row r="500">
          <cell r="F500">
            <v>41020</v>
          </cell>
          <cell r="P500">
            <v>0.47499999999999998</v>
          </cell>
        </row>
        <row r="501">
          <cell r="F501">
            <v>13400</v>
          </cell>
          <cell r="P501">
            <v>1</v>
          </cell>
        </row>
        <row r="502">
          <cell r="F502">
            <v>13600</v>
          </cell>
          <cell r="P502">
            <v>1</v>
          </cell>
        </row>
        <row r="503">
          <cell r="F503">
            <v>11100</v>
          </cell>
          <cell r="P503">
            <v>1</v>
          </cell>
        </row>
        <row r="504">
          <cell r="F504">
            <v>11550</v>
          </cell>
          <cell r="P504">
            <v>1</v>
          </cell>
        </row>
        <row r="505">
          <cell r="F505">
            <v>15506</v>
          </cell>
          <cell r="P505">
            <v>1</v>
          </cell>
        </row>
        <row r="506">
          <cell r="F506">
            <v>42014</v>
          </cell>
          <cell r="P506">
            <v>1</v>
          </cell>
        </row>
        <row r="507">
          <cell r="F507">
            <v>13510</v>
          </cell>
          <cell r="P507">
            <v>1</v>
          </cell>
        </row>
        <row r="508">
          <cell r="F508">
            <v>32000</v>
          </cell>
          <cell r="P508">
            <v>1</v>
          </cell>
        </row>
        <row r="509">
          <cell r="F509">
            <v>14109</v>
          </cell>
          <cell r="P509">
            <v>1</v>
          </cell>
        </row>
        <row r="510">
          <cell r="F510">
            <v>13510</v>
          </cell>
          <cell r="P510">
            <v>1</v>
          </cell>
        </row>
        <row r="511">
          <cell r="F511">
            <v>13400</v>
          </cell>
          <cell r="P511">
            <v>1</v>
          </cell>
        </row>
        <row r="512">
          <cell r="F512">
            <v>51040</v>
          </cell>
          <cell r="P512">
            <v>1</v>
          </cell>
        </row>
        <row r="513">
          <cell r="F513">
            <v>11320</v>
          </cell>
          <cell r="P513">
            <v>1</v>
          </cell>
        </row>
        <row r="514">
          <cell r="F514">
            <v>13100</v>
          </cell>
          <cell r="P514">
            <v>1</v>
          </cell>
        </row>
        <row r="515">
          <cell r="F515">
            <v>32000</v>
          </cell>
          <cell r="P515">
            <v>1</v>
          </cell>
        </row>
        <row r="516">
          <cell r="F516">
            <v>79000</v>
          </cell>
          <cell r="P516">
            <v>1</v>
          </cell>
        </row>
        <row r="517">
          <cell r="F517">
            <v>14100</v>
          </cell>
          <cell r="P517">
            <v>1</v>
          </cell>
        </row>
        <row r="518">
          <cell r="F518">
            <v>11200</v>
          </cell>
          <cell r="P518">
            <v>1</v>
          </cell>
        </row>
        <row r="519">
          <cell r="F519">
            <v>16400</v>
          </cell>
          <cell r="P519">
            <v>1</v>
          </cell>
        </row>
        <row r="520">
          <cell r="F520">
            <v>14100</v>
          </cell>
          <cell r="P520">
            <v>1</v>
          </cell>
        </row>
        <row r="521">
          <cell r="F521">
            <v>13400</v>
          </cell>
          <cell r="P521">
            <v>1</v>
          </cell>
        </row>
        <row r="522">
          <cell r="F522">
            <v>79002</v>
          </cell>
          <cell r="P522">
            <v>1</v>
          </cell>
        </row>
        <row r="523">
          <cell r="F523">
            <v>51010</v>
          </cell>
          <cell r="P523">
            <v>1</v>
          </cell>
        </row>
        <row r="524">
          <cell r="F524">
            <v>15506</v>
          </cell>
          <cell r="P524">
            <v>1</v>
          </cell>
        </row>
        <row r="525">
          <cell r="F525">
            <v>15520</v>
          </cell>
          <cell r="P525">
            <v>1</v>
          </cell>
        </row>
        <row r="526">
          <cell r="F526">
            <v>15506</v>
          </cell>
          <cell r="P526">
            <v>1</v>
          </cell>
        </row>
        <row r="527">
          <cell r="F527">
            <v>14100</v>
          </cell>
          <cell r="P527">
            <v>1</v>
          </cell>
        </row>
        <row r="528">
          <cell r="F528">
            <v>41050</v>
          </cell>
          <cell r="P528">
            <v>1</v>
          </cell>
        </row>
        <row r="529">
          <cell r="F529">
            <v>14100</v>
          </cell>
          <cell r="P529">
            <v>1</v>
          </cell>
        </row>
        <row r="530">
          <cell r="F530">
            <v>15100</v>
          </cell>
          <cell r="P530">
            <v>1</v>
          </cell>
        </row>
        <row r="531">
          <cell r="F531">
            <v>13520</v>
          </cell>
          <cell r="P531">
            <v>1</v>
          </cell>
        </row>
        <row r="532">
          <cell r="F532">
            <v>53010</v>
          </cell>
          <cell r="P532">
            <v>1</v>
          </cell>
        </row>
        <row r="533">
          <cell r="F533">
            <v>41060</v>
          </cell>
          <cell r="P533">
            <v>1</v>
          </cell>
        </row>
        <row r="534">
          <cell r="F534">
            <v>13400</v>
          </cell>
          <cell r="P534">
            <v>1</v>
          </cell>
        </row>
        <row r="535">
          <cell r="F535">
            <v>11515</v>
          </cell>
          <cell r="P535">
            <v>1</v>
          </cell>
        </row>
        <row r="536">
          <cell r="F536">
            <v>32000</v>
          </cell>
          <cell r="P536">
            <v>1</v>
          </cell>
        </row>
        <row r="537">
          <cell r="F537">
            <v>16300</v>
          </cell>
          <cell r="P537">
            <v>1</v>
          </cell>
        </row>
        <row r="538">
          <cell r="F538">
            <v>13520</v>
          </cell>
          <cell r="P538">
            <v>1</v>
          </cell>
        </row>
        <row r="539">
          <cell r="F539">
            <v>79000</v>
          </cell>
          <cell r="P539">
            <v>1</v>
          </cell>
        </row>
        <row r="540">
          <cell r="F540">
            <v>13510</v>
          </cell>
          <cell r="P540">
            <v>1</v>
          </cell>
        </row>
        <row r="541">
          <cell r="F541">
            <v>53010</v>
          </cell>
          <cell r="P541">
            <v>1</v>
          </cell>
        </row>
        <row r="542">
          <cell r="F542">
            <v>13400</v>
          </cell>
          <cell r="P542">
            <v>1</v>
          </cell>
        </row>
        <row r="543">
          <cell r="F543">
            <v>41020</v>
          </cell>
          <cell r="P543">
            <v>1</v>
          </cell>
        </row>
        <row r="544">
          <cell r="F544">
            <v>11200</v>
          </cell>
          <cell r="P544">
            <v>1</v>
          </cell>
        </row>
        <row r="545">
          <cell r="F545">
            <v>15506</v>
          </cell>
          <cell r="P545">
            <v>1</v>
          </cell>
        </row>
        <row r="546">
          <cell r="F546">
            <v>79002</v>
          </cell>
          <cell r="P546">
            <v>1</v>
          </cell>
        </row>
        <row r="547">
          <cell r="F547">
            <v>11430</v>
          </cell>
          <cell r="P547">
            <v>1</v>
          </cell>
        </row>
        <row r="548">
          <cell r="F548">
            <v>15100</v>
          </cell>
          <cell r="P548">
            <v>1</v>
          </cell>
        </row>
        <row r="549">
          <cell r="F549">
            <v>41020</v>
          </cell>
          <cell r="P549">
            <v>1</v>
          </cell>
        </row>
        <row r="550">
          <cell r="F550">
            <v>51020</v>
          </cell>
          <cell r="P550">
            <v>1</v>
          </cell>
        </row>
        <row r="551">
          <cell r="F551">
            <v>14100</v>
          </cell>
          <cell r="P551">
            <v>1</v>
          </cell>
        </row>
        <row r="552">
          <cell r="F552">
            <v>13510</v>
          </cell>
          <cell r="P552">
            <v>1</v>
          </cell>
        </row>
        <row r="553">
          <cell r="F553">
            <v>15506</v>
          </cell>
          <cell r="P553">
            <v>1</v>
          </cell>
        </row>
        <row r="554">
          <cell r="F554">
            <v>15506</v>
          </cell>
          <cell r="P554">
            <v>1</v>
          </cell>
        </row>
        <row r="555">
          <cell r="F555">
            <v>13510</v>
          </cell>
          <cell r="P555">
            <v>1</v>
          </cell>
        </row>
        <row r="556">
          <cell r="F556">
            <v>15100</v>
          </cell>
          <cell r="P556">
            <v>1</v>
          </cell>
        </row>
        <row r="557">
          <cell r="F557">
            <v>13400</v>
          </cell>
          <cell r="P557">
            <v>1</v>
          </cell>
        </row>
        <row r="558">
          <cell r="F558">
            <v>14100</v>
          </cell>
          <cell r="P558">
            <v>1</v>
          </cell>
        </row>
        <row r="559">
          <cell r="F559">
            <v>15505</v>
          </cell>
          <cell r="P559">
            <v>1</v>
          </cell>
        </row>
        <row r="560">
          <cell r="F560">
            <v>41040</v>
          </cell>
          <cell r="P560">
            <v>1</v>
          </cell>
        </row>
        <row r="561">
          <cell r="F561">
            <v>13510</v>
          </cell>
          <cell r="P561">
            <v>1</v>
          </cell>
        </row>
        <row r="562">
          <cell r="F562">
            <v>13510</v>
          </cell>
          <cell r="P562">
            <v>1</v>
          </cell>
        </row>
        <row r="563">
          <cell r="F563">
            <v>41040</v>
          </cell>
          <cell r="P563">
            <v>1</v>
          </cell>
        </row>
        <row r="564">
          <cell r="F564">
            <v>13400</v>
          </cell>
          <cell r="P564">
            <v>1</v>
          </cell>
        </row>
        <row r="565">
          <cell r="F565">
            <v>41020</v>
          </cell>
          <cell r="P565">
            <v>1</v>
          </cell>
        </row>
        <row r="566">
          <cell r="F566">
            <v>15506</v>
          </cell>
          <cell r="P566">
            <v>1</v>
          </cell>
        </row>
        <row r="567">
          <cell r="F567">
            <v>13400</v>
          </cell>
          <cell r="P567">
            <v>1</v>
          </cell>
        </row>
        <row r="568">
          <cell r="F568">
            <v>51010</v>
          </cell>
          <cell r="P568">
            <v>1</v>
          </cell>
        </row>
        <row r="569">
          <cell r="F569">
            <v>41050</v>
          </cell>
          <cell r="P569">
            <v>1</v>
          </cell>
        </row>
        <row r="570">
          <cell r="F570">
            <v>11325</v>
          </cell>
          <cell r="P570">
            <v>1</v>
          </cell>
        </row>
        <row r="571">
          <cell r="F571">
            <v>11490</v>
          </cell>
          <cell r="P571">
            <v>0.8</v>
          </cell>
        </row>
        <row r="572">
          <cell r="F572">
            <v>42010</v>
          </cell>
          <cell r="P572">
            <v>1</v>
          </cell>
        </row>
        <row r="573">
          <cell r="F573">
            <v>14100</v>
          </cell>
          <cell r="P573">
            <v>1</v>
          </cell>
        </row>
        <row r="574">
          <cell r="F574">
            <v>51020</v>
          </cell>
          <cell r="P574">
            <v>1</v>
          </cell>
        </row>
        <row r="575">
          <cell r="F575">
            <v>41060</v>
          </cell>
          <cell r="P575">
            <v>1</v>
          </cell>
        </row>
        <row r="576">
          <cell r="F576">
            <v>13600</v>
          </cell>
          <cell r="P576">
            <v>1</v>
          </cell>
        </row>
        <row r="577">
          <cell r="F577">
            <v>15100</v>
          </cell>
          <cell r="P577">
            <v>1</v>
          </cell>
        </row>
        <row r="578">
          <cell r="F578">
            <v>11100</v>
          </cell>
          <cell r="P578">
            <v>1</v>
          </cell>
        </row>
        <row r="579">
          <cell r="F579">
            <v>15506</v>
          </cell>
          <cell r="P579">
            <v>1</v>
          </cell>
        </row>
        <row r="580">
          <cell r="F580">
            <v>83024</v>
          </cell>
          <cell r="P580">
            <v>1</v>
          </cell>
        </row>
        <row r="581">
          <cell r="F581">
            <v>46010</v>
          </cell>
          <cell r="P581">
            <v>1</v>
          </cell>
        </row>
        <row r="582">
          <cell r="F582">
            <v>11200</v>
          </cell>
          <cell r="P582">
            <v>1</v>
          </cell>
        </row>
        <row r="583">
          <cell r="F583">
            <v>13510</v>
          </cell>
          <cell r="P583">
            <v>1</v>
          </cell>
        </row>
        <row r="584">
          <cell r="F584">
            <v>13520</v>
          </cell>
          <cell r="P584">
            <v>1</v>
          </cell>
        </row>
        <row r="585">
          <cell r="F585">
            <v>11370</v>
          </cell>
          <cell r="P585">
            <v>1</v>
          </cell>
        </row>
        <row r="586">
          <cell r="F586">
            <v>11550</v>
          </cell>
          <cell r="P586">
            <v>1</v>
          </cell>
        </row>
        <row r="587">
          <cell r="F587">
            <v>15506</v>
          </cell>
          <cell r="P587">
            <v>1</v>
          </cell>
        </row>
        <row r="588">
          <cell r="F588">
            <v>49010</v>
          </cell>
          <cell r="P588">
            <v>1</v>
          </cell>
        </row>
        <row r="589">
          <cell r="F589">
            <v>15100</v>
          </cell>
          <cell r="P589">
            <v>1</v>
          </cell>
        </row>
        <row r="590">
          <cell r="F590">
            <v>52040</v>
          </cell>
          <cell r="P590">
            <v>1</v>
          </cell>
        </row>
        <row r="591">
          <cell r="F591">
            <v>12013</v>
          </cell>
          <cell r="P591">
            <v>1</v>
          </cell>
        </row>
        <row r="592">
          <cell r="F592">
            <v>11320</v>
          </cell>
          <cell r="P592">
            <v>1</v>
          </cell>
        </row>
        <row r="593">
          <cell r="F593">
            <v>16200</v>
          </cell>
          <cell r="P593">
            <v>1</v>
          </cell>
        </row>
        <row r="594">
          <cell r="F594">
            <v>13520</v>
          </cell>
          <cell r="P594">
            <v>1</v>
          </cell>
        </row>
        <row r="595">
          <cell r="F595">
            <v>13510</v>
          </cell>
          <cell r="P595">
            <v>1</v>
          </cell>
        </row>
        <row r="596">
          <cell r="F596">
            <v>15506</v>
          </cell>
          <cell r="P596">
            <v>1</v>
          </cell>
        </row>
        <row r="597">
          <cell r="F597">
            <v>15100</v>
          </cell>
          <cell r="P597">
            <v>1</v>
          </cell>
        </row>
        <row r="598">
          <cell r="F598">
            <v>13510</v>
          </cell>
          <cell r="P598">
            <v>1</v>
          </cell>
        </row>
        <row r="599">
          <cell r="F599">
            <v>45010</v>
          </cell>
          <cell r="P599">
            <v>1</v>
          </cell>
        </row>
        <row r="600">
          <cell r="F600">
            <v>14109</v>
          </cell>
          <cell r="P600">
            <v>1</v>
          </cell>
        </row>
        <row r="601">
          <cell r="F601">
            <v>41020</v>
          </cell>
          <cell r="P601">
            <v>1</v>
          </cell>
        </row>
        <row r="602">
          <cell r="F602">
            <v>42018</v>
          </cell>
          <cell r="P602">
            <v>1</v>
          </cell>
        </row>
        <row r="603">
          <cell r="F603">
            <v>33000</v>
          </cell>
          <cell r="P603">
            <v>1</v>
          </cell>
        </row>
        <row r="604">
          <cell r="F604">
            <v>15400</v>
          </cell>
          <cell r="P604">
            <v>1</v>
          </cell>
        </row>
        <row r="605">
          <cell r="F605">
            <v>13510</v>
          </cell>
          <cell r="P605">
            <v>1</v>
          </cell>
        </row>
        <row r="606">
          <cell r="F606">
            <v>51060</v>
          </cell>
          <cell r="P606">
            <v>1</v>
          </cell>
        </row>
        <row r="607">
          <cell r="F607">
            <v>13520</v>
          </cell>
          <cell r="P607">
            <v>1</v>
          </cell>
        </row>
        <row r="608">
          <cell r="F608">
            <v>13510</v>
          </cell>
          <cell r="P608">
            <v>1</v>
          </cell>
        </row>
        <row r="609">
          <cell r="F609">
            <v>41060</v>
          </cell>
          <cell r="P609">
            <v>1</v>
          </cell>
        </row>
        <row r="610">
          <cell r="F610">
            <v>13100</v>
          </cell>
          <cell r="P610">
            <v>1</v>
          </cell>
        </row>
        <row r="611">
          <cell r="F611">
            <v>13510</v>
          </cell>
          <cell r="P611">
            <v>1</v>
          </cell>
        </row>
        <row r="612">
          <cell r="F612">
            <v>15505</v>
          </cell>
          <cell r="P612">
            <v>1</v>
          </cell>
        </row>
        <row r="613">
          <cell r="F613">
            <v>13400</v>
          </cell>
          <cell r="P613">
            <v>1</v>
          </cell>
        </row>
        <row r="614">
          <cell r="F614">
            <v>15506</v>
          </cell>
          <cell r="P614">
            <v>1</v>
          </cell>
        </row>
        <row r="615">
          <cell r="F615">
            <v>15510</v>
          </cell>
          <cell r="P615">
            <v>1</v>
          </cell>
        </row>
        <row r="616">
          <cell r="F616">
            <v>14100</v>
          </cell>
          <cell r="P616">
            <v>1</v>
          </cell>
        </row>
        <row r="617">
          <cell r="F617">
            <v>13510</v>
          </cell>
          <cell r="P617">
            <v>1</v>
          </cell>
        </row>
        <row r="618">
          <cell r="F618">
            <v>42010</v>
          </cell>
          <cell r="P618">
            <v>1</v>
          </cell>
        </row>
        <row r="619">
          <cell r="F619">
            <v>41020</v>
          </cell>
          <cell r="P619">
            <v>1</v>
          </cell>
        </row>
        <row r="620">
          <cell r="F620">
            <v>14100</v>
          </cell>
          <cell r="P620">
            <v>1</v>
          </cell>
        </row>
        <row r="621">
          <cell r="F621">
            <v>13600</v>
          </cell>
          <cell r="P621">
            <v>1</v>
          </cell>
        </row>
        <row r="622">
          <cell r="F622">
            <v>12013</v>
          </cell>
          <cell r="P622">
            <v>1</v>
          </cell>
        </row>
        <row r="623">
          <cell r="F623">
            <v>15510</v>
          </cell>
          <cell r="P623">
            <v>1</v>
          </cell>
        </row>
        <row r="624">
          <cell r="F624">
            <v>13525</v>
          </cell>
          <cell r="P624">
            <v>1</v>
          </cell>
        </row>
        <row r="625">
          <cell r="F625">
            <v>31100</v>
          </cell>
          <cell r="P625">
            <v>1</v>
          </cell>
        </row>
        <row r="626">
          <cell r="F626">
            <v>42014</v>
          </cell>
          <cell r="P626">
            <v>1</v>
          </cell>
        </row>
        <row r="627">
          <cell r="F627">
            <v>16400</v>
          </cell>
          <cell r="P627">
            <v>1</v>
          </cell>
        </row>
        <row r="628">
          <cell r="F628">
            <v>13510</v>
          </cell>
          <cell r="P628">
            <v>1</v>
          </cell>
        </row>
        <row r="629">
          <cell r="F629">
            <v>41060</v>
          </cell>
          <cell r="P629">
            <v>1</v>
          </cell>
        </row>
        <row r="630">
          <cell r="F630">
            <v>15520</v>
          </cell>
          <cell r="P630">
            <v>1</v>
          </cell>
        </row>
        <row r="631">
          <cell r="F631">
            <v>41060</v>
          </cell>
          <cell r="P631">
            <v>1</v>
          </cell>
        </row>
        <row r="632">
          <cell r="F632">
            <v>13520</v>
          </cell>
          <cell r="P632">
            <v>1</v>
          </cell>
        </row>
        <row r="633">
          <cell r="F633">
            <v>15100</v>
          </cell>
          <cell r="P633">
            <v>1</v>
          </cell>
        </row>
        <row r="634">
          <cell r="F634">
            <v>13510</v>
          </cell>
          <cell r="P634">
            <v>1</v>
          </cell>
        </row>
        <row r="635">
          <cell r="F635">
            <v>13510</v>
          </cell>
          <cell r="P635">
            <v>1</v>
          </cell>
        </row>
        <row r="636">
          <cell r="F636">
            <v>16400</v>
          </cell>
          <cell r="P636">
            <v>1</v>
          </cell>
        </row>
        <row r="637">
          <cell r="F637">
            <v>13400</v>
          </cell>
          <cell r="P637">
            <v>1</v>
          </cell>
        </row>
        <row r="638">
          <cell r="F638">
            <v>11100</v>
          </cell>
          <cell r="P638">
            <v>1</v>
          </cell>
        </row>
        <row r="639">
          <cell r="F639">
            <v>14100</v>
          </cell>
          <cell r="P639">
            <v>1</v>
          </cell>
        </row>
        <row r="640">
          <cell r="F640">
            <v>12011</v>
          </cell>
          <cell r="P640">
            <v>1</v>
          </cell>
        </row>
        <row r="641">
          <cell r="F641">
            <v>15100</v>
          </cell>
          <cell r="P641">
            <v>1</v>
          </cell>
        </row>
        <row r="642">
          <cell r="F642">
            <v>13510</v>
          </cell>
          <cell r="P642">
            <v>1</v>
          </cell>
        </row>
        <row r="643">
          <cell r="F643">
            <v>11150</v>
          </cell>
          <cell r="P643">
            <v>1</v>
          </cell>
        </row>
        <row r="644">
          <cell r="F644">
            <v>11100</v>
          </cell>
          <cell r="P644">
            <v>1</v>
          </cell>
        </row>
        <row r="645">
          <cell r="F645">
            <v>13525</v>
          </cell>
          <cell r="P645">
            <v>1</v>
          </cell>
        </row>
        <row r="646">
          <cell r="F646">
            <v>11100</v>
          </cell>
          <cell r="P646">
            <v>1</v>
          </cell>
        </row>
        <row r="647">
          <cell r="F647">
            <v>13400</v>
          </cell>
          <cell r="P647">
            <v>1</v>
          </cell>
        </row>
        <row r="648">
          <cell r="F648">
            <v>13510</v>
          </cell>
          <cell r="P648">
            <v>1</v>
          </cell>
        </row>
        <row r="649">
          <cell r="F649">
            <v>14100</v>
          </cell>
          <cell r="P649">
            <v>1</v>
          </cell>
        </row>
        <row r="650">
          <cell r="F650">
            <v>15506</v>
          </cell>
          <cell r="P650">
            <v>1</v>
          </cell>
        </row>
        <row r="651">
          <cell r="F651">
            <v>79000</v>
          </cell>
          <cell r="P651">
            <v>1</v>
          </cell>
        </row>
        <row r="652">
          <cell r="F652">
            <v>14100</v>
          </cell>
          <cell r="P652">
            <v>1</v>
          </cell>
        </row>
        <row r="653">
          <cell r="F653">
            <v>13510</v>
          </cell>
          <cell r="P653">
            <v>1</v>
          </cell>
        </row>
        <row r="654">
          <cell r="F654">
            <v>51040</v>
          </cell>
          <cell r="P654">
            <v>1</v>
          </cell>
        </row>
        <row r="655">
          <cell r="F655">
            <v>15510</v>
          </cell>
          <cell r="P655">
            <v>1</v>
          </cell>
        </row>
        <row r="656">
          <cell r="F656">
            <v>13510</v>
          </cell>
          <cell r="P656">
            <v>1</v>
          </cell>
        </row>
        <row r="657">
          <cell r="F657">
            <v>13520</v>
          </cell>
          <cell r="P657">
            <v>1</v>
          </cell>
        </row>
        <row r="658">
          <cell r="F658">
            <v>13510</v>
          </cell>
          <cell r="P658">
            <v>1</v>
          </cell>
        </row>
        <row r="659">
          <cell r="F659">
            <v>15510</v>
          </cell>
          <cell r="P659">
            <v>1</v>
          </cell>
        </row>
        <row r="660">
          <cell r="F660">
            <v>13600</v>
          </cell>
          <cell r="P660">
            <v>1</v>
          </cell>
        </row>
        <row r="661">
          <cell r="F661">
            <v>13400</v>
          </cell>
          <cell r="P661">
            <v>1</v>
          </cell>
        </row>
        <row r="662">
          <cell r="F662">
            <v>51020</v>
          </cell>
          <cell r="P662">
            <v>1</v>
          </cell>
        </row>
        <row r="663">
          <cell r="F663">
            <v>15100</v>
          </cell>
          <cell r="P663">
            <v>1</v>
          </cell>
        </row>
        <row r="664">
          <cell r="F664">
            <v>13510</v>
          </cell>
          <cell r="P664">
            <v>1</v>
          </cell>
        </row>
        <row r="665">
          <cell r="F665">
            <v>31300</v>
          </cell>
          <cell r="P665">
            <v>1</v>
          </cell>
        </row>
        <row r="666">
          <cell r="F666">
            <v>43010</v>
          </cell>
          <cell r="P666">
            <v>1</v>
          </cell>
        </row>
        <row r="667">
          <cell r="F667">
            <v>13520</v>
          </cell>
          <cell r="P667">
            <v>1</v>
          </cell>
        </row>
        <row r="668">
          <cell r="F668">
            <v>15506</v>
          </cell>
          <cell r="P668">
            <v>1</v>
          </cell>
        </row>
        <row r="669">
          <cell r="F669">
            <v>14109</v>
          </cell>
          <cell r="P669">
            <v>1</v>
          </cell>
        </row>
        <row r="670">
          <cell r="F670">
            <v>12011</v>
          </cell>
          <cell r="P670">
            <v>1</v>
          </cell>
        </row>
        <row r="671">
          <cell r="F671">
            <v>11590</v>
          </cell>
          <cell r="P671">
            <v>1</v>
          </cell>
        </row>
        <row r="672">
          <cell r="F672">
            <v>14100</v>
          </cell>
          <cell r="P672">
            <v>1</v>
          </cell>
        </row>
        <row r="673">
          <cell r="F673">
            <v>79002</v>
          </cell>
          <cell r="P673">
            <v>1</v>
          </cell>
        </row>
        <row r="674">
          <cell r="F674">
            <v>13520</v>
          </cell>
          <cell r="P674">
            <v>1</v>
          </cell>
        </row>
        <row r="675">
          <cell r="F675">
            <v>13510</v>
          </cell>
          <cell r="P675">
            <v>1</v>
          </cell>
        </row>
        <row r="676">
          <cell r="F676">
            <v>53010</v>
          </cell>
          <cell r="P676">
            <v>1</v>
          </cell>
        </row>
        <row r="677">
          <cell r="F677">
            <v>14100</v>
          </cell>
          <cell r="P677">
            <v>1</v>
          </cell>
        </row>
        <row r="678">
          <cell r="F678">
            <v>11410</v>
          </cell>
          <cell r="P678">
            <v>1</v>
          </cell>
        </row>
        <row r="679">
          <cell r="F679">
            <v>31100</v>
          </cell>
          <cell r="P679">
            <v>1</v>
          </cell>
        </row>
        <row r="680">
          <cell r="F680">
            <v>41040</v>
          </cell>
          <cell r="P680">
            <v>1</v>
          </cell>
        </row>
        <row r="681">
          <cell r="F681">
            <v>13400</v>
          </cell>
          <cell r="P681">
            <v>1</v>
          </cell>
        </row>
        <row r="682">
          <cell r="F682">
            <v>16200</v>
          </cell>
          <cell r="P682">
            <v>1</v>
          </cell>
        </row>
        <row r="683">
          <cell r="F683">
            <v>13400</v>
          </cell>
          <cell r="P683">
            <v>1</v>
          </cell>
        </row>
        <row r="684">
          <cell r="F684">
            <v>15506</v>
          </cell>
          <cell r="P684">
            <v>1</v>
          </cell>
        </row>
        <row r="685">
          <cell r="F685">
            <v>13510</v>
          </cell>
          <cell r="P685">
            <v>1</v>
          </cell>
        </row>
        <row r="686">
          <cell r="F686">
            <v>32000</v>
          </cell>
          <cell r="P686">
            <v>1</v>
          </cell>
        </row>
        <row r="687">
          <cell r="F687">
            <v>13400</v>
          </cell>
          <cell r="P687">
            <v>1</v>
          </cell>
        </row>
        <row r="688">
          <cell r="F688">
            <v>44010</v>
          </cell>
          <cell r="P688">
            <v>1</v>
          </cell>
        </row>
        <row r="689">
          <cell r="F689">
            <v>13400</v>
          </cell>
          <cell r="P689">
            <v>1</v>
          </cell>
        </row>
        <row r="690">
          <cell r="F690">
            <v>13510</v>
          </cell>
          <cell r="P690">
            <v>1</v>
          </cell>
        </row>
        <row r="691">
          <cell r="F691">
            <v>52040</v>
          </cell>
          <cell r="P691">
            <v>1</v>
          </cell>
        </row>
        <row r="692">
          <cell r="F692">
            <v>13400</v>
          </cell>
          <cell r="P692">
            <v>1</v>
          </cell>
        </row>
        <row r="693">
          <cell r="F693">
            <v>13400</v>
          </cell>
          <cell r="P693">
            <v>1</v>
          </cell>
        </row>
        <row r="694">
          <cell r="F694">
            <v>13400</v>
          </cell>
          <cell r="P694">
            <v>1</v>
          </cell>
        </row>
        <row r="695">
          <cell r="F695">
            <v>14100</v>
          </cell>
          <cell r="P695">
            <v>1</v>
          </cell>
        </row>
        <row r="696">
          <cell r="F696">
            <v>11330</v>
          </cell>
          <cell r="P696">
            <v>1</v>
          </cell>
        </row>
        <row r="697">
          <cell r="F697">
            <v>13510</v>
          </cell>
          <cell r="P697">
            <v>1</v>
          </cell>
        </row>
        <row r="698">
          <cell r="F698">
            <v>14109</v>
          </cell>
          <cell r="P698">
            <v>1</v>
          </cell>
        </row>
        <row r="699">
          <cell r="F699">
            <v>34000</v>
          </cell>
          <cell r="P699">
            <v>1</v>
          </cell>
        </row>
        <row r="700">
          <cell r="F700">
            <v>16100</v>
          </cell>
          <cell r="P700">
            <v>1</v>
          </cell>
        </row>
        <row r="701">
          <cell r="F701">
            <v>34000</v>
          </cell>
          <cell r="P701">
            <v>1</v>
          </cell>
        </row>
        <row r="702">
          <cell r="F702">
            <v>41060</v>
          </cell>
          <cell r="P702">
            <v>1</v>
          </cell>
        </row>
        <row r="703">
          <cell r="F703">
            <v>13400</v>
          </cell>
          <cell r="P703">
            <v>1</v>
          </cell>
        </row>
        <row r="704">
          <cell r="F704">
            <v>13510</v>
          </cell>
          <cell r="P704">
            <v>1</v>
          </cell>
        </row>
        <row r="705">
          <cell r="F705">
            <v>11150</v>
          </cell>
          <cell r="P705">
            <v>1</v>
          </cell>
        </row>
        <row r="706">
          <cell r="F706">
            <v>14100</v>
          </cell>
          <cell r="P706">
            <v>1</v>
          </cell>
        </row>
        <row r="707">
          <cell r="F707">
            <v>13510</v>
          </cell>
          <cell r="P707">
            <v>1</v>
          </cell>
        </row>
        <row r="708">
          <cell r="F708">
            <v>52010</v>
          </cell>
          <cell r="P708">
            <v>1</v>
          </cell>
        </row>
        <row r="709">
          <cell r="F709">
            <v>13600</v>
          </cell>
          <cell r="P709">
            <v>1</v>
          </cell>
        </row>
        <row r="710">
          <cell r="F710">
            <v>13510</v>
          </cell>
          <cell r="P710">
            <v>1</v>
          </cell>
        </row>
        <row r="711">
          <cell r="F711">
            <v>13510</v>
          </cell>
          <cell r="P711">
            <v>1</v>
          </cell>
        </row>
        <row r="712">
          <cell r="F712">
            <v>42030</v>
          </cell>
          <cell r="P712">
            <v>1</v>
          </cell>
        </row>
        <row r="713">
          <cell r="F713">
            <v>13400</v>
          </cell>
          <cell r="P713">
            <v>1</v>
          </cell>
        </row>
        <row r="714">
          <cell r="F714">
            <v>14100</v>
          </cell>
          <cell r="P714">
            <v>1</v>
          </cell>
        </row>
        <row r="715">
          <cell r="F715">
            <v>11490</v>
          </cell>
          <cell r="P715">
            <v>0.8</v>
          </cell>
        </row>
        <row r="716">
          <cell r="F716">
            <v>15506</v>
          </cell>
          <cell r="P716">
            <v>1</v>
          </cell>
        </row>
        <row r="717">
          <cell r="F717">
            <v>12359</v>
          </cell>
          <cell r="P717">
            <v>1</v>
          </cell>
        </row>
        <row r="718">
          <cell r="F718">
            <v>14109</v>
          </cell>
          <cell r="P718">
            <v>1</v>
          </cell>
        </row>
        <row r="719">
          <cell r="F719">
            <v>11540</v>
          </cell>
          <cell r="P719">
            <v>1</v>
          </cell>
        </row>
        <row r="720">
          <cell r="F720">
            <v>11330</v>
          </cell>
          <cell r="P720">
            <v>1</v>
          </cell>
        </row>
        <row r="721">
          <cell r="F721">
            <v>15100</v>
          </cell>
          <cell r="P721">
            <v>1</v>
          </cell>
        </row>
        <row r="722">
          <cell r="F722">
            <v>13510</v>
          </cell>
          <cell r="P722">
            <v>1</v>
          </cell>
        </row>
        <row r="723">
          <cell r="F723">
            <v>11490</v>
          </cell>
          <cell r="P723">
            <v>1</v>
          </cell>
        </row>
        <row r="724">
          <cell r="F724">
            <v>15100</v>
          </cell>
          <cell r="P724">
            <v>1</v>
          </cell>
        </row>
        <row r="725">
          <cell r="F725">
            <v>51050</v>
          </cell>
          <cell r="P725">
            <v>1</v>
          </cell>
        </row>
        <row r="726">
          <cell r="F726">
            <v>41060</v>
          </cell>
          <cell r="P726">
            <v>1</v>
          </cell>
        </row>
        <row r="727">
          <cell r="F727">
            <v>13510</v>
          </cell>
          <cell r="P727">
            <v>1</v>
          </cell>
        </row>
        <row r="728">
          <cell r="F728">
            <v>14100</v>
          </cell>
          <cell r="P728">
            <v>1</v>
          </cell>
        </row>
        <row r="729">
          <cell r="F729">
            <v>15520</v>
          </cell>
          <cell r="P729">
            <v>1</v>
          </cell>
        </row>
        <row r="730">
          <cell r="F730">
            <v>13400</v>
          </cell>
          <cell r="P730">
            <v>1</v>
          </cell>
        </row>
        <row r="731">
          <cell r="F731">
            <v>11348</v>
          </cell>
          <cell r="P731">
            <v>1</v>
          </cell>
        </row>
        <row r="732">
          <cell r="F732">
            <v>13400</v>
          </cell>
          <cell r="P732">
            <v>1</v>
          </cell>
        </row>
        <row r="733">
          <cell r="F733">
            <v>15100</v>
          </cell>
          <cell r="P733">
            <v>1</v>
          </cell>
        </row>
        <row r="734">
          <cell r="F734">
            <v>15510</v>
          </cell>
          <cell r="P734">
            <v>1</v>
          </cell>
        </row>
        <row r="735">
          <cell r="F735">
            <v>15510</v>
          </cell>
          <cell r="P735">
            <v>1</v>
          </cell>
        </row>
        <row r="736">
          <cell r="F736">
            <v>41020</v>
          </cell>
          <cell r="P736">
            <v>1</v>
          </cell>
        </row>
        <row r="737">
          <cell r="F737">
            <v>41060</v>
          </cell>
          <cell r="P737">
            <v>1</v>
          </cell>
        </row>
        <row r="738">
          <cell r="F738">
            <v>12012</v>
          </cell>
          <cell r="P738">
            <v>1</v>
          </cell>
        </row>
        <row r="739">
          <cell r="F739">
            <v>14100</v>
          </cell>
          <cell r="P739">
            <v>1</v>
          </cell>
        </row>
        <row r="740">
          <cell r="F740">
            <v>13400</v>
          </cell>
          <cell r="P740">
            <v>1</v>
          </cell>
        </row>
        <row r="741">
          <cell r="F741">
            <v>12011</v>
          </cell>
          <cell r="P741">
            <v>1</v>
          </cell>
        </row>
        <row r="742">
          <cell r="F742">
            <v>13510</v>
          </cell>
          <cell r="P742">
            <v>1</v>
          </cell>
        </row>
        <row r="743">
          <cell r="F743">
            <v>14100</v>
          </cell>
          <cell r="P743">
            <v>1</v>
          </cell>
        </row>
        <row r="744">
          <cell r="F744">
            <v>14109</v>
          </cell>
          <cell r="P744">
            <v>1</v>
          </cell>
        </row>
        <row r="745">
          <cell r="F745">
            <v>13520</v>
          </cell>
          <cell r="P745">
            <v>1</v>
          </cell>
        </row>
        <row r="746">
          <cell r="F746">
            <v>14100</v>
          </cell>
          <cell r="P746">
            <v>1</v>
          </cell>
        </row>
        <row r="747">
          <cell r="F747">
            <v>41020</v>
          </cell>
          <cell r="P747">
            <v>1</v>
          </cell>
        </row>
        <row r="748">
          <cell r="F748">
            <v>14100</v>
          </cell>
          <cell r="P748">
            <v>1</v>
          </cell>
        </row>
        <row r="749">
          <cell r="F749">
            <v>13400</v>
          </cell>
          <cell r="P749">
            <v>1</v>
          </cell>
        </row>
        <row r="750">
          <cell r="F750">
            <v>13400</v>
          </cell>
          <cell r="P750">
            <v>0.5</v>
          </cell>
        </row>
        <row r="751">
          <cell r="F751">
            <v>41060</v>
          </cell>
          <cell r="P751">
            <v>1</v>
          </cell>
        </row>
        <row r="752">
          <cell r="F752">
            <v>32000</v>
          </cell>
          <cell r="P752">
            <v>1</v>
          </cell>
        </row>
        <row r="753">
          <cell r="F753">
            <v>45010</v>
          </cell>
          <cell r="P753">
            <v>1</v>
          </cell>
        </row>
        <row r="754">
          <cell r="F754">
            <v>15520</v>
          </cell>
          <cell r="P754">
            <v>1</v>
          </cell>
        </row>
        <row r="755">
          <cell r="F755">
            <v>15520</v>
          </cell>
          <cell r="P755">
            <v>1</v>
          </cell>
        </row>
        <row r="756">
          <cell r="F756">
            <v>15400</v>
          </cell>
          <cell r="P756">
            <v>1</v>
          </cell>
        </row>
        <row r="757">
          <cell r="F757">
            <v>13520</v>
          </cell>
          <cell r="P757">
            <v>1</v>
          </cell>
        </row>
        <row r="758">
          <cell r="F758">
            <v>15505</v>
          </cell>
          <cell r="P758">
            <v>1</v>
          </cell>
        </row>
        <row r="759">
          <cell r="F759">
            <v>15100</v>
          </cell>
          <cell r="P759">
            <v>1</v>
          </cell>
        </row>
        <row r="760">
          <cell r="F760">
            <v>13400</v>
          </cell>
          <cell r="P760">
            <v>1</v>
          </cell>
        </row>
        <row r="761">
          <cell r="F761">
            <v>13510</v>
          </cell>
          <cell r="P761">
            <v>1</v>
          </cell>
        </row>
        <row r="762">
          <cell r="F762">
            <v>11200</v>
          </cell>
          <cell r="P762">
            <v>1</v>
          </cell>
        </row>
        <row r="763">
          <cell r="F763">
            <v>11200</v>
          </cell>
          <cell r="P763">
            <v>1</v>
          </cell>
        </row>
        <row r="764">
          <cell r="F764">
            <v>11320</v>
          </cell>
          <cell r="P764">
            <v>1</v>
          </cell>
        </row>
        <row r="765">
          <cell r="F765">
            <v>15100</v>
          </cell>
          <cell r="P765">
            <v>1</v>
          </cell>
        </row>
        <row r="766">
          <cell r="F766">
            <v>14100</v>
          </cell>
          <cell r="P766">
            <v>1</v>
          </cell>
        </row>
        <row r="767">
          <cell r="F767">
            <v>14100</v>
          </cell>
          <cell r="P767">
            <v>1</v>
          </cell>
        </row>
        <row r="768">
          <cell r="F768">
            <v>11100</v>
          </cell>
          <cell r="P768">
            <v>1</v>
          </cell>
        </row>
        <row r="769">
          <cell r="F769">
            <v>15506</v>
          </cell>
          <cell r="P769">
            <v>1</v>
          </cell>
        </row>
        <row r="770">
          <cell r="F770">
            <v>11200</v>
          </cell>
          <cell r="P770">
            <v>1</v>
          </cell>
        </row>
        <row r="771">
          <cell r="F771">
            <v>13520</v>
          </cell>
          <cell r="P771">
            <v>1</v>
          </cell>
        </row>
        <row r="772">
          <cell r="F772">
            <v>15510</v>
          </cell>
          <cell r="P772">
            <v>1</v>
          </cell>
        </row>
        <row r="773">
          <cell r="F773">
            <v>13510</v>
          </cell>
          <cell r="P773">
            <v>1</v>
          </cell>
        </row>
        <row r="774">
          <cell r="F774">
            <v>15506</v>
          </cell>
          <cell r="P774">
            <v>1</v>
          </cell>
        </row>
        <row r="775">
          <cell r="F775">
            <v>15505</v>
          </cell>
          <cell r="P775">
            <v>1</v>
          </cell>
        </row>
        <row r="776">
          <cell r="F776">
            <v>13400</v>
          </cell>
          <cell r="P776">
            <v>1</v>
          </cell>
        </row>
        <row r="777">
          <cell r="F777">
            <v>13510</v>
          </cell>
          <cell r="P777">
            <v>1</v>
          </cell>
        </row>
        <row r="778">
          <cell r="F778">
            <v>11100</v>
          </cell>
          <cell r="P778">
            <v>1</v>
          </cell>
        </row>
        <row r="779">
          <cell r="F779">
            <v>41020</v>
          </cell>
          <cell r="P779">
            <v>1</v>
          </cell>
        </row>
        <row r="780">
          <cell r="F780">
            <v>13400</v>
          </cell>
          <cell r="P780">
            <v>1</v>
          </cell>
        </row>
        <row r="781">
          <cell r="F781">
            <v>15510</v>
          </cell>
          <cell r="P781">
            <v>1</v>
          </cell>
        </row>
        <row r="782">
          <cell r="F782">
            <v>15100</v>
          </cell>
          <cell r="P782">
            <v>1</v>
          </cell>
        </row>
        <row r="783">
          <cell r="F783">
            <v>13400</v>
          </cell>
          <cell r="P783">
            <v>1</v>
          </cell>
        </row>
        <row r="784">
          <cell r="F784">
            <v>13400</v>
          </cell>
          <cell r="P784">
            <v>1</v>
          </cell>
        </row>
        <row r="785">
          <cell r="F785">
            <v>15506</v>
          </cell>
          <cell r="P785">
            <v>1</v>
          </cell>
        </row>
        <row r="786">
          <cell r="F786">
            <v>14100</v>
          </cell>
          <cell r="P786">
            <v>1</v>
          </cell>
        </row>
        <row r="787">
          <cell r="F787">
            <v>13510</v>
          </cell>
          <cell r="P787">
            <v>1</v>
          </cell>
        </row>
        <row r="788">
          <cell r="F788">
            <v>13525</v>
          </cell>
          <cell r="P788">
            <v>1</v>
          </cell>
        </row>
        <row r="789">
          <cell r="F789">
            <v>15100</v>
          </cell>
          <cell r="P789">
            <v>1</v>
          </cell>
        </row>
        <row r="790">
          <cell r="F790">
            <v>15506</v>
          </cell>
          <cell r="P790">
            <v>1</v>
          </cell>
        </row>
        <row r="791">
          <cell r="F791">
            <v>51060</v>
          </cell>
          <cell r="P791">
            <v>1</v>
          </cell>
        </row>
        <row r="792">
          <cell r="F792">
            <v>15100</v>
          </cell>
          <cell r="P792">
            <v>1</v>
          </cell>
        </row>
        <row r="793">
          <cell r="F793">
            <v>16200</v>
          </cell>
          <cell r="P793">
            <v>1</v>
          </cell>
        </row>
        <row r="794">
          <cell r="F794">
            <v>13510</v>
          </cell>
          <cell r="P794">
            <v>1</v>
          </cell>
        </row>
        <row r="795">
          <cell r="F795">
            <v>14100</v>
          </cell>
          <cell r="P795">
            <v>1</v>
          </cell>
        </row>
        <row r="796">
          <cell r="F796">
            <v>13400</v>
          </cell>
          <cell r="P796">
            <v>1</v>
          </cell>
        </row>
        <row r="797">
          <cell r="F797">
            <v>13510</v>
          </cell>
          <cell r="P797">
            <v>1</v>
          </cell>
        </row>
        <row r="798">
          <cell r="F798">
            <v>13510</v>
          </cell>
          <cell r="P798">
            <v>1</v>
          </cell>
        </row>
        <row r="799">
          <cell r="F799">
            <v>51020</v>
          </cell>
          <cell r="P799">
            <v>1</v>
          </cell>
        </row>
        <row r="800">
          <cell r="F800">
            <v>16300</v>
          </cell>
          <cell r="P800">
            <v>1</v>
          </cell>
        </row>
        <row r="801">
          <cell r="F801">
            <v>11200</v>
          </cell>
          <cell r="P801">
            <v>1</v>
          </cell>
        </row>
        <row r="802">
          <cell r="F802">
            <v>16100</v>
          </cell>
          <cell r="P802">
            <v>1</v>
          </cell>
        </row>
        <row r="803">
          <cell r="F803">
            <v>11100</v>
          </cell>
          <cell r="P803">
            <v>1</v>
          </cell>
        </row>
        <row r="804">
          <cell r="F804">
            <v>15510</v>
          </cell>
          <cell r="P804">
            <v>1</v>
          </cell>
        </row>
        <row r="805">
          <cell r="F805">
            <v>13510</v>
          </cell>
          <cell r="P805">
            <v>1</v>
          </cell>
        </row>
        <row r="806">
          <cell r="F806">
            <v>54010</v>
          </cell>
          <cell r="P806">
            <v>1</v>
          </cell>
        </row>
        <row r="807">
          <cell r="F807">
            <v>15506</v>
          </cell>
          <cell r="P807">
            <v>1</v>
          </cell>
        </row>
        <row r="808">
          <cell r="F808">
            <v>13520</v>
          </cell>
          <cell r="P808">
            <v>1</v>
          </cell>
        </row>
        <row r="809">
          <cell r="F809">
            <v>15508</v>
          </cell>
          <cell r="P809">
            <v>1</v>
          </cell>
        </row>
        <row r="810">
          <cell r="F810">
            <v>14109</v>
          </cell>
          <cell r="P810">
            <v>1</v>
          </cell>
        </row>
        <row r="811">
          <cell r="F811">
            <v>13510</v>
          </cell>
          <cell r="P811">
            <v>1</v>
          </cell>
        </row>
        <row r="812">
          <cell r="F812">
            <v>41050</v>
          </cell>
          <cell r="P812">
            <v>1</v>
          </cell>
        </row>
        <row r="813">
          <cell r="F813">
            <v>15520</v>
          </cell>
          <cell r="P813">
            <v>1</v>
          </cell>
        </row>
        <row r="814">
          <cell r="F814">
            <v>12012</v>
          </cell>
          <cell r="P814">
            <v>1</v>
          </cell>
        </row>
        <row r="815">
          <cell r="F815">
            <v>15506</v>
          </cell>
          <cell r="P815">
            <v>1</v>
          </cell>
        </row>
        <row r="816">
          <cell r="F816">
            <v>11348</v>
          </cell>
          <cell r="P816">
            <v>1</v>
          </cell>
        </row>
        <row r="817">
          <cell r="F817">
            <v>11490</v>
          </cell>
          <cell r="P817">
            <v>0.8</v>
          </cell>
        </row>
        <row r="818">
          <cell r="F818">
            <v>11100</v>
          </cell>
          <cell r="P818">
            <v>1</v>
          </cell>
        </row>
        <row r="819">
          <cell r="F819">
            <v>13400</v>
          </cell>
          <cell r="P819">
            <v>1</v>
          </cell>
        </row>
        <row r="820">
          <cell r="F820">
            <v>14100</v>
          </cell>
          <cell r="P820">
            <v>1</v>
          </cell>
        </row>
        <row r="821">
          <cell r="F821">
            <v>51050</v>
          </cell>
          <cell r="P821">
            <v>1</v>
          </cell>
        </row>
        <row r="822">
          <cell r="F822">
            <v>13510</v>
          </cell>
          <cell r="P822">
            <v>1</v>
          </cell>
        </row>
        <row r="823">
          <cell r="F823">
            <v>15100</v>
          </cell>
          <cell r="P823">
            <v>1</v>
          </cell>
        </row>
        <row r="824">
          <cell r="F824">
            <v>13400</v>
          </cell>
          <cell r="P824">
            <v>1</v>
          </cell>
        </row>
        <row r="825">
          <cell r="F825">
            <v>11430</v>
          </cell>
          <cell r="P825">
            <v>1</v>
          </cell>
        </row>
        <row r="826">
          <cell r="F826">
            <v>13510</v>
          </cell>
          <cell r="P826">
            <v>1</v>
          </cell>
        </row>
        <row r="827">
          <cell r="F827">
            <v>15506</v>
          </cell>
          <cell r="P827">
            <v>1</v>
          </cell>
        </row>
        <row r="828">
          <cell r="F828">
            <v>15506</v>
          </cell>
          <cell r="P828">
            <v>1</v>
          </cell>
        </row>
        <row r="829">
          <cell r="F829">
            <v>14100</v>
          </cell>
          <cell r="P829">
            <v>1</v>
          </cell>
        </row>
        <row r="830">
          <cell r="F830">
            <v>54010</v>
          </cell>
          <cell r="P830">
            <v>1</v>
          </cell>
        </row>
        <row r="831">
          <cell r="F831">
            <v>15100</v>
          </cell>
          <cell r="P831">
            <v>1</v>
          </cell>
        </row>
        <row r="832">
          <cell r="F832">
            <v>13510</v>
          </cell>
          <cell r="P832">
            <v>1</v>
          </cell>
        </row>
        <row r="833">
          <cell r="F833">
            <v>13510</v>
          </cell>
          <cell r="P833">
            <v>1</v>
          </cell>
        </row>
        <row r="834">
          <cell r="F834">
            <v>13510</v>
          </cell>
          <cell r="P834">
            <v>1</v>
          </cell>
        </row>
        <row r="835">
          <cell r="F835">
            <v>14100</v>
          </cell>
          <cell r="P835">
            <v>1</v>
          </cell>
        </row>
        <row r="836">
          <cell r="F836">
            <v>14100</v>
          </cell>
          <cell r="P836">
            <v>1</v>
          </cell>
        </row>
        <row r="837">
          <cell r="F837">
            <v>13600</v>
          </cell>
          <cell r="P837">
            <v>1</v>
          </cell>
        </row>
        <row r="838">
          <cell r="F838">
            <v>15492</v>
          </cell>
          <cell r="P838">
            <v>1</v>
          </cell>
        </row>
        <row r="839">
          <cell r="F839">
            <v>79002</v>
          </cell>
          <cell r="P839">
            <v>1</v>
          </cell>
        </row>
        <row r="840">
          <cell r="F840">
            <v>11430</v>
          </cell>
          <cell r="P840">
            <v>1</v>
          </cell>
        </row>
        <row r="841">
          <cell r="F841">
            <v>72500</v>
          </cell>
          <cell r="P841">
            <v>1</v>
          </cell>
        </row>
        <row r="842">
          <cell r="F842">
            <v>15100</v>
          </cell>
          <cell r="P842">
            <v>1</v>
          </cell>
        </row>
        <row r="843">
          <cell r="F843">
            <v>14100</v>
          </cell>
          <cell r="P843">
            <v>1</v>
          </cell>
        </row>
        <row r="844">
          <cell r="F844">
            <v>13510</v>
          </cell>
          <cell r="P844">
            <v>1</v>
          </cell>
        </row>
        <row r="845">
          <cell r="F845">
            <v>34000</v>
          </cell>
          <cell r="P845">
            <v>1</v>
          </cell>
        </row>
        <row r="846">
          <cell r="F846">
            <v>13510</v>
          </cell>
          <cell r="P846">
            <v>1</v>
          </cell>
        </row>
        <row r="847">
          <cell r="F847">
            <v>13510</v>
          </cell>
          <cell r="P847">
            <v>1</v>
          </cell>
        </row>
        <row r="848">
          <cell r="F848">
            <v>13400</v>
          </cell>
          <cell r="P848">
            <v>1</v>
          </cell>
        </row>
        <row r="849">
          <cell r="F849">
            <v>14100</v>
          </cell>
          <cell r="P849">
            <v>1</v>
          </cell>
        </row>
        <row r="850">
          <cell r="F850">
            <v>15100</v>
          </cell>
          <cell r="P850">
            <v>1</v>
          </cell>
        </row>
        <row r="851">
          <cell r="F851">
            <v>15506</v>
          </cell>
          <cell r="P851">
            <v>1</v>
          </cell>
        </row>
        <row r="852">
          <cell r="F852">
            <v>13510</v>
          </cell>
          <cell r="P852">
            <v>1</v>
          </cell>
        </row>
        <row r="853">
          <cell r="F853">
            <v>13510</v>
          </cell>
          <cell r="P853">
            <v>1</v>
          </cell>
        </row>
        <row r="854">
          <cell r="F854">
            <v>15510</v>
          </cell>
          <cell r="P854">
            <v>1</v>
          </cell>
        </row>
        <row r="855">
          <cell r="F855">
            <v>11200</v>
          </cell>
          <cell r="P855">
            <v>1</v>
          </cell>
        </row>
        <row r="856">
          <cell r="F856">
            <v>13400</v>
          </cell>
          <cell r="P856">
            <v>1</v>
          </cell>
        </row>
        <row r="857">
          <cell r="F857">
            <v>13510</v>
          </cell>
          <cell r="P857">
            <v>1</v>
          </cell>
        </row>
        <row r="858">
          <cell r="F858">
            <v>42012</v>
          </cell>
          <cell r="P858">
            <v>1</v>
          </cell>
        </row>
        <row r="859">
          <cell r="F859">
            <v>13510</v>
          </cell>
          <cell r="P859">
            <v>1</v>
          </cell>
        </row>
        <row r="860">
          <cell r="F860">
            <v>13510</v>
          </cell>
          <cell r="P860">
            <v>1</v>
          </cell>
        </row>
        <row r="861">
          <cell r="F861">
            <v>52040</v>
          </cell>
          <cell r="P861">
            <v>1</v>
          </cell>
        </row>
        <row r="862">
          <cell r="F862">
            <v>13100</v>
          </cell>
          <cell r="P862">
            <v>1</v>
          </cell>
        </row>
        <row r="863">
          <cell r="F863">
            <v>41040</v>
          </cell>
          <cell r="P863">
            <v>1</v>
          </cell>
        </row>
        <row r="864">
          <cell r="F864">
            <v>15506</v>
          </cell>
          <cell r="P864">
            <v>1</v>
          </cell>
        </row>
        <row r="865">
          <cell r="F865">
            <v>15400</v>
          </cell>
          <cell r="P865">
            <v>1</v>
          </cell>
        </row>
        <row r="866">
          <cell r="F866">
            <v>41060</v>
          </cell>
          <cell r="P866">
            <v>1</v>
          </cell>
        </row>
        <row r="867">
          <cell r="F867">
            <v>13510</v>
          </cell>
          <cell r="P867">
            <v>1</v>
          </cell>
        </row>
        <row r="868">
          <cell r="F868">
            <v>51010</v>
          </cell>
          <cell r="P868">
            <v>1</v>
          </cell>
        </row>
        <row r="869">
          <cell r="F869">
            <v>12013</v>
          </cell>
          <cell r="P869">
            <v>1</v>
          </cell>
        </row>
        <row r="870">
          <cell r="F870">
            <v>11410</v>
          </cell>
          <cell r="P870">
            <v>1</v>
          </cell>
        </row>
        <row r="871">
          <cell r="F871">
            <v>13520</v>
          </cell>
          <cell r="P871">
            <v>1</v>
          </cell>
        </row>
        <row r="872">
          <cell r="F872">
            <v>15400</v>
          </cell>
          <cell r="P872">
            <v>1</v>
          </cell>
        </row>
        <row r="873">
          <cell r="F873">
            <v>12013</v>
          </cell>
          <cell r="P873">
            <v>1</v>
          </cell>
        </row>
        <row r="874">
          <cell r="F874">
            <v>41040</v>
          </cell>
          <cell r="P874">
            <v>1</v>
          </cell>
        </row>
        <row r="875">
          <cell r="F875">
            <v>13400</v>
          </cell>
          <cell r="P875">
            <v>1</v>
          </cell>
        </row>
        <row r="876">
          <cell r="F876">
            <v>32000</v>
          </cell>
          <cell r="P876">
            <v>1</v>
          </cell>
        </row>
        <row r="877">
          <cell r="F877">
            <v>14100</v>
          </cell>
          <cell r="P877">
            <v>1</v>
          </cell>
        </row>
        <row r="878">
          <cell r="F878">
            <v>13400</v>
          </cell>
          <cell r="P878">
            <v>1</v>
          </cell>
        </row>
        <row r="879">
          <cell r="F879">
            <v>41020</v>
          </cell>
          <cell r="P879">
            <v>1</v>
          </cell>
        </row>
        <row r="880">
          <cell r="F880">
            <v>15506</v>
          </cell>
          <cell r="P880">
            <v>1</v>
          </cell>
        </row>
        <row r="881">
          <cell r="F881">
            <v>13525</v>
          </cell>
          <cell r="P881">
            <v>1</v>
          </cell>
        </row>
        <row r="882">
          <cell r="F882">
            <v>13400</v>
          </cell>
          <cell r="P882">
            <v>1</v>
          </cell>
        </row>
        <row r="883">
          <cell r="F883">
            <v>13400</v>
          </cell>
          <cell r="P883">
            <v>0.5</v>
          </cell>
        </row>
        <row r="884">
          <cell r="F884">
            <v>15506</v>
          </cell>
          <cell r="P884">
            <v>1</v>
          </cell>
        </row>
        <row r="885">
          <cell r="F885">
            <v>15506</v>
          </cell>
          <cell r="P885">
            <v>1</v>
          </cell>
        </row>
        <row r="886">
          <cell r="F886">
            <v>13510</v>
          </cell>
          <cell r="P886">
            <v>1</v>
          </cell>
        </row>
        <row r="887">
          <cell r="F887">
            <v>15100</v>
          </cell>
          <cell r="P887">
            <v>1</v>
          </cell>
        </row>
        <row r="888">
          <cell r="F888">
            <v>13520</v>
          </cell>
          <cell r="P888">
            <v>1</v>
          </cell>
        </row>
        <row r="889">
          <cell r="F889">
            <v>13510</v>
          </cell>
          <cell r="P889">
            <v>1</v>
          </cell>
        </row>
        <row r="890">
          <cell r="F890">
            <v>13400</v>
          </cell>
          <cell r="P890">
            <v>1</v>
          </cell>
        </row>
        <row r="891">
          <cell r="F891">
            <v>15509</v>
          </cell>
          <cell r="P891">
            <v>1</v>
          </cell>
        </row>
        <row r="892">
          <cell r="F892">
            <v>13600</v>
          </cell>
          <cell r="P892">
            <v>1</v>
          </cell>
        </row>
        <row r="893">
          <cell r="F893">
            <v>11325</v>
          </cell>
          <cell r="P893">
            <v>1</v>
          </cell>
        </row>
        <row r="894">
          <cell r="F894">
            <v>53010</v>
          </cell>
          <cell r="P894">
            <v>1</v>
          </cell>
        </row>
        <row r="895">
          <cell r="F895">
            <v>43010</v>
          </cell>
          <cell r="P895">
            <v>1</v>
          </cell>
        </row>
        <row r="896">
          <cell r="F896">
            <v>41040</v>
          </cell>
          <cell r="P896">
            <v>1</v>
          </cell>
        </row>
        <row r="897">
          <cell r="F897">
            <v>13400</v>
          </cell>
          <cell r="P897">
            <v>1</v>
          </cell>
        </row>
        <row r="898">
          <cell r="F898">
            <v>14100</v>
          </cell>
          <cell r="P898">
            <v>1</v>
          </cell>
        </row>
        <row r="899">
          <cell r="F899">
            <v>16300</v>
          </cell>
          <cell r="P899">
            <v>1</v>
          </cell>
        </row>
        <row r="900">
          <cell r="F900">
            <v>14100</v>
          </cell>
          <cell r="P900">
            <v>1</v>
          </cell>
        </row>
        <row r="901">
          <cell r="F901">
            <v>12013</v>
          </cell>
          <cell r="P901">
            <v>1</v>
          </cell>
        </row>
        <row r="902">
          <cell r="F902">
            <v>13400</v>
          </cell>
          <cell r="P902">
            <v>1</v>
          </cell>
        </row>
        <row r="903">
          <cell r="F903">
            <v>15100</v>
          </cell>
          <cell r="P903">
            <v>1</v>
          </cell>
        </row>
        <row r="904">
          <cell r="F904">
            <v>15100</v>
          </cell>
          <cell r="P904">
            <v>1</v>
          </cell>
        </row>
        <row r="905">
          <cell r="F905">
            <v>13510</v>
          </cell>
          <cell r="P905">
            <v>1</v>
          </cell>
        </row>
        <row r="906">
          <cell r="F906">
            <v>13400</v>
          </cell>
          <cell r="P906">
            <v>1</v>
          </cell>
        </row>
        <row r="907">
          <cell r="F907">
            <v>15509</v>
          </cell>
          <cell r="P907">
            <v>1</v>
          </cell>
        </row>
        <row r="908">
          <cell r="F908">
            <v>41020</v>
          </cell>
          <cell r="P908">
            <v>1</v>
          </cell>
        </row>
        <row r="909">
          <cell r="F909">
            <v>13510</v>
          </cell>
          <cell r="P909">
            <v>1</v>
          </cell>
        </row>
        <row r="910">
          <cell r="F910">
            <v>15508</v>
          </cell>
          <cell r="P910">
            <v>1</v>
          </cell>
        </row>
        <row r="911">
          <cell r="F911">
            <v>12013</v>
          </cell>
          <cell r="P911">
            <v>1</v>
          </cell>
        </row>
        <row r="912">
          <cell r="F912">
            <v>12013</v>
          </cell>
          <cell r="P912">
            <v>1</v>
          </cell>
        </row>
        <row r="913">
          <cell r="F913">
            <v>42014</v>
          </cell>
          <cell r="P913">
            <v>1</v>
          </cell>
        </row>
        <row r="914">
          <cell r="F914">
            <v>11550</v>
          </cell>
          <cell r="P914">
            <v>1</v>
          </cell>
        </row>
        <row r="915">
          <cell r="F915">
            <v>15520</v>
          </cell>
          <cell r="P915">
            <v>1</v>
          </cell>
        </row>
        <row r="916">
          <cell r="F916">
            <v>11420</v>
          </cell>
          <cell r="P916">
            <v>1</v>
          </cell>
        </row>
        <row r="917">
          <cell r="F917">
            <v>13400</v>
          </cell>
          <cell r="P917">
            <v>1</v>
          </cell>
        </row>
        <row r="918">
          <cell r="F918">
            <v>13400</v>
          </cell>
          <cell r="P918">
            <v>1</v>
          </cell>
        </row>
        <row r="919">
          <cell r="F919">
            <v>42040</v>
          </cell>
          <cell r="P919">
            <v>1</v>
          </cell>
        </row>
        <row r="920">
          <cell r="F920">
            <v>15100</v>
          </cell>
          <cell r="P920">
            <v>1</v>
          </cell>
        </row>
        <row r="921">
          <cell r="F921">
            <v>41060</v>
          </cell>
          <cell r="P921">
            <v>1</v>
          </cell>
        </row>
        <row r="922">
          <cell r="F922">
            <v>42016</v>
          </cell>
          <cell r="P922">
            <v>1</v>
          </cell>
        </row>
        <row r="923">
          <cell r="F923">
            <v>15520</v>
          </cell>
          <cell r="P923">
            <v>1</v>
          </cell>
        </row>
        <row r="924">
          <cell r="F924">
            <v>15506</v>
          </cell>
          <cell r="P924">
            <v>1</v>
          </cell>
        </row>
        <row r="925">
          <cell r="F925">
            <v>15100</v>
          </cell>
          <cell r="P925">
            <v>1</v>
          </cell>
        </row>
        <row r="926">
          <cell r="F926">
            <v>13510</v>
          </cell>
          <cell r="P926">
            <v>1</v>
          </cell>
        </row>
        <row r="927">
          <cell r="F927">
            <v>15520</v>
          </cell>
          <cell r="P927">
            <v>1</v>
          </cell>
        </row>
        <row r="928">
          <cell r="F928">
            <v>13400</v>
          </cell>
          <cell r="P928">
            <v>1</v>
          </cell>
        </row>
        <row r="929">
          <cell r="F929">
            <v>11200</v>
          </cell>
          <cell r="P929">
            <v>1</v>
          </cell>
        </row>
        <row r="930">
          <cell r="F930">
            <v>14100</v>
          </cell>
          <cell r="P930">
            <v>1</v>
          </cell>
        </row>
        <row r="931">
          <cell r="F931">
            <v>41050</v>
          </cell>
          <cell r="P931">
            <v>1</v>
          </cell>
        </row>
        <row r="932">
          <cell r="F932">
            <v>13510</v>
          </cell>
          <cell r="P932">
            <v>1</v>
          </cell>
        </row>
        <row r="933">
          <cell r="F933">
            <v>11370</v>
          </cell>
          <cell r="P933">
            <v>1</v>
          </cell>
        </row>
        <row r="934">
          <cell r="F934">
            <v>12012</v>
          </cell>
          <cell r="P934">
            <v>1</v>
          </cell>
        </row>
        <row r="935">
          <cell r="F935">
            <v>13400</v>
          </cell>
          <cell r="P935">
            <v>1</v>
          </cell>
        </row>
        <row r="936">
          <cell r="F936">
            <v>13510</v>
          </cell>
          <cell r="P936">
            <v>1</v>
          </cell>
        </row>
        <row r="937">
          <cell r="F937">
            <v>15506</v>
          </cell>
          <cell r="P937">
            <v>1</v>
          </cell>
        </row>
        <row r="938">
          <cell r="F938">
            <v>41020</v>
          </cell>
          <cell r="P938">
            <v>1</v>
          </cell>
        </row>
        <row r="939">
          <cell r="F939">
            <v>43010</v>
          </cell>
          <cell r="P939">
            <v>1</v>
          </cell>
        </row>
        <row r="940">
          <cell r="F940">
            <v>14100</v>
          </cell>
          <cell r="P940">
            <v>1</v>
          </cell>
        </row>
        <row r="941">
          <cell r="F941">
            <v>52020</v>
          </cell>
          <cell r="P941">
            <v>1</v>
          </cell>
        </row>
        <row r="942">
          <cell r="F942">
            <v>13510</v>
          </cell>
          <cell r="P942">
            <v>1</v>
          </cell>
        </row>
        <row r="943">
          <cell r="F943">
            <v>15520</v>
          </cell>
          <cell r="P943">
            <v>1</v>
          </cell>
        </row>
        <row r="944">
          <cell r="F944">
            <v>11490</v>
          </cell>
          <cell r="P944">
            <v>1</v>
          </cell>
        </row>
        <row r="945">
          <cell r="F945">
            <v>14100</v>
          </cell>
          <cell r="P945">
            <v>1</v>
          </cell>
        </row>
        <row r="946">
          <cell r="F946">
            <v>11100</v>
          </cell>
          <cell r="P946">
            <v>1</v>
          </cell>
        </row>
        <row r="947">
          <cell r="F947">
            <v>12013</v>
          </cell>
          <cell r="P947">
            <v>1</v>
          </cell>
        </row>
        <row r="948">
          <cell r="F948">
            <v>13510</v>
          </cell>
          <cell r="P948">
            <v>1</v>
          </cell>
        </row>
        <row r="949">
          <cell r="F949">
            <v>15506</v>
          </cell>
          <cell r="P949">
            <v>1</v>
          </cell>
        </row>
        <row r="950">
          <cell r="F950">
            <v>15100</v>
          </cell>
          <cell r="P950">
            <v>1</v>
          </cell>
        </row>
        <row r="951">
          <cell r="F951">
            <v>41040</v>
          </cell>
          <cell r="P951">
            <v>1</v>
          </cell>
        </row>
        <row r="952">
          <cell r="F952">
            <v>12013</v>
          </cell>
          <cell r="P952">
            <v>1</v>
          </cell>
        </row>
        <row r="953">
          <cell r="F953">
            <v>15506</v>
          </cell>
          <cell r="P953">
            <v>1</v>
          </cell>
        </row>
        <row r="954">
          <cell r="F954">
            <v>13510</v>
          </cell>
          <cell r="P954">
            <v>1</v>
          </cell>
        </row>
        <row r="955">
          <cell r="F955">
            <v>11348</v>
          </cell>
          <cell r="P955">
            <v>1</v>
          </cell>
        </row>
        <row r="956">
          <cell r="F956">
            <v>12013</v>
          </cell>
          <cell r="P956">
            <v>1</v>
          </cell>
        </row>
        <row r="957">
          <cell r="F957">
            <v>41050</v>
          </cell>
          <cell r="P957">
            <v>1</v>
          </cell>
        </row>
        <row r="958">
          <cell r="F958">
            <v>12013</v>
          </cell>
          <cell r="P958">
            <v>1</v>
          </cell>
        </row>
        <row r="959">
          <cell r="F959">
            <v>53010</v>
          </cell>
          <cell r="P959">
            <v>1</v>
          </cell>
        </row>
        <row r="960">
          <cell r="F960">
            <v>15506</v>
          </cell>
          <cell r="P960">
            <v>1</v>
          </cell>
        </row>
        <row r="961">
          <cell r="F961">
            <v>13400</v>
          </cell>
          <cell r="P961">
            <v>1</v>
          </cell>
        </row>
        <row r="962">
          <cell r="F962">
            <v>33000</v>
          </cell>
          <cell r="P962">
            <v>1</v>
          </cell>
        </row>
        <row r="963">
          <cell r="F963">
            <v>11200</v>
          </cell>
          <cell r="P963">
            <v>1</v>
          </cell>
        </row>
        <row r="964">
          <cell r="F964">
            <v>16200</v>
          </cell>
          <cell r="P964">
            <v>1</v>
          </cell>
        </row>
        <row r="965">
          <cell r="F965">
            <v>13510</v>
          </cell>
          <cell r="P965">
            <v>1</v>
          </cell>
        </row>
        <row r="966">
          <cell r="F966">
            <v>11200</v>
          </cell>
          <cell r="P966">
            <v>1</v>
          </cell>
        </row>
        <row r="967">
          <cell r="F967">
            <v>13510</v>
          </cell>
          <cell r="P967">
            <v>1</v>
          </cell>
        </row>
        <row r="968">
          <cell r="F968">
            <v>11200</v>
          </cell>
          <cell r="P968">
            <v>1</v>
          </cell>
        </row>
        <row r="969">
          <cell r="F969">
            <v>13510</v>
          </cell>
          <cell r="P969">
            <v>1</v>
          </cell>
        </row>
        <row r="970">
          <cell r="F970">
            <v>51010</v>
          </cell>
          <cell r="P970">
            <v>1</v>
          </cell>
        </row>
        <row r="971">
          <cell r="F971">
            <v>13400</v>
          </cell>
          <cell r="P971">
            <v>1</v>
          </cell>
        </row>
        <row r="972">
          <cell r="F972">
            <v>13400</v>
          </cell>
          <cell r="P972">
            <v>1</v>
          </cell>
        </row>
        <row r="973">
          <cell r="F973">
            <v>41040</v>
          </cell>
          <cell r="P973">
            <v>1</v>
          </cell>
        </row>
        <row r="974">
          <cell r="F974">
            <v>15520</v>
          </cell>
          <cell r="P974">
            <v>1</v>
          </cell>
        </row>
        <row r="975">
          <cell r="F975">
            <v>13520</v>
          </cell>
          <cell r="P975">
            <v>1</v>
          </cell>
        </row>
        <row r="976">
          <cell r="F976">
            <v>51060</v>
          </cell>
          <cell r="P976">
            <v>1</v>
          </cell>
        </row>
        <row r="977">
          <cell r="F977">
            <v>15100</v>
          </cell>
          <cell r="P977">
            <v>1</v>
          </cell>
        </row>
        <row r="978">
          <cell r="F978">
            <v>15510</v>
          </cell>
          <cell r="P978">
            <v>1</v>
          </cell>
        </row>
        <row r="979">
          <cell r="F979">
            <v>15505</v>
          </cell>
          <cell r="P979">
            <v>1</v>
          </cell>
        </row>
        <row r="980">
          <cell r="F980">
            <v>15100</v>
          </cell>
          <cell r="P980">
            <v>1</v>
          </cell>
        </row>
        <row r="981">
          <cell r="F981">
            <v>15520</v>
          </cell>
          <cell r="P981">
            <v>1</v>
          </cell>
        </row>
        <row r="982">
          <cell r="F982">
            <v>41060</v>
          </cell>
          <cell r="P982">
            <v>1</v>
          </cell>
        </row>
        <row r="983">
          <cell r="F983">
            <v>42018</v>
          </cell>
          <cell r="P983">
            <v>1</v>
          </cell>
        </row>
        <row r="984">
          <cell r="F984">
            <v>13400</v>
          </cell>
          <cell r="P984">
            <v>1</v>
          </cell>
        </row>
        <row r="985">
          <cell r="F985">
            <v>13400</v>
          </cell>
          <cell r="P985">
            <v>1</v>
          </cell>
        </row>
        <row r="986">
          <cell r="F986">
            <v>16100</v>
          </cell>
          <cell r="P986">
            <v>1</v>
          </cell>
        </row>
        <row r="987">
          <cell r="F987">
            <v>41060</v>
          </cell>
          <cell r="P987">
            <v>1</v>
          </cell>
        </row>
        <row r="988">
          <cell r="F988">
            <v>14100</v>
          </cell>
          <cell r="P988">
            <v>1</v>
          </cell>
        </row>
        <row r="989">
          <cell r="F989">
            <v>13100</v>
          </cell>
          <cell r="P989">
            <v>1</v>
          </cell>
        </row>
        <row r="990">
          <cell r="F990">
            <v>15100</v>
          </cell>
          <cell r="P990">
            <v>1</v>
          </cell>
        </row>
        <row r="991">
          <cell r="F991">
            <v>11200</v>
          </cell>
          <cell r="P991">
            <v>1</v>
          </cell>
        </row>
        <row r="992">
          <cell r="F992">
            <v>11490</v>
          </cell>
          <cell r="P992">
            <v>0.8</v>
          </cell>
        </row>
        <row r="993">
          <cell r="F993">
            <v>13400</v>
          </cell>
          <cell r="P993">
            <v>1</v>
          </cell>
        </row>
        <row r="994">
          <cell r="F994">
            <v>41050</v>
          </cell>
          <cell r="P994">
            <v>1</v>
          </cell>
        </row>
        <row r="995">
          <cell r="F995">
            <v>11200</v>
          </cell>
          <cell r="P995">
            <v>1</v>
          </cell>
        </row>
        <row r="996">
          <cell r="F996">
            <v>14100</v>
          </cell>
          <cell r="P996">
            <v>1</v>
          </cell>
        </row>
        <row r="997">
          <cell r="F997">
            <v>12013</v>
          </cell>
          <cell r="P997">
            <v>1</v>
          </cell>
        </row>
        <row r="998">
          <cell r="F998">
            <v>15100</v>
          </cell>
          <cell r="P998">
            <v>1</v>
          </cell>
        </row>
        <row r="999">
          <cell r="F999">
            <v>15505</v>
          </cell>
          <cell r="P999">
            <v>1</v>
          </cell>
        </row>
        <row r="1000">
          <cell r="F1000">
            <v>41040</v>
          </cell>
          <cell r="P1000">
            <v>1</v>
          </cell>
        </row>
        <row r="1001">
          <cell r="F1001">
            <v>13400</v>
          </cell>
          <cell r="P1001">
            <v>1</v>
          </cell>
        </row>
        <row r="1002">
          <cell r="F1002">
            <v>15508</v>
          </cell>
          <cell r="P1002">
            <v>1</v>
          </cell>
        </row>
        <row r="1003">
          <cell r="F1003">
            <v>15520</v>
          </cell>
          <cell r="P1003">
            <v>1</v>
          </cell>
        </row>
        <row r="1004">
          <cell r="F1004">
            <v>15506</v>
          </cell>
          <cell r="P1004">
            <v>1</v>
          </cell>
        </row>
        <row r="1005">
          <cell r="F1005">
            <v>13510</v>
          </cell>
          <cell r="P1005">
            <v>1</v>
          </cell>
        </row>
        <row r="1006">
          <cell r="F1006">
            <v>13510</v>
          </cell>
          <cell r="P1006">
            <v>1</v>
          </cell>
        </row>
        <row r="1007">
          <cell r="F1007">
            <v>79000</v>
          </cell>
          <cell r="P1007">
            <v>1</v>
          </cell>
        </row>
        <row r="1008">
          <cell r="F1008">
            <v>15506</v>
          </cell>
          <cell r="P1008">
            <v>1</v>
          </cell>
        </row>
        <row r="1009">
          <cell r="F1009">
            <v>79003</v>
          </cell>
          <cell r="P1009">
            <v>1</v>
          </cell>
        </row>
        <row r="1010">
          <cell r="F1010">
            <v>13510</v>
          </cell>
          <cell r="P1010">
            <v>1</v>
          </cell>
        </row>
        <row r="1011">
          <cell r="F1011">
            <v>15100</v>
          </cell>
          <cell r="P1011">
            <v>1</v>
          </cell>
        </row>
        <row r="1012">
          <cell r="F1012">
            <v>15508</v>
          </cell>
          <cell r="P1012">
            <v>1</v>
          </cell>
        </row>
        <row r="1013">
          <cell r="F1013">
            <v>13510</v>
          </cell>
          <cell r="P1013">
            <v>1</v>
          </cell>
        </row>
        <row r="1014">
          <cell r="F1014">
            <v>14100</v>
          </cell>
          <cell r="P1014">
            <v>1</v>
          </cell>
        </row>
        <row r="1015">
          <cell r="F1015">
            <v>14100</v>
          </cell>
          <cell r="P1015">
            <v>1</v>
          </cell>
        </row>
        <row r="1016">
          <cell r="F1016">
            <v>11325</v>
          </cell>
          <cell r="P1016">
            <v>1</v>
          </cell>
        </row>
        <row r="1017">
          <cell r="F1017">
            <v>14109</v>
          </cell>
          <cell r="P1017">
            <v>1</v>
          </cell>
        </row>
        <row r="1018">
          <cell r="F1018">
            <v>51010</v>
          </cell>
          <cell r="P1018">
            <v>1</v>
          </cell>
        </row>
        <row r="1019">
          <cell r="F1019">
            <v>14100</v>
          </cell>
          <cell r="P1019">
            <v>1</v>
          </cell>
        </row>
        <row r="1020">
          <cell r="F1020">
            <v>11200</v>
          </cell>
          <cell r="P1020">
            <v>1</v>
          </cell>
        </row>
        <row r="1021">
          <cell r="F1021">
            <v>51020</v>
          </cell>
          <cell r="P1021">
            <v>1</v>
          </cell>
        </row>
        <row r="1022">
          <cell r="F1022">
            <v>13510</v>
          </cell>
          <cell r="P1022">
            <v>1</v>
          </cell>
        </row>
        <row r="1023">
          <cell r="F1023">
            <v>51020</v>
          </cell>
          <cell r="P1023">
            <v>1</v>
          </cell>
        </row>
        <row r="1024">
          <cell r="F1024">
            <v>14100</v>
          </cell>
          <cell r="P1024">
            <v>1</v>
          </cell>
        </row>
        <row r="1025">
          <cell r="F1025">
            <v>13600</v>
          </cell>
          <cell r="P1025">
            <v>1</v>
          </cell>
        </row>
        <row r="1026">
          <cell r="F1026">
            <v>15506</v>
          </cell>
          <cell r="P1026">
            <v>1</v>
          </cell>
        </row>
        <row r="1027">
          <cell r="F1027">
            <v>13400</v>
          </cell>
          <cell r="P1027">
            <v>1</v>
          </cell>
        </row>
        <row r="1028">
          <cell r="F1028">
            <v>13400</v>
          </cell>
          <cell r="P1028">
            <v>1</v>
          </cell>
        </row>
        <row r="1029">
          <cell r="F1029">
            <v>15100</v>
          </cell>
          <cell r="P1029">
            <v>1</v>
          </cell>
        </row>
        <row r="1030">
          <cell r="F1030">
            <v>42020</v>
          </cell>
          <cell r="P1030">
            <v>1</v>
          </cell>
        </row>
        <row r="1031">
          <cell r="F1031">
            <v>14100</v>
          </cell>
          <cell r="P1031">
            <v>1</v>
          </cell>
        </row>
        <row r="1032">
          <cell r="F1032">
            <v>13520</v>
          </cell>
          <cell r="P1032">
            <v>1</v>
          </cell>
        </row>
        <row r="1033">
          <cell r="F1033">
            <v>16400</v>
          </cell>
          <cell r="P1033">
            <v>1</v>
          </cell>
        </row>
        <row r="1034">
          <cell r="F1034">
            <v>79003</v>
          </cell>
          <cell r="P1034">
            <v>1</v>
          </cell>
        </row>
        <row r="1035">
          <cell r="F1035">
            <v>13400</v>
          </cell>
          <cell r="P1035">
            <v>1</v>
          </cell>
        </row>
        <row r="1036">
          <cell r="F1036">
            <v>14100</v>
          </cell>
          <cell r="P1036">
            <v>1</v>
          </cell>
        </row>
        <row r="1037">
          <cell r="F1037">
            <v>15520</v>
          </cell>
          <cell r="P1037">
            <v>1</v>
          </cell>
        </row>
        <row r="1038">
          <cell r="F1038">
            <v>15505</v>
          </cell>
          <cell r="P1038">
            <v>1</v>
          </cell>
        </row>
        <row r="1039">
          <cell r="F1039">
            <v>15506</v>
          </cell>
          <cell r="P1039">
            <v>1</v>
          </cell>
        </row>
        <row r="1040">
          <cell r="F1040">
            <v>41020</v>
          </cell>
          <cell r="P1040">
            <v>1</v>
          </cell>
        </row>
        <row r="1041">
          <cell r="F1041">
            <v>13520</v>
          </cell>
          <cell r="P1041">
            <v>1</v>
          </cell>
        </row>
        <row r="1042">
          <cell r="F1042">
            <v>14109</v>
          </cell>
          <cell r="P1042">
            <v>1</v>
          </cell>
        </row>
        <row r="1043">
          <cell r="F1043">
            <v>79002</v>
          </cell>
          <cell r="P1043">
            <v>1</v>
          </cell>
        </row>
        <row r="1044">
          <cell r="F1044">
            <v>52040</v>
          </cell>
          <cell r="P1044">
            <v>1</v>
          </cell>
        </row>
        <row r="1045">
          <cell r="F1045">
            <v>15506</v>
          </cell>
          <cell r="P1045">
            <v>1</v>
          </cell>
        </row>
        <row r="1046">
          <cell r="F1046">
            <v>31100</v>
          </cell>
          <cell r="P1046">
            <v>1</v>
          </cell>
        </row>
        <row r="1047">
          <cell r="F1047">
            <v>13510</v>
          </cell>
          <cell r="P1047">
            <v>1</v>
          </cell>
        </row>
        <row r="1048">
          <cell r="F1048">
            <v>15506</v>
          </cell>
          <cell r="P1048">
            <v>1</v>
          </cell>
        </row>
        <row r="1049">
          <cell r="F1049">
            <v>15100</v>
          </cell>
          <cell r="P1049">
            <v>1</v>
          </cell>
        </row>
        <row r="1050">
          <cell r="F1050">
            <v>15505</v>
          </cell>
          <cell r="P1050">
            <v>1</v>
          </cell>
        </row>
        <row r="1051">
          <cell r="F1051">
            <v>11200</v>
          </cell>
          <cell r="P1051">
            <v>1</v>
          </cell>
        </row>
        <row r="1052">
          <cell r="F1052">
            <v>79002</v>
          </cell>
          <cell r="P1052">
            <v>1</v>
          </cell>
        </row>
        <row r="1053">
          <cell r="F1053">
            <v>15506</v>
          </cell>
          <cell r="P1053">
            <v>1</v>
          </cell>
        </row>
        <row r="1054">
          <cell r="F1054">
            <v>15506</v>
          </cell>
          <cell r="P1054">
            <v>1</v>
          </cell>
        </row>
        <row r="1055">
          <cell r="F1055">
            <v>11200</v>
          </cell>
          <cell r="P1055">
            <v>1</v>
          </cell>
        </row>
        <row r="1056">
          <cell r="F1056">
            <v>11490</v>
          </cell>
          <cell r="P1056">
            <v>0.5</v>
          </cell>
        </row>
        <row r="1057">
          <cell r="F1057">
            <v>13510</v>
          </cell>
          <cell r="P1057">
            <v>1</v>
          </cell>
        </row>
        <row r="1058">
          <cell r="F1058">
            <v>11100</v>
          </cell>
          <cell r="P1058">
            <v>1</v>
          </cell>
        </row>
        <row r="1059">
          <cell r="F1059">
            <v>16400</v>
          </cell>
          <cell r="P1059">
            <v>1</v>
          </cell>
        </row>
        <row r="1060">
          <cell r="F1060">
            <v>13520</v>
          </cell>
          <cell r="P1060">
            <v>1</v>
          </cell>
        </row>
        <row r="1061">
          <cell r="F1061">
            <v>16400</v>
          </cell>
          <cell r="P1061">
            <v>1</v>
          </cell>
        </row>
        <row r="1062">
          <cell r="F1062">
            <v>42010</v>
          </cell>
          <cell r="P1062">
            <v>1</v>
          </cell>
        </row>
        <row r="1063">
          <cell r="F1063">
            <v>51060</v>
          </cell>
          <cell r="P1063">
            <v>1</v>
          </cell>
        </row>
        <row r="1064">
          <cell r="F1064">
            <v>51045</v>
          </cell>
          <cell r="P1064">
            <v>1</v>
          </cell>
        </row>
        <row r="1065">
          <cell r="F1065">
            <v>41020</v>
          </cell>
          <cell r="P1065">
            <v>1</v>
          </cell>
        </row>
        <row r="1066">
          <cell r="F1066">
            <v>13510</v>
          </cell>
          <cell r="P1066">
            <v>1</v>
          </cell>
        </row>
        <row r="1067">
          <cell r="F1067">
            <v>12013</v>
          </cell>
          <cell r="P1067">
            <v>1</v>
          </cell>
        </row>
        <row r="1068">
          <cell r="F1068">
            <v>41020</v>
          </cell>
          <cell r="P1068">
            <v>1</v>
          </cell>
        </row>
        <row r="1069">
          <cell r="F1069">
            <v>15100</v>
          </cell>
          <cell r="P1069">
            <v>1</v>
          </cell>
        </row>
        <row r="1070">
          <cell r="F1070">
            <v>15100</v>
          </cell>
          <cell r="P1070">
            <v>1</v>
          </cell>
        </row>
        <row r="1071">
          <cell r="F1071">
            <v>72500</v>
          </cell>
          <cell r="P1071">
            <v>1</v>
          </cell>
        </row>
        <row r="1072">
          <cell r="F1072">
            <v>15510</v>
          </cell>
          <cell r="P1072">
            <v>1</v>
          </cell>
        </row>
        <row r="1073">
          <cell r="F1073">
            <v>42010</v>
          </cell>
          <cell r="P1073">
            <v>1</v>
          </cell>
        </row>
        <row r="1074">
          <cell r="F1074">
            <v>14100</v>
          </cell>
          <cell r="P1074">
            <v>1</v>
          </cell>
        </row>
        <row r="1075">
          <cell r="F1075">
            <v>15100</v>
          </cell>
          <cell r="P1075">
            <v>1</v>
          </cell>
        </row>
        <row r="1076">
          <cell r="F1076">
            <v>11150</v>
          </cell>
          <cell r="P1076">
            <v>1</v>
          </cell>
        </row>
        <row r="1077">
          <cell r="F1077">
            <v>15506</v>
          </cell>
          <cell r="P1077">
            <v>1</v>
          </cell>
        </row>
        <row r="1078">
          <cell r="F1078">
            <v>51040</v>
          </cell>
          <cell r="P1078">
            <v>1</v>
          </cell>
        </row>
        <row r="1079">
          <cell r="F1079">
            <v>15520</v>
          </cell>
          <cell r="P1079">
            <v>1</v>
          </cell>
        </row>
        <row r="1080">
          <cell r="F1080">
            <v>15510</v>
          </cell>
          <cell r="P1080">
            <v>1</v>
          </cell>
        </row>
        <row r="1081">
          <cell r="F1081">
            <v>41060</v>
          </cell>
          <cell r="P1081">
            <v>1</v>
          </cell>
        </row>
        <row r="1082">
          <cell r="F1082">
            <v>79002</v>
          </cell>
          <cell r="P1082">
            <v>1</v>
          </cell>
        </row>
        <row r="1083">
          <cell r="F1083">
            <v>13510</v>
          </cell>
          <cell r="P1083">
            <v>1</v>
          </cell>
        </row>
        <row r="1084">
          <cell r="F1084">
            <v>14100</v>
          </cell>
          <cell r="P1084">
            <v>1</v>
          </cell>
        </row>
        <row r="1085">
          <cell r="F1085">
            <v>13510</v>
          </cell>
          <cell r="P1085">
            <v>1</v>
          </cell>
        </row>
        <row r="1086">
          <cell r="F1086">
            <v>13510</v>
          </cell>
          <cell r="P1086">
            <v>1</v>
          </cell>
        </row>
        <row r="1087">
          <cell r="F1087">
            <v>35000</v>
          </cell>
          <cell r="P1087">
            <v>0.8</v>
          </cell>
        </row>
        <row r="1088">
          <cell r="F1088">
            <v>15506</v>
          </cell>
          <cell r="P1088">
            <v>1</v>
          </cell>
        </row>
        <row r="1089">
          <cell r="F1089">
            <v>11490</v>
          </cell>
          <cell r="P1089">
            <v>0.5</v>
          </cell>
        </row>
        <row r="1090">
          <cell r="F1090">
            <v>15100</v>
          </cell>
          <cell r="P1090">
            <v>1</v>
          </cell>
        </row>
        <row r="1091">
          <cell r="F1091">
            <v>51060</v>
          </cell>
          <cell r="P1091">
            <v>1</v>
          </cell>
        </row>
      </sheetData>
      <sheetData sheetId="9"/>
      <sheetData sheetId="10"/>
      <sheetData sheetId="11">
        <row r="2">
          <cell r="F2">
            <v>13400</v>
          </cell>
        </row>
      </sheetData>
      <sheetData sheetId="12"/>
      <sheetData sheetId="13"/>
      <sheetData sheetId="14">
        <row r="2">
          <cell r="F2">
            <v>13400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oaded"/>
      <sheetName val="&quot;Un-Loaded&quot;"/>
      <sheetName val="Recalculation"/>
      <sheetName val="Summary After MA"/>
      <sheetName val="Checks"/>
      <sheetName val="Manual Adjustments"/>
      <sheetName val="Transfers Other "/>
      <sheetName val="Transfer OM"/>
      <sheetName val="Transfer Capital"/>
      <sheetName val="Summary No MA"/>
      <sheetName val="ClearingB"/>
      <sheetName val="Executives"/>
      <sheetName val="Non Capital"/>
      <sheetName val="Capital"/>
      <sheetName val="SAP Bookmark Capital Link"/>
      <sheetName val="PayrollAccounts"/>
      <sheetName val="PayrollAccounts (2)"/>
      <sheetName val="Instruction Transfer_Other"/>
      <sheetName val="Instruction Transfer_O&amp;M"/>
      <sheetName val="T_Capital"/>
      <sheetName val="Instruction Transfers_Capital"/>
    </sheetNames>
    <sheetDataSet>
      <sheetData sheetId="0">
        <row r="26">
          <cell r="C26">
            <v>0.50355002769525148</v>
          </cell>
        </row>
      </sheetData>
      <sheetData sheetId="1">
        <row r="1">
          <cell r="F1">
            <v>6</v>
          </cell>
        </row>
        <row r="6">
          <cell r="A6" t="str">
            <v>NWN/</v>
          </cell>
          <cell r="B6" t="str">
            <v>GL</v>
          </cell>
          <cell r="C6" t="str">
            <v>"Payroll" Load Factor</v>
          </cell>
          <cell r="D6" t="str">
            <v>"Executive" Load Factor</v>
          </cell>
          <cell r="F6" t="str">
            <v>O&amp;M</v>
          </cell>
          <cell r="G6" t="str">
            <v>Construction Overhead</v>
          </cell>
          <cell r="H6" t="str">
            <v>Clearing</v>
          </cell>
          <cell r="I6" t="str">
            <v>Merchandise</v>
          </cell>
          <cell r="J6" t="str">
            <v>Other
Income or
Expense</v>
          </cell>
          <cell r="K6" t="str">
            <v>Other Total</v>
          </cell>
          <cell r="L6" t="str">
            <v>Direct
Capital</v>
          </cell>
          <cell r="M6" t="str">
            <v>Executives O&amp;M</v>
          </cell>
          <cell r="N6" t="str">
            <v>Executives COH</v>
          </cell>
          <cell r="O6" t="str">
            <v>Executives Clearing</v>
          </cell>
          <cell r="P6" t="str">
            <v>Executives Merchandise</v>
          </cell>
          <cell r="Q6" t="str">
            <v>Executives Other I&amp;E</v>
          </cell>
          <cell r="R6" t="str">
            <v>Sub-total Executives Other</v>
          </cell>
          <cell r="S6" t="str">
            <v>Executives Total</v>
          </cell>
          <cell r="T6">
            <v>601</v>
          </cell>
          <cell r="U6">
            <v>602</v>
          </cell>
          <cell r="V6">
            <v>603</v>
          </cell>
          <cell r="W6">
            <v>616</v>
          </cell>
          <cell r="X6">
            <v>628</v>
          </cell>
          <cell r="Y6">
            <v>630</v>
          </cell>
          <cell r="Z6">
            <v>640</v>
          </cell>
          <cell r="AA6">
            <v>645</v>
          </cell>
        </row>
        <row r="7">
          <cell r="A7" t="str">
            <v>BO Account</v>
          </cell>
          <cell r="B7" t="str">
            <v>GL</v>
          </cell>
          <cell r="E7" t="str">
            <v>Name</v>
          </cell>
        </row>
        <row r="8">
          <cell r="A8" t="str">
            <v>NWN/500100</v>
          </cell>
          <cell r="B8" t="str">
            <v>500100</v>
          </cell>
          <cell r="E8" t="str">
            <v>SALARY PAYROLL</v>
          </cell>
          <cell r="F8">
            <v>3104159.25</v>
          </cell>
          <cell r="G8">
            <v>262575.78999999998</v>
          </cell>
          <cell r="H8">
            <v>12504.33</v>
          </cell>
          <cell r="I8">
            <v>20573.16</v>
          </cell>
          <cell r="J8">
            <v>35536.86</v>
          </cell>
          <cell r="K8">
            <v>56110.020000000004</v>
          </cell>
          <cell r="L8">
            <v>0</v>
          </cell>
          <cell r="M8">
            <v>262601.94</v>
          </cell>
          <cell r="N8">
            <v>35088.79</v>
          </cell>
          <cell r="P8">
            <v>0</v>
          </cell>
          <cell r="Q8">
            <v>1868.33</v>
          </cell>
          <cell r="R8">
            <v>0</v>
          </cell>
          <cell r="S8">
            <v>297690.73</v>
          </cell>
          <cell r="T8">
            <v>0</v>
          </cell>
          <cell r="U8">
            <v>0</v>
          </cell>
          <cell r="V8">
            <v>0</v>
          </cell>
          <cell r="W8">
            <v>691.56</v>
          </cell>
          <cell r="X8">
            <v>0</v>
          </cell>
          <cell r="Y8">
            <v>0</v>
          </cell>
          <cell r="Z8">
            <v>11812.77</v>
          </cell>
          <cell r="AA8">
            <v>0</v>
          </cell>
        </row>
        <row r="9">
          <cell r="A9" t="str">
            <v>NWN/500106</v>
          </cell>
          <cell r="B9" t="str">
            <v>500106</v>
          </cell>
          <cell r="E9" t="str">
            <v>SALARY  OVERTIME</v>
          </cell>
          <cell r="F9">
            <v>561.84</v>
          </cell>
          <cell r="G9">
            <v>0</v>
          </cell>
          <cell r="H9">
            <v>193.36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193.36</v>
          </cell>
          <cell r="AA9">
            <v>0</v>
          </cell>
        </row>
        <row r="10">
          <cell r="A10" t="str">
            <v>NWN/500200</v>
          </cell>
          <cell r="B10" t="str">
            <v>500200</v>
          </cell>
          <cell r="E10" t="str">
            <v>OFFICE PAYROLL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A11" t="str">
            <v>NWN/500201</v>
          </cell>
          <cell r="B11" t="str">
            <v>500201</v>
          </cell>
          <cell r="E11" t="str">
            <v>BU - OFC DBL TIME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NWN/500205</v>
          </cell>
          <cell r="B12" t="str">
            <v>500205</v>
          </cell>
          <cell r="E12" t="str">
            <v>BU - OFC REGULAR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NWN/500206</v>
          </cell>
          <cell r="B13" t="str">
            <v>500206</v>
          </cell>
          <cell r="E13" t="str">
            <v>BU - OFC OT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NWN/500300</v>
          </cell>
          <cell r="B14" t="str">
            <v>500300</v>
          </cell>
          <cell r="E14" t="str">
            <v>HOURLY PAYROLL</v>
          </cell>
          <cell r="F14">
            <v>-25958</v>
          </cell>
          <cell r="G14">
            <v>24598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NWN/500301</v>
          </cell>
          <cell r="B15" t="str">
            <v>500301</v>
          </cell>
          <cell r="E15" t="str">
            <v>HOURLY DOUBLE PAY</v>
          </cell>
          <cell r="F15">
            <v>53387.07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A16" t="str">
            <v>NWN/500302</v>
          </cell>
          <cell r="B16" t="str">
            <v>500302</v>
          </cell>
          <cell r="E16" t="str">
            <v>LEAD PAY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 t="str">
            <v>NWN/500303</v>
          </cell>
          <cell r="B17" t="str">
            <v>500303</v>
          </cell>
          <cell r="E17" t="str">
            <v>SWING/GRAVE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NWN/500304</v>
          </cell>
          <cell r="B18" t="str">
            <v>500304</v>
          </cell>
          <cell r="E18" t="str">
            <v>HIGH PAY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NWN/500305</v>
          </cell>
          <cell r="B19" t="str">
            <v>500305</v>
          </cell>
          <cell r="E19" t="str">
            <v>HOURLY REGULAR PAY</v>
          </cell>
          <cell r="F19">
            <v>2577484.96</v>
          </cell>
          <cell r="G19">
            <v>0</v>
          </cell>
          <cell r="H19">
            <v>102926.23</v>
          </cell>
          <cell r="I19">
            <v>6642.37</v>
          </cell>
          <cell r="J19">
            <v>5196.53</v>
          </cell>
          <cell r="K19">
            <v>11838.9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21563.32</v>
          </cell>
          <cell r="Z19">
            <v>81362.91</v>
          </cell>
          <cell r="AA19">
            <v>0</v>
          </cell>
        </row>
        <row r="20">
          <cell r="A20" t="str">
            <v>NWN/500306</v>
          </cell>
          <cell r="B20" t="str">
            <v>500306</v>
          </cell>
          <cell r="E20" t="str">
            <v>HOURLY OVERTIME PAY</v>
          </cell>
          <cell r="F20">
            <v>195514.21</v>
          </cell>
          <cell r="G20">
            <v>0</v>
          </cell>
          <cell r="H20">
            <v>3735.1</v>
          </cell>
          <cell r="I20">
            <v>92.68</v>
          </cell>
          <cell r="J20">
            <v>0</v>
          </cell>
          <cell r="K20">
            <v>92.68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-172.31</v>
          </cell>
          <cell r="Z20">
            <v>3907.41</v>
          </cell>
          <cell r="AA20">
            <v>0</v>
          </cell>
        </row>
        <row r="21">
          <cell r="A21" t="str">
            <v>NWN/500307</v>
          </cell>
          <cell r="B21" t="str">
            <v>500307</v>
          </cell>
          <cell r="E21" t="str">
            <v>STANDBY PAY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NWN/500308</v>
          </cell>
          <cell r="B22" t="str">
            <v>500308</v>
          </cell>
          <cell r="E22" t="str">
            <v>HAZARD PAY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NWN/500380</v>
          </cell>
          <cell r="B23" t="str">
            <v>500380</v>
          </cell>
          <cell r="E23" t="str">
            <v>CONSTRUCTION - COMPANY LABOR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NWN/500400</v>
          </cell>
          <cell r="B24" t="str">
            <v>500400</v>
          </cell>
          <cell r="E24" t="str">
            <v>P/T HOURLY PAYROLL</v>
          </cell>
          <cell r="F24">
            <v>22436.5</v>
          </cell>
          <cell r="G24">
            <v>577</v>
          </cell>
          <cell r="H24">
            <v>0</v>
          </cell>
          <cell r="I24">
            <v>8178.64</v>
          </cell>
          <cell r="J24">
            <v>0</v>
          </cell>
          <cell r="K24">
            <v>8178.64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NWN/500500</v>
          </cell>
          <cell r="B25" t="str">
            <v>500500</v>
          </cell>
          <cell r="E25" t="str">
            <v>SALARY  BONUS PAYROLL</v>
          </cell>
          <cell r="F25">
            <v>22437.74</v>
          </cell>
          <cell r="G25">
            <v>305</v>
          </cell>
          <cell r="H25">
            <v>41.26</v>
          </cell>
          <cell r="I25">
            <v>5416.67</v>
          </cell>
          <cell r="J25">
            <v>1473.75</v>
          </cell>
          <cell r="K25">
            <v>6890.42</v>
          </cell>
          <cell r="L25">
            <v>0</v>
          </cell>
          <cell r="M25">
            <v>3846.15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3846.15</v>
          </cell>
          <cell r="T25">
            <v>0</v>
          </cell>
          <cell r="U25">
            <v>0</v>
          </cell>
          <cell r="V25">
            <v>0</v>
          </cell>
          <cell r="W25">
            <v>41.26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NWN/500600</v>
          </cell>
          <cell r="B26" t="str">
            <v>500600</v>
          </cell>
          <cell r="E26" t="str">
            <v>OFFICE BONUS PAYROLL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NWN/500700</v>
          </cell>
          <cell r="B27" t="str">
            <v>500700</v>
          </cell>
          <cell r="E27" t="str">
            <v>HOURLY BONUS PAYROLL</v>
          </cell>
          <cell r="F27">
            <v>1179.75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A28" t="str">
            <v>NWN/500800</v>
          </cell>
          <cell r="B28" t="str">
            <v>500800</v>
          </cell>
          <cell r="E28" t="str">
            <v>SALARY  P/T PAYROLL</v>
          </cell>
          <cell r="F28">
            <v>6596.97</v>
          </cell>
          <cell r="G28">
            <v>850</v>
          </cell>
          <cell r="H28">
            <v>0</v>
          </cell>
          <cell r="I28">
            <v>5831.89</v>
          </cell>
          <cell r="J28">
            <v>0</v>
          </cell>
          <cell r="K28">
            <v>5831.89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NWN/500900</v>
          </cell>
          <cell r="B29" t="str">
            <v>500900</v>
          </cell>
          <cell r="E29" t="str">
            <v>VACATION, SICK &amp; HOLIDAY</v>
          </cell>
          <cell r="F29">
            <v>810196.1</v>
          </cell>
          <cell r="G29">
            <v>49940.31</v>
          </cell>
          <cell r="H29">
            <v>15583.6</v>
          </cell>
          <cell r="I29">
            <v>5734.28</v>
          </cell>
          <cell r="J29">
            <v>5915.59</v>
          </cell>
          <cell r="K29">
            <v>11649.869999999999</v>
          </cell>
          <cell r="L29">
            <v>0</v>
          </cell>
          <cell r="M29">
            <v>35881.86</v>
          </cell>
          <cell r="N29">
            <v>4914.3100000000004</v>
          </cell>
          <cell r="P29">
            <v>0</v>
          </cell>
          <cell r="Q29">
            <v>264.92</v>
          </cell>
          <cell r="R29">
            <v>0</v>
          </cell>
          <cell r="S29">
            <v>40796.17</v>
          </cell>
          <cell r="T29">
            <v>0</v>
          </cell>
          <cell r="U29">
            <v>0</v>
          </cell>
          <cell r="V29">
            <v>0</v>
          </cell>
          <cell r="W29">
            <v>98.9</v>
          </cell>
          <cell r="X29">
            <v>0</v>
          </cell>
          <cell r="Y29">
            <v>3090.57</v>
          </cell>
          <cell r="Z29">
            <v>12394.13</v>
          </cell>
          <cell r="AA29">
            <v>0</v>
          </cell>
        </row>
        <row r="30">
          <cell r="A30" t="str">
            <v>NWN/500905</v>
          </cell>
          <cell r="B30" t="str">
            <v>500905</v>
          </cell>
          <cell r="E30" t="str">
            <v>VACATION, SICK &amp; HOLIDAY - NBU &amp; BU OFFICE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NWN/501000</v>
          </cell>
          <cell r="B31" t="str">
            <v>501000</v>
          </cell>
          <cell r="E31" t="str">
            <v>PAYROLL OVERHEAD</v>
          </cell>
          <cell r="F31">
            <v>4160330.63</v>
          </cell>
          <cell r="G31">
            <v>245474</v>
          </cell>
          <cell r="H31">
            <v>83477.37</v>
          </cell>
          <cell r="I31">
            <v>31112.52</v>
          </cell>
          <cell r="J31">
            <v>30297.55</v>
          </cell>
          <cell r="K31">
            <v>61410.07</v>
          </cell>
          <cell r="L31">
            <v>0</v>
          </cell>
          <cell r="M31">
            <v>384.62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384.62</v>
          </cell>
          <cell r="T31">
            <v>0</v>
          </cell>
          <cell r="U31">
            <v>0</v>
          </cell>
          <cell r="V31">
            <v>0</v>
          </cell>
          <cell r="W31">
            <v>531.73</v>
          </cell>
          <cell r="X31">
            <v>0</v>
          </cell>
          <cell r="Y31">
            <v>16447.78</v>
          </cell>
          <cell r="Z31">
            <v>66497.86</v>
          </cell>
          <cell r="AA31">
            <v>0</v>
          </cell>
        </row>
        <row r="32">
          <cell r="A32" t="str">
            <v>NWN/501005</v>
          </cell>
          <cell r="B32" t="str">
            <v>501005</v>
          </cell>
          <cell r="E32" t="str">
            <v>PAYROLL OVERHEAD - OFFICERS</v>
          </cell>
          <cell r="F32">
            <v>229622.39999999999</v>
          </cell>
          <cell r="G32">
            <v>31448.639999999999</v>
          </cell>
          <cell r="H32">
            <v>0</v>
          </cell>
          <cell r="I32">
            <v>0</v>
          </cell>
          <cell r="J32">
            <v>1695.26</v>
          </cell>
          <cell r="K32">
            <v>1695.26</v>
          </cell>
          <cell r="L32">
            <v>0</v>
          </cell>
          <cell r="M32">
            <v>229622.39999999999</v>
          </cell>
          <cell r="N32">
            <v>31448.639999999999</v>
          </cell>
          <cell r="P32">
            <v>0</v>
          </cell>
          <cell r="Q32">
            <v>1695.26</v>
          </cell>
          <cell r="R32">
            <v>0</v>
          </cell>
          <cell r="S32">
            <v>261071.03999999998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 t="str">
            <v>NWN/501300</v>
          </cell>
          <cell r="B33" t="str">
            <v>501300</v>
          </cell>
          <cell r="E33" t="str">
            <v>COMMISSIONS</v>
          </cell>
          <cell r="F33">
            <v>0</v>
          </cell>
          <cell r="G33">
            <v>0</v>
          </cell>
          <cell r="H33">
            <v>0</v>
          </cell>
          <cell r="I33">
            <v>20724.14</v>
          </cell>
          <cell r="J33">
            <v>0</v>
          </cell>
          <cell r="K33">
            <v>20724.14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NWN/580100</v>
          </cell>
          <cell r="B34" t="str">
            <v>580100</v>
          </cell>
          <cell r="E34" t="str">
            <v>PAYROLL TRANSFER NBU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NWN/580105</v>
          </cell>
          <cell r="B35" t="str">
            <v>580105</v>
          </cell>
          <cell r="E35" t="str">
            <v>NWN/580105</v>
          </cell>
          <cell r="F35">
            <v>299602.09000000003</v>
          </cell>
          <cell r="G35">
            <v>1010137.74</v>
          </cell>
          <cell r="H35">
            <v>24200.720000000001</v>
          </cell>
          <cell r="I35">
            <v>1979.86</v>
          </cell>
          <cell r="J35">
            <v>56005.66</v>
          </cell>
          <cell r="K35">
            <v>57985.520000000004</v>
          </cell>
          <cell r="L35">
            <v>292084.20999999996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1646.35</v>
          </cell>
          <cell r="X35">
            <v>0</v>
          </cell>
          <cell r="Y35">
            <v>10716.26</v>
          </cell>
          <cell r="Z35">
            <v>11838.11</v>
          </cell>
          <cell r="AA35">
            <v>0</v>
          </cell>
        </row>
        <row r="36">
          <cell r="A36" t="str">
            <v>NWN/580106</v>
          </cell>
          <cell r="B36" t="str">
            <v>580106</v>
          </cell>
          <cell r="E36" t="str">
            <v>NWN/580106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NWN/580200</v>
          </cell>
          <cell r="B37" t="str">
            <v>580200</v>
          </cell>
          <cell r="E37" t="str">
            <v>PAYROLL TRANSFER BU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NWN/580201</v>
          </cell>
          <cell r="B38" t="str">
            <v>580201</v>
          </cell>
          <cell r="E38" t="str">
            <v>NWN/580201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NWN/580205</v>
          </cell>
          <cell r="B39" t="str">
            <v>580205</v>
          </cell>
          <cell r="E39" t="str">
            <v>NWN/580205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NWN/580206</v>
          </cell>
          <cell r="B40" t="str">
            <v>580206</v>
          </cell>
          <cell r="E40" t="str">
            <v>NWN/580206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NWN/580301</v>
          </cell>
          <cell r="B41" t="str">
            <v>580301</v>
          </cell>
          <cell r="E41" t="str">
            <v>NWN/580301</v>
          </cell>
          <cell r="F41">
            <v>27780.86</v>
          </cell>
          <cell r="G41">
            <v>291.79000000000002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8953.7500000000018</v>
          </cell>
          <cell r="M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NWN/580305</v>
          </cell>
          <cell r="B42">
            <v>580305</v>
          </cell>
          <cell r="E42" t="str">
            <v>NWN/580305</v>
          </cell>
          <cell r="F42">
            <v>2421617.38</v>
          </cell>
          <cell r="G42">
            <v>787484.86</v>
          </cell>
          <cell r="H42">
            <v>181052.86</v>
          </cell>
          <cell r="I42">
            <v>0</v>
          </cell>
          <cell r="J42">
            <v>2141.31</v>
          </cell>
          <cell r="K42">
            <v>2141.31</v>
          </cell>
          <cell r="L42">
            <v>930975.90999999992</v>
          </cell>
          <cell r="M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19987.240000000002</v>
          </cell>
          <cell r="W42">
            <v>4026.26</v>
          </cell>
          <cell r="X42">
            <v>0</v>
          </cell>
          <cell r="Y42">
            <v>35704.82</v>
          </cell>
          <cell r="Z42">
            <v>51842.95</v>
          </cell>
          <cell r="AA42">
            <v>69491.59</v>
          </cell>
        </row>
        <row r="43">
          <cell r="A43" t="str">
            <v>NWN/580306</v>
          </cell>
          <cell r="B43">
            <v>580306</v>
          </cell>
          <cell r="E43" t="str">
            <v>NWN/580306</v>
          </cell>
          <cell r="F43">
            <v>98872.22</v>
          </cell>
          <cell r="G43">
            <v>21703.57</v>
          </cell>
          <cell r="H43">
            <v>2307.54</v>
          </cell>
          <cell r="I43">
            <v>0</v>
          </cell>
          <cell r="J43">
            <v>338.36</v>
          </cell>
          <cell r="K43">
            <v>338.36</v>
          </cell>
          <cell r="L43">
            <v>53040.92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656.98</v>
          </cell>
          <cell r="X43">
            <v>0</v>
          </cell>
          <cell r="Y43">
            <v>510.62</v>
          </cell>
          <cell r="Z43">
            <v>893.56</v>
          </cell>
          <cell r="AA43">
            <v>246.38</v>
          </cell>
        </row>
        <row r="44">
          <cell r="A44" t="str">
            <v>NWN/580400</v>
          </cell>
          <cell r="B44">
            <v>580400</v>
          </cell>
          <cell r="E44" t="str">
            <v>NWN/580400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NWN/580800</v>
          </cell>
          <cell r="B45">
            <v>580800</v>
          </cell>
          <cell r="E45" t="str">
            <v>NWN/580800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NWN/588100</v>
          </cell>
          <cell r="B46" t="str">
            <v>588100</v>
          </cell>
          <cell r="E46" t="str">
            <v>SALARY PAYROLL ZTFSO PROGRAM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NWN/588105</v>
          </cell>
          <cell r="B47" t="str">
            <v>588105</v>
          </cell>
          <cell r="E47" t="str">
            <v>SALARY PAYROLL ZTFSO PROGRAM</v>
          </cell>
          <cell r="F47">
            <v>-1733310.08</v>
          </cell>
          <cell r="G47">
            <v>-3297.79</v>
          </cell>
          <cell r="H47">
            <v>-8923.83</v>
          </cell>
          <cell r="I47">
            <v>0</v>
          </cell>
          <cell r="J47">
            <v>-532.04</v>
          </cell>
          <cell r="K47">
            <v>-532.04</v>
          </cell>
          <cell r="L47">
            <v>0</v>
          </cell>
          <cell r="M47">
            <v>-37958.379999999997</v>
          </cell>
          <cell r="N47">
            <v>-3297.79</v>
          </cell>
          <cell r="P47">
            <v>0</v>
          </cell>
          <cell r="Q47">
            <v>-358.74</v>
          </cell>
          <cell r="R47">
            <v>0</v>
          </cell>
          <cell r="S47">
            <v>-41256.17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-8923.83</v>
          </cell>
          <cell r="AA47">
            <v>0</v>
          </cell>
        </row>
        <row r="48">
          <cell r="A48" t="str">
            <v>NWN/588106</v>
          </cell>
          <cell r="B48" t="str">
            <v>588106</v>
          </cell>
          <cell r="E48" t="str">
            <v>SALARY - OVERTIME ZTFSO PROGRAM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NWN/588201</v>
          </cell>
          <cell r="B49" t="str">
            <v>588201</v>
          </cell>
          <cell r="E49" t="str">
            <v>BU - OFC DBL TIME ZTFSO PROGRAM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NWN/588205</v>
          </cell>
          <cell r="B50" t="str">
            <v>588205</v>
          </cell>
          <cell r="E50" t="str">
            <v>BU - OFC REGULAR ZTFSO PROGRAM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NWN/588206</v>
          </cell>
          <cell r="B51" t="str">
            <v>588206</v>
          </cell>
          <cell r="E51" t="str">
            <v>BU - OFC OT ZTFSO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NWN/588301</v>
          </cell>
          <cell r="B52" t="str">
            <v>588301</v>
          </cell>
          <cell r="E52" t="str">
            <v>HOURLY - DBL TIME ZTFSO PROGRAM</v>
          </cell>
          <cell r="F52">
            <v>-38293.01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NWN/588305</v>
          </cell>
          <cell r="B53" t="str">
            <v>588305</v>
          </cell>
          <cell r="E53" t="str">
            <v>HOURLY - REGULAR ZTFSO</v>
          </cell>
          <cell r="F53">
            <v>-4112807.21</v>
          </cell>
          <cell r="G53">
            <v>0</v>
          </cell>
          <cell r="H53">
            <v>-186059.96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-44524.639999999999</v>
          </cell>
          <cell r="Z53">
            <v>-141535.32</v>
          </cell>
          <cell r="AA53">
            <v>0</v>
          </cell>
        </row>
        <row r="54">
          <cell r="A54" t="str">
            <v>NWN/588306</v>
          </cell>
          <cell r="B54" t="str">
            <v>588306</v>
          </cell>
          <cell r="E54" t="str">
            <v>HOURLY - OT ZTFSO PROGRAM</v>
          </cell>
          <cell r="F54">
            <v>-180894.22</v>
          </cell>
          <cell r="G54">
            <v>0</v>
          </cell>
          <cell r="H54">
            <v>-2503.0500000000002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-51.65</v>
          </cell>
          <cell r="Z54">
            <v>-2451.4</v>
          </cell>
          <cell r="AA54">
            <v>0</v>
          </cell>
        </row>
        <row r="55">
          <cell r="A55" t="str">
            <v>NWN/588400</v>
          </cell>
          <cell r="B55" t="str">
            <v>588400</v>
          </cell>
          <cell r="E55" t="str">
            <v>P/T HOURLY PAYROLL ZTFSO PROGRAM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NWN/588800</v>
          </cell>
          <cell r="B56" t="str">
            <v>588800</v>
          </cell>
          <cell r="E56" t="str">
            <v>SALARY P/T PAYROLL ZTFSO PROGRAM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E58" t="str">
            <v>Total</v>
          </cell>
          <cell r="F58">
            <v>7940517.4500000011</v>
          </cell>
          <cell r="G58">
            <v>2432088.9099999997</v>
          </cell>
          <cell r="H58">
            <v>228535.52999999994</v>
          </cell>
          <cell r="I58">
            <v>106286.20999999999</v>
          </cell>
          <cell r="J58">
            <v>138068.82999999999</v>
          </cell>
          <cell r="K58">
            <v>244355.04</v>
          </cell>
          <cell r="L58">
            <v>1285054.7899999998</v>
          </cell>
          <cell r="M58">
            <v>494378.58999999997</v>
          </cell>
          <cell r="N58">
            <v>68153.95</v>
          </cell>
          <cell r="P58">
            <v>0</v>
          </cell>
          <cell r="Q58">
            <v>0</v>
          </cell>
          <cell r="R58">
            <v>0</v>
          </cell>
          <cell r="S58">
            <v>562532.53999999992</v>
          </cell>
          <cell r="T58">
            <v>0</v>
          </cell>
          <cell r="U58">
            <v>0</v>
          </cell>
          <cell r="V58">
            <v>19987.240000000002</v>
          </cell>
          <cell r="W58">
            <v>7693.0399999999991</v>
          </cell>
          <cell r="X58">
            <v>0</v>
          </cell>
          <cell r="Y58">
            <v>43284.77</v>
          </cell>
          <cell r="Z58">
            <v>87832.510000000009</v>
          </cell>
          <cell r="AA58">
            <v>69737.97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C6">
            <v>1890696.4852625243</v>
          </cell>
        </row>
      </sheetData>
      <sheetData sheetId="11">
        <row r="4">
          <cell r="C4" t="str">
            <v>603</v>
          </cell>
        </row>
      </sheetData>
      <sheetData sheetId="12">
        <row r="3">
          <cell r="D3" t="str">
            <v>Clearing</v>
          </cell>
          <cell r="E3" t="str">
            <v>Construction Overhead</v>
          </cell>
          <cell r="F3" t="str">
            <v>Merchandise</v>
          </cell>
          <cell r="G3" t="str">
            <v>O&amp;M</v>
          </cell>
          <cell r="H3" t="str">
            <v>Other Income or Expense</v>
          </cell>
        </row>
        <row r="4">
          <cell r="B4" t="str">
            <v>NWN/500100</v>
          </cell>
          <cell r="C4" t="str">
            <v>SALARY PAYROLL</v>
          </cell>
          <cell r="E4">
            <v>35088.79</v>
          </cell>
          <cell r="G4">
            <v>262601.94</v>
          </cell>
          <cell r="H4">
            <v>1868.33</v>
          </cell>
        </row>
        <row r="5">
          <cell r="B5" t="str">
            <v>NWN/500106</v>
          </cell>
          <cell r="C5" t="str">
            <v>SALARY  OVERTIME</v>
          </cell>
        </row>
        <row r="6">
          <cell r="B6" t="str">
            <v>NWN/500300</v>
          </cell>
          <cell r="C6" t="str">
            <v>HOURLY PAYROLL</v>
          </cell>
        </row>
        <row r="7">
          <cell r="B7" t="str">
            <v>NWN/500301</v>
          </cell>
          <cell r="C7" t="str">
            <v>HOURLY DOUBLE PAY</v>
          </cell>
        </row>
        <row r="8">
          <cell r="B8" t="str">
            <v>NWN/500305</v>
          </cell>
          <cell r="C8" t="str">
            <v>HOURLY REGULAR  PAY</v>
          </cell>
        </row>
        <row r="9">
          <cell r="B9" t="str">
            <v>NWN/500306</v>
          </cell>
          <cell r="C9" t="str">
            <v>HOURLY OVERTIME PAY</v>
          </cell>
        </row>
        <row r="10">
          <cell r="B10" t="str">
            <v>NWN/500400</v>
          </cell>
          <cell r="C10" t="str">
            <v>P/T HOURLY PAYROLL</v>
          </cell>
        </row>
        <row r="11">
          <cell r="B11" t="str">
            <v>NWN/500500</v>
          </cell>
          <cell r="C11" t="str">
            <v>SALARY BONUS PAYROLL</v>
          </cell>
          <cell r="G11">
            <v>3846.15</v>
          </cell>
        </row>
        <row r="12">
          <cell r="B12" t="str">
            <v>NWN/500700</v>
          </cell>
          <cell r="C12" t="str">
            <v>HOURLY BONUS PAYROLL</v>
          </cell>
        </row>
        <row r="13">
          <cell r="B13" t="str">
            <v>NWN/500800</v>
          </cell>
          <cell r="C13" t="str">
            <v>SALARY P/T PAYROLL</v>
          </cell>
        </row>
        <row r="14">
          <cell r="B14" t="str">
            <v>NWN/500900</v>
          </cell>
          <cell r="C14" t="str">
            <v>VACATION, SICK &amp; HOL</v>
          </cell>
          <cell r="E14">
            <v>4914.3100000000004</v>
          </cell>
          <cell r="G14">
            <v>35881.86</v>
          </cell>
          <cell r="H14">
            <v>264.92</v>
          </cell>
        </row>
        <row r="15">
          <cell r="B15" t="str">
            <v>NWN/501000</v>
          </cell>
          <cell r="C15" t="str">
            <v>PAYROLL OVERHEAD</v>
          </cell>
          <cell r="G15">
            <v>384.62</v>
          </cell>
        </row>
        <row r="16">
          <cell r="B16" t="str">
            <v>NWN/501005</v>
          </cell>
          <cell r="C16" t="str">
            <v>PAYROLL OH - OFFICER</v>
          </cell>
          <cell r="E16">
            <v>31448.639999999999</v>
          </cell>
          <cell r="G16">
            <v>229622.39999999999</v>
          </cell>
          <cell r="H16">
            <v>1695.26</v>
          </cell>
        </row>
        <row r="17">
          <cell r="B17" t="str">
            <v>NWN/501300</v>
          </cell>
          <cell r="C17" t="str">
            <v>COMMISSIONS</v>
          </cell>
        </row>
        <row r="18">
          <cell r="B18" t="str">
            <v>NWN/580105</v>
          </cell>
          <cell r="C18" t="str">
            <v>NWN/580105</v>
          </cell>
        </row>
        <row r="19">
          <cell r="B19" t="str">
            <v>NWN/580106</v>
          </cell>
          <cell r="C19" t="str">
            <v>NWN/580106</v>
          </cell>
        </row>
        <row r="20">
          <cell r="B20" t="str">
            <v>NWN/580301</v>
          </cell>
          <cell r="C20" t="str">
            <v>NWN/580301</v>
          </cell>
        </row>
        <row r="21">
          <cell r="B21" t="str">
            <v>NWN/580305</v>
          </cell>
          <cell r="C21" t="str">
            <v>NWN/580305</v>
          </cell>
        </row>
        <row r="22">
          <cell r="B22" t="str">
            <v>NWN/580306</v>
          </cell>
          <cell r="C22" t="str">
            <v>NWN/580306</v>
          </cell>
        </row>
        <row r="23">
          <cell r="B23" t="str">
            <v>NWN/588105</v>
          </cell>
          <cell r="C23" t="str">
            <v>SALARY PAYROLL ZTFSO</v>
          </cell>
          <cell r="E23">
            <v>-3297.79</v>
          </cell>
          <cell r="G23">
            <v>-37958.379999999997</v>
          </cell>
          <cell r="H23">
            <v>-358.74</v>
          </cell>
        </row>
        <row r="24">
          <cell r="B24" t="str">
            <v>NWN/588106</v>
          </cell>
          <cell r="C24" t="str">
            <v>SAL - OVERTIME ZTFSO</v>
          </cell>
        </row>
        <row r="25">
          <cell r="B25" t="str">
            <v>NWN/588301</v>
          </cell>
          <cell r="C25" t="str">
            <v>HRL - DBL TIME ZTFSO</v>
          </cell>
        </row>
        <row r="26">
          <cell r="B26" t="str">
            <v>NWN/588305</v>
          </cell>
          <cell r="C26" t="str">
            <v>HRLY - REGULAR ZTFSO</v>
          </cell>
        </row>
        <row r="27">
          <cell r="B27" t="str">
            <v>NWN/588306</v>
          </cell>
          <cell r="C27" t="str">
            <v>HRLY - OT ZTFSO</v>
          </cell>
        </row>
        <row r="40">
          <cell r="D40">
            <v>0</v>
          </cell>
          <cell r="E40">
            <v>68153.95</v>
          </cell>
          <cell r="F40">
            <v>0</v>
          </cell>
          <cell r="G40">
            <v>494378.58999999997</v>
          </cell>
        </row>
      </sheetData>
      <sheetData sheetId="13">
        <row r="1">
          <cell r="B1">
            <v>42063</v>
          </cell>
          <cell r="H1" t="str">
            <v>Updated on:</v>
          </cell>
          <cell r="I1">
            <v>42074</v>
          </cell>
        </row>
        <row r="2">
          <cell r="C2" t="str">
            <v>Report Title</v>
          </cell>
        </row>
        <row r="4">
          <cell r="D4" t="str">
            <v>Clearing</v>
          </cell>
          <cell r="E4" t="str">
            <v>Construction Overhead</v>
          </cell>
          <cell r="F4" t="str">
            <v>Merchandise</v>
          </cell>
          <cell r="G4" t="str">
            <v>O&amp;M</v>
          </cell>
          <cell r="H4" t="str">
            <v>Other Income or Expense</v>
          </cell>
        </row>
        <row r="5">
          <cell r="B5" t="str">
            <v>NWN/500100</v>
          </cell>
          <cell r="C5" t="str">
            <v>SALARY PAYROLL</v>
          </cell>
          <cell r="D5">
            <v>12504.33</v>
          </cell>
          <cell r="E5">
            <v>262575.78999999998</v>
          </cell>
          <cell r="F5">
            <v>20573.16</v>
          </cell>
          <cell r="G5">
            <v>3104159.25</v>
          </cell>
          <cell r="H5">
            <v>35536.86</v>
          </cell>
        </row>
        <row r="6">
          <cell r="B6" t="str">
            <v>NWN/500106</v>
          </cell>
          <cell r="C6" t="str">
            <v>SALARY  OVERTIME</v>
          </cell>
          <cell r="D6">
            <v>193.36</v>
          </cell>
          <cell r="G6">
            <v>561.84</v>
          </cell>
        </row>
        <row r="7">
          <cell r="B7" t="str">
            <v>NWN/500300</v>
          </cell>
          <cell r="C7" t="str">
            <v>HOURLY PAYROLL</v>
          </cell>
          <cell r="E7">
            <v>24598</v>
          </cell>
          <cell r="G7">
            <v>-25958</v>
          </cell>
        </row>
        <row r="8">
          <cell r="B8" t="str">
            <v>NWN/500301</v>
          </cell>
          <cell r="C8" t="str">
            <v>HOURLY DOUBLE PAY</v>
          </cell>
          <cell r="G8">
            <v>53387.07</v>
          </cell>
        </row>
        <row r="9">
          <cell r="B9" t="str">
            <v>NWN/500305</v>
          </cell>
          <cell r="C9" t="str">
            <v>HOURLY REGULAR  PAY</v>
          </cell>
          <cell r="D9">
            <v>102926.23</v>
          </cell>
          <cell r="F9">
            <v>6642.37</v>
          </cell>
          <cell r="G9">
            <v>2577484.96</v>
          </cell>
          <cell r="H9">
            <v>5196.53</v>
          </cell>
        </row>
        <row r="10">
          <cell r="B10" t="str">
            <v>NWN/500306</v>
          </cell>
          <cell r="C10" t="str">
            <v>HOURLY OVERTIME PAY</v>
          </cell>
          <cell r="D10">
            <v>3735.1</v>
          </cell>
          <cell r="F10">
            <v>92.68</v>
          </cell>
          <cell r="G10">
            <v>195514.21</v>
          </cell>
        </row>
        <row r="11">
          <cell r="B11" t="str">
            <v>NWN/500400</v>
          </cell>
          <cell r="C11" t="str">
            <v>P/T HOURLY PAYROLL</v>
          </cell>
          <cell r="E11">
            <v>577</v>
          </cell>
          <cell r="F11">
            <v>8178.64</v>
          </cell>
          <cell r="G11">
            <v>22436.5</v>
          </cell>
        </row>
        <row r="12">
          <cell r="B12" t="str">
            <v>NWN/500500</v>
          </cell>
          <cell r="C12" t="str">
            <v>SALARY BONUS PAYROLL</v>
          </cell>
          <cell r="D12">
            <v>41.26</v>
          </cell>
          <cell r="E12">
            <v>305</v>
          </cell>
          <cell r="F12">
            <v>5416.67</v>
          </cell>
          <cell r="G12">
            <v>22437.74</v>
          </cell>
          <cell r="H12">
            <v>1473.75</v>
          </cell>
        </row>
        <row r="13">
          <cell r="B13" t="str">
            <v>NWN/500700</v>
          </cell>
          <cell r="C13" t="str">
            <v>HOURLY BONUS PAYROLL</v>
          </cell>
          <cell r="G13">
            <v>1179.75</v>
          </cell>
        </row>
        <row r="14">
          <cell r="B14" t="str">
            <v>NWN/500800</v>
          </cell>
          <cell r="C14" t="str">
            <v>SALARY P/T PAYROLL</v>
          </cell>
          <cell r="E14">
            <v>850</v>
          </cell>
          <cell r="F14">
            <v>5831.89</v>
          </cell>
          <cell r="G14">
            <v>6596.97</v>
          </cell>
        </row>
        <row r="15">
          <cell r="B15" t="str">
            <v>NWN/500900</v>
          </cell>
          <cell r="C15" t="str">
            <v>VACATION, SICK &amp; HOL</v>
          </cell>
          <cell r="D15">
            <v>15583.6</v>
          </cell>
          <cell r="E15">
            <v>49940.31</v>
          </cell>
          <cell r="F15">
            <v>5734.28</v>
          </cell>
          <cell r="G15">
            <v>810196.1</v>
          </cell>
          <cell r="H15">
            <v>5915.59</v>
          </cell>
        </row>
        <row r="16">
          <cell r="B16" t="str">
            <v>NWN/501000</v>
          </cell>
          <cell r="C16" t="str">
            <v>PAYROLL OVERHEAD</v>
          </cell>
          <cell r="D16">
            <v>83477.37</v>
          </cell>
          <cell r="E16">
            <v>245474</v>
          </cell>
          <cell r="F16">
            <v>31112.52</v>
          </cell>
          <cell r="G16">
            <v>4160330.63</v>
          </cell>
          <cell r="H16">
            <v>30297.55</v>
          </cell>
        </row>
        <row r="17">
          <cell r="B17" t="str">
            <v>NWN/501005</v>
          </cell>
          <cell r="C17" t="str">
            <v>PAYROLL OH - OFFICER</v>
          </cell>
          <cell r="E17">
            <v>31448.639999999999</v>
          </cell>
          <cell r="G17">
            <v>229622.39999999999</v>
          </cell>
          <cell r="H17">
            <v>1695.26</v>
          </cell>
        </row>
        <row r="18">
          <cell r="B18" t="str">
            <v>NWN/501300</v>
          </cell>
          <cell r="C18" t="str">
            <v>COMMISSIONS</v>
          </cell>
          <cell r="F18">
            <v>20724.14</v>
          </cell>
        </row>
        <row r="19">
          <cell r="B19" t="str">
            <v>NWN/580105</v>
          </cell>
          <cell r="C19" t="str">
            <v>NWN/580105</v>
          </cell>
          <cell r="D19">
            <v>24200.720000000001</v>
          </cell>
          <cell r="E19">
            <v>1010137.74</v>
          </cell>
          <cell r="F19">
            <v>1979.86</v>
          </cell>
          <cell r="G19">
            <v>299602.09000000003</v>
          </cell>
          <cell r="H19">
            <v>56005.66</v>
          </cell>
        </row>
        <row r="20">
          <cell r="B20" t="str">
            <v>NWN/580106</v>
          </cell>
          <cell r="C20" t="str">
            <v>NWN/580106</v>
          </cell>
          <cell r="D20">
            <v>0</v>
          </cell>
        </row>
        <row r="21">
          <cell r="B21" t="str">
            <v>NWN/580301</v>
          </cell>
          <cell r="C21" t="str">
            <v>NWN/580301</v>
          </cell>
          <cell r="E21">
            <v>291.79000000000002</v>
          </cell>
          <cell r="G21">
            <v>27780.86</v>
          </cell>
        </row>
        <row r="22">
          <cell r="B22" t="str">
            <v>NWN/580305</v>
          </cell>
          <cell r="C22" t="str">
            <v>NWN/580305</v>
          </cell>
          <cell r="D22">
            <v>181052.86</v>
          </cell>
          <cell r="E22">
            <v>787484.86</v>
          </cell>
          <cell r="G22">
            <v>2421617.38</v>
          </cell>
          <cell r="H22">
            <v>2141.31</v>
          </cell>
        </row>
        <row r="23">
          <cell r="B23" t="str">
            <v>NWN/580306</v>
          </cell>
          <cell r="C23" t="str">
            <v>NWN/580306</v>
          </cell>
          <cell r="D23">
            <v>2307.54</v>
          </cell>
          <cell r="E23">
            <v>21703.57</v>
          </cell>
          <cell r="G23">
            <v>98872.22</v>
          </cell>
          <cell r="H23">
            <v>338.36</v>
          </cell>
        </row>
        <row r="24">
          <cell r="B24" t="str">
            <v>NWN/588105</v>
          </cell>
          <cell r="C24" t="str">
            <v>SALARY PAYROLL ZTFSO</v>
          </cell>
          <cell r="D24">
            <v>-8923.83</v>
          </cell>
          <cell r="E24">
            <v>-3297.79</v>
          </cell>
          <cell r="G24">
            <v>-1733310.08</v>
          </cell>
          <cell r="H24">
            <v>-532.04</v>
          </cell>
        </row>
        <row r="25">
          <cell r="B25" t="str">
            <v>NWN/588106</v>
          </cell>
          <cell r="C25" t="str">
            <v>SAL - OVERTIME ZTFSO</v>
          </cell>
          <cell r="D25">
            <v>0</v>
          </cell>
        </row>
        <row r="26">
          <cell r="B26" t="str">
            <v>NWN/588301</v>
          </cell>
          <cell r="C26" t="str">
            <v>HRL - DBL TIME ZTFSO</v>
          </cell>
          <cell r="G26">
            <v>-38293.01</v>
          </cell>
        </row>
        <row r="27">
          <cell r="B27" t="str">
            <v>NWN/588305</v>
          </cell>
          <cell r="C27" t="str">
            <v>HRLY - REGULAR ZTFSO</v>
          </cell>
          <cell r="D27">
            <v>-186059.96</v>
          </cell>
          <cell r="G27">
            <v>-4112807.21</v>
          </cell>
        </row>
        <row r="28">
          <cell r="B28" t="str">
            <v>NWN/588306</v>
          </cell>
          <cell r="C28" t="str">
            <v>HRLY - OT ZTFSO</v>
          </cell>
          <cell r="D28">
            <v>-2503.0500000000002</v>
          </cell>
          <cell r="G28">
            <v>-180894.22</v>
          </cell>
        </row>
        <row r="39">
          <cell r="B39" t="str">
            <v>Totals</v>
          </cell>
          <cell r="D39">
            <v>228535.52999999994</v>
          </cell>
          <cell r="E39">
            <v>2432088.9099999997</v>
          </cell>
          <cell r="F39">
            <v>106286.20999999999</v>
          </cell>
          <cell r="G39">
            <v>7940517.4500000011</v>
          </cell>
          <cell r="H39">
            <v>138068.82999999999</v>
          </cell>
          <cell r="I39">
            <v>10845496.930000002</v>
          </cell>
        </row>
        <row r="41">
          <cell r="G41">
            <v>88664215.900000006</v>
          </cell>
        </row>
        <row r="43">
          <cell r="G43">
            <v>-80723698.450000003</v>
          </cell>
        </row>
        <row r="44">
          <cell r="G44">
            <v>-161447396.90000001</v>
          </cell>
        </row>
      </sheetData>
      <sheetData sheetId="14">
        <row r="3">
          <cell r="B3" t="str">
            <v>4000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dena, Angela" refreshedDate="42528.576854629631" createdVersion="4" refreshedVersion="4" minRefreshableVersion="3" recordCount="149">
  <cacheSource type="worksheet">
    <worksheetSource ref="A65:L214" sheet="Total"/>
  </cacheSource>
  <cacheFields count="12">
    <cacheField name="Monthly" numFmtId="166">
      <sharedItems containsSemiMixedTypes="0" containsNonDate="0" containsDate="1" containsString="0" minDate="2004-01-01T00:00:00" maxDate="2016-05-02T00:00:00" count="149"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</sharedItems>
    </cacheField>
    <cacheField name="FTE's" numFmtId="166">
      <sharedItems containsNonDate="0" containsString="0" containsBlank="1"/>
    </cacheField>
    <cacheField name="O&amp;M" numFmtId="37">
      <sharedItems containsSemiMixedTypes="0" containsString="0" containsNumber="1" minValue="3387404.63" maxValue="5191768"/>
    </cacheField>
    <cacheField name="O&amp;M%" numFmtId="167">
      <sharedItems containsSemiMixedTypes="0" containsString="0" containsNumber="1" minValue="0.5719933687972153" maxValue="0.73264482011937848"/>
    </cacheField>
    <cacheField name="INDIRECT CONST" numFmtId="37">
      <sharedItems containsSemiMixedTypes="0" containsString="0" containsNumber="1" minValue="325405.92000000004" maxValue="1685146"/>
    </cacheField>
    <cacheField name="IND%" numFmtId="167">
      <sharedItems containsSemiMixedTypes="0" containsString="0" containsNumber="1" minValue="5.2177055489290608E-2" maxValue="0.2113254312232036"/>
    </cacheField>
    <cacheField name="DIR CONST" numFmtId="37">
      <sharedItems containsSemiMixedTypes="0" containsString="0" containsNumber="1" minValue="632972" maxValue="1726699.82"/>
    </cacheField>
    <cacheField name="CAP%" numFmtId="167">
      <sharedItems containsSemiMixedTypes="0" containsString="0" containsNumber="1" minValue="9.5718820407671337E-2" maxValue="0.28998000744596791"/>
    </cacheField>
    <cacheField name="OTHER" numFmtId="37">
      <sharedItems containsSemiMixedTypes="0" containsString="0" containsNumber="1" minValue="41926.5" maxValue="506026.83999999997"/>
    </cacheField>
    <cacheField name="OTH%" numFmtId="167">
      <sharedItems containsSemiMixedTypes="0" containsString="0" containsNumber="1" minValue="6.7492955979607146E-3" maxValue="8.3233533582067434E-2"/>
    </cacheField>
    <cacheField name="TOTAL" numFmtId="37">
      <sharedItems containsSemiMixedTypes="0" containsString="0" containsNumber="1" minValue="5554801.0899999999" maxValue="7988206"/>
    </cacheField>
    <cacheField name="Period" numFmtId="37">
      <sharedItems containsString="0" containsBlank="1" containsNumber="1" containsInteger="1" minValue="1" maxValue="12" count="13">
        <m/>
        <n v="1"/>
        <n v="2"/>
        <n v="3"/>
        <n v="4"/>
        <n v="5"/>
        <n v="6"/>
        <n v="7"/>
        <n v="8"/>
        <n v="9"/>
        <n v="10"/>
        <n v="11"/>
        <n v="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9">
  <r>
    <x v="0"/>
    <m/>
    <n v="3802375.31"/>
    <n v="0.65209374316586777"/>
    <n v="990342.54"/>
    <n v="0.16984019758033647"/>
    <n v="952523.65999999992"/>
    <n v="0.16335439515134353"/>
    <n v="85784.09"/>
    <n v="1.4711664102452235E-2"/>
    <n v="5831025.5999999996"/>
    <x v="0"/>
  </r>
  <r>
    <x v="1"/>
    <m/>
    <n v="3743116.98"/>
    <n v="0.64263392976900235"/>
    <n v="878025.01"/>
    <n v="0.15074299457554424"/>
    <n v="1108690.68"/>
    <n v="0.19034463854417594"/>
    <n v="94816.180000000008"/>
    <n v="1.6278437111277536E-2"/>
    <n v="5824648.8499999996"/>
    <x v="0"/>
  </r>
  <r>
    <x v="2"/>
    <m/>
    <n v="3994310.27"/>
    <n v="0.64929226236256887"/>
    <n v="901728.35000000009"/>
    <n v="0.14657980998756173"/>
    <n v="1153431.01"/>
    <n v="0.18749515669498623"/>
    <n v="102321.32999999999"/>
    <n v="1.6632770954883028E-2"/>
    <n v="6151790.9600000009"/>
    <x v="0"/>
  </r>
  <r>
    <x v="3"/>
    <m/>
    <n v="3993562.26"/>
    <n v="0.64217516573762423"/>
    <n v="946453.79"/>
    <n v="0.15219222335505861"/>
    <n v="1185673.97"/>
    <n v="0.19065944853844272"/>
    <n v="93115.180000000008"/>
    <n v="1.497316236887433E-2"/>
    <n v="6218805.2000000002"/>
    <x v="0"/>
  </r>
  <r>
    <x v="4"/>
    <m/>
    <n v="3941302.54"/>
    <n v="0.64131636519119117"/>
    <n v="922108.98"/>
    <n v="0.1500426758316698"/>
    <n v="1192640.06"/>
    <n v="0.19406264312320573"/>
    <n v="89593.15"/>
    <n v="1.4578315853933195E-2"/>
    <n v="6145644.7300000004"/>
    <x v="0"/>
  </r>
  <r>
    <x v="5"/>
    <m/>
    <n v="3810188.7199999997"/>
    <n v="0.64667397981938757"/>
    <n v="873843.99"/>
    <n v="0.14831080880281258"/>
    <n v="1126233.78"/>
    <n v="0.19114698358553556"/>
    <n v="81711.290000000008"/>
    <n v="1.3868227792264352E-2"/>
    <n v="5891977.7799999993"/>
    <x v="0"/>
  </r>
  <r>
    <x v="6"/>
    <m/>
    <n v="4314327.5600000005"/>
    <n v="0.63317795850441494"/>
    <n v="967275.90999999992"/>
    <n v="0.14195903706585969"/>
    <n v="1433219.1300000001"/>
    <n v="0.21034164657235102"/>
    <n v="98945.16"/>
    <n v="1.4521357857374345E-2"/>
    <n v="6813767.7600000007"/>
    <x v="0"/>
  </r>
  <r>
    <x v="7"/>
    <m/>
    <n v="3840394.77"/>
    <n v="0.62834872190147084"/>
    <n v="867344.4"/>
    <n v="0.14191112576387507"/>
    <n v="1321538.92"/>
    <n v="0.21622446156103114"/>
    <n v="82606.34"/>
    <n v="1.3515690773622822E-2"/>
    <n v="6111884.4300000006"/>
    <x v="0"/>
  </r>
  <r>
    <x v="8"/>
    <m/>
    <n v="4075706.13"/>
    <n v="0.61610085287173688"/>
    <n v="915313.5"/>
    <n v="0.13836263214468178"/>
    <n v="1525713.0599999998"/>
    <n v="0.23063319275758173"/>
    <n v="98590.290000000008"/>
    <n v="1.4903322225999617E-2"/>
    <n v="6615322.9799999995"/>
    <x v="0"/>
  </r>
  <r>
    <x v="9"/>
    <m/>
    <n v="4031248.2199999997"/>
    <n v="0.62516621015439655"/>
    <n v="847788.32"/>
    <n v="0.13147506233877179"/>
    <n v="1484255.59"/>
    <n v="0.23017844386193068"/>
    <n v="84990.19"/>
    <n v="1.3180283644900957E-2"/>
    <n v="6448282.3200000003"/>
    <x v="0"/>
  </r>
  <r>
    <x v="10"/>
    <m/>
    <n v="4047713.86"/>
    <n v="0.64275113949508267"/>
    <n v="881246.88"/>
    <n v="0.1399363828293155"/>
    <n v="1271113.56"/>
    <n v="0.20184472454721666"/>
    <n v="97407.900000000009"/>
    <n v="1.5467753128385183E-2"/>
    <n v="6297482.2000000002"/>
    <x v="0"/>
  </r>
  <r>
    <x v="11"/>
    <m/>
    <n v="4242598.91"/>
    <n v="0.62432903539548479"/>
    <n v="1014534.72"/>
    <n v="0.14929610282505545"/>
    <n v="1444921.05"/>
    <n v="0.21263055605912343"/>
    <n v="93398.790000000008"/>
    <n v="1.3744305720336277E-2"/>
    <n v="6795453.4700000007"/>
    <x v="0"/>
  </r>
  <r>
    <x v="12"/>
    <m/>
    <n v="4076729.1799999997"/>
    <n v="0.64616909300708469"/>
    <n v="914951.23"/>
    <n v="0.14502145723469828"/>
    <n v="1186359.8600000001"/>
    <n v="0.18804022559973241"/>
    <n v="131034.59"/>
    <n v="2.0769224158484628E-2"/>
    <n v="6309074.8599999994"/>
    <x v="0"/>
  </r>
  <r>
    <x v="13"/>
    <m/>
    <n v="3969435.93"/>
    <n v="0.64615259486137522"/>
    <n v="880098.92999999993"/>
    <n v="0.14326423637582678"/>
    <n v="1216459.3799999999"/>
    <n v="0.19801765258129753"/>
    <n v="77192.31"/>
    <n v="1.2565516181500298E-2"/>
    <n v="6143186.5500000007"/>
    <x v="0"/>
  </r>
  <r>
    <x v="14"/>
    <m/>
    <n v="4113994.05"/>
    <n v="0.62801755601955611"/>
    <n v="1033614.6"/>
    <n v="0.15778538011209109"/>
    <n v="1306115.48"/>
    <n v="0.19938372337434698"/>
    <n v="97038.68"/>
    <n v="1.4813340494005765E-2"/>
    <n v="6550762.8100000005"/>
    <x v="0"/>
  </r>
  <r>
    <x v="15"/>
    <m/>
    <n v="4119964.73"/>
    <n v="0.63423554419730555"/>
    <n v="964206.87000000011"/>
    <n v="0.14843191847257167"/>
    <n v="1317321.3299999998"/>
    <n v="0.20279105899415509"/>
    <n v="94460.76999999999"/>
    <n v="1.454147833596782E-2"/>
    <n v="6495953.6999999993"/>
    <x v="0"/>
  </r>
  <r>
    <x v="16"/>
    <m/>
    <n v="4012529.9800000004"/>
    <n v="0.62514814615022796"/>
    <n v="981943.82000000007"/>
    <n v="0.15298586222567567"/>
    <n v="1345543.3099999998"/>
    <n v="0.20963429806232659"/>
    <n v="78509.45"/>
    <n v="1.2231693561769726E-2"/>
    <n v="6418526.5600000005"/>
    <x v="0"/>
  </r>
  <r>
    <x v="17"/>
    <m/>
    <n v="4731647.4700000007"/>
    <n v="0.65678790492649897"/>
    <n v="967260.73"/>
    <n v="0.13426299241485457"/>
    <n v="1416581.61"/>
    <n v="0.19663207660508714"/>
    <n v="88734.62"/>
    <n v="1.2317026053559523E-2"/>
    <n v="7204224.4299999997"/>
    <x v="0"/>
  </r>
  <r>
    <x v="18"/>
    <m/>
    <n v="4126971.33"/>
    <n v="0.63748979686784824"/>
    <n v="970756.12000000011"/>
    <n v="0.14995188293373013"/>
    <n v="1275546.3199999998"/>
    <n v="0.19703256926486359"/>
    <n v="100510.36"/>
    <n v="1.5525750933557927E-2"/>
    <n v="6473784.1300000008"/>
    <x v="0"/>
  </r>
  <r>
    <x v="19"/>
    <m/>
    <n v="4134613.85"/>
    <n v="0.6299985588370316"/>
    <n v="926501.59000000008"/>
    <n v="0.141172715914019"/>
    <n v="1410780.75"/>
    <n v="0.21496320371853506"/>
    <n v="90997.950000000012"/>
    <n v="1.3865521530414324E-2"/>
    <n v="6562894.1400000006"/>
    <x v="0"/>
  </r>
  <r>
    <x v="20"/>
    <m/>
    <n v="4143324.9299999997"/>
    <n v="0.62694885701032244"/>
    <n v="927560.32000000007"/>
    <n v="0.14035415813553609"/>
    <n v="1409941.49"/>
    <n v="0.21334585641752482"/>
    <n v="127886.05"/>
    <n v="1.9351128436616471E-2"/>
    <n v="6608712.790000001"/>
    <x v="0"/>
  </r>
  <r>
    <x v="21"/>
    <m/>
    <n v="3998292.9699999997"/>
    <n v="0.6180023579560282"/>
    <n v="932400.22"/>
    <n v="0.14411788701884931"/>
    <n v="1433402.5"/>
    <n v="0.22155608194465692"/>
    <n v="105609.35"/>
    <n v="1.6323673080465506E-2"/>
    <n v="6469705.04"/>
    <x v="0"/>
  </r>
  <r>
    <x v="22"/>
    <m/>
    <n v="4250651.8900000006"/>
    <n v="0.64118440878665039"/>
    <n v="945753.67999999993"/>
    <n v="0.14266106231733761"/>
    <n v="1324011.1200000001"/>
    <n v="0.19971884529084569"/>
    <n v="108958.31"/>
    <n v="1.6435683605166399E-2"/>
    <n v="6629375"/>
    <x v="0"/>
  </r>
  <r>
    <x v="23"/>
    <m/>
    <n v="5184169.04"/>
    <n v="0.69626766352076086"/>
    <n v="964236.97"/>
    <n v="0.12950330458017589"/>
    <n v="791222.4800000001"/>
    <n v="0.10626633183139839"/>
    <n v="506026.83999999997"/>
    <n v="6.7962700067664819E-2"/>
    <n v="7445655.3300000001"/>
    <x v="0"/>
  </r>
  <r>
    <x v="24"/>
    <m/>
    <n v="4270831.78"/>
    <n v="0.65060561932368033"/>
    <n v="908144.58000000007"/>
    <n v="0.13834400354357754"/>
    <n v="1266165.33"/>
    <n v="0.19288380370037009"/>
    <n v="119252.55"/>
    <n v="1.8166573432372032E-2"/>
    <n v="6564394.2400000002"/>
    <x v="0"/>
  </r>
  <r>
    <x v="25"/>
    <m/>
    <n v="4128931.3800000004"/>
    <n v="0.6595825387526677"/>
    <n v="974770.51"/>
    <n v="0.15571622497805537"/>
    <n v="1045155.36"/>
    <n v="0.16695996186300346"/>
    <n v="111058.89"/>
    <n v="1.7741274406273433E-2"/>
    <n v="6259916.1400000006"/>
    <x v="0"/>
  </r>
  <r>
    <x v="26"/>
    <m/>
    <n v="4259962.22"/>
    <n v="0.6505131985366206"/>
    <n v="967886.4"/>
    <n v="0.14780010839722776"/>
    <n v="1204158.08"/>
    <n v="0.18387973500960203"/>
    <n v="116610.96"/>
    <n v="1.7806958056549603E-2"/>
    <n v="6548617.6600000001"/>
    <x v="0"/>
  </r>
  <r>
    <x v="27"/>
    <m/>
    <n v="4108943.1799999997"/>
    <n v="0.66655983284881548"/>
    <n v="901960.53"/>
    <n v="0.1463175891648687"/>
    <n v="1029130.01"/>
    <n v="0.16694724102884767"/>
    <n v="124368.90000000001"/>
    <n v="2.0175336957468235E-2"/>
    <n v="6164402.6199999992"/>
    <x v="0"/>
  </r>
  <r>
    <x v="28"/>
    <m/>
    <n v="4074453.13"/>
    <n v="0.62103441056284536"/>
    <n v="963547.58000000007"/>
    <n v="0.14686540360191996"/>
    <n v="1401777.26"/>
    <n v="0.21366104520743387"/>
    <n v="120974.64"/>
    <n v="1.8439140627800624E-2"/>
    <n v="6560752.6100000013"/>
    <x v="0"/>
  </r>
  <r>
    <x v="29"/>
    <m/>
    <n v="4106930.63"/>
    <n v="0.6245210411429124"/>
    <n v="928571.03"/>
    <n v="0.14120329722509742"/>
    <n v="1311007.19"/>
    <n v="0.1993585110164483"/>
    <n v="229619.66999999998"/>
    <n v="3.4917150615541799E-2"/>
    <n v="6576128.5200000005"/>
    <x v="0"/>
  </r>
  <r>
    <x v="30"/>
    <m/>
    <n v="3860095.53"/>
    <n v="0.62388577707339188"/>
    <n v="949136.12"/>
    <n v="0.15340359355682168"/>
    <n v="1263874.1599999999"/>
    <n v="0.20427295291175873"/>
    <n v="114077.28"/>
    <n v="1.8437676458027689E-2"/>
    <n v="6187183.0899999999"/>
    <x v="0"/>
  </r>
  <r>
    <x v="31"/>
    <m/>
    <n v="3947061.4299999997"/>
    <n v="0.60898764070409972"/>
    <n v="985781.57000000007"/>
    <n v="0.15209512271611222"/>
    <n v="1420314.56"/>
    <n v="0.21913872593365782"/>
    <n v="128191.43"/>
    <n v="1.9778510646130166E-2"/>
    <n v="6481348.9900000002"/>
    <x v="0"/>
  </r>
  <r>
    <x v="32"/>
    <m/>
    <n v="3882580.51"/>
    <n v="0.62372312367126936"/>
    <n v="922412.67999999993"/>
    <n v="0.14818240513023825"/>
    <n v="1323841"/>
    <n v="0.21267047563788882"/>
    <n v="96012"/>
    <n v="1.5423995560603563E-2"/>
    <n v="6224846.1899999995"/>
    <x v="0"/>
  </r>
  <r>
    <x v="33"/>
    <m/>
    <n v="4256303.97"/>
    <n v="0.63557196364248025"/>
    <n v="958608.87"/>
    <n v="0.14314412837178053"/>
    <n v="1349141.81"/>
    <n v="0.20146040213708472"/>
    <n v="132754.22999999998"/>
    <n v="1.9823505848654287E-2"/>
    <n v="6696808.8800000008"/>
    <x v="0"/>
  </r>
  <r>
    <x v="34"/>
    <m/>
    <n v="4322026.83"/>
    <n v="0.64758466608262144"/>
    <n v="913014.48"/>
    <n v="0.1368002098125333"/>
    <n v="1290019.3600000001"/>
    <n v="0.19328819309659792"/>
    <n v="149011.54999999999"/>
    <n v="2.232693100824731E-2"/>
    <n v="6674072.2200000007"/>
    <x v="0"/>
  </r>
  <r>
    <x v="35"/>
    <m/>
    <n v="3710753.21"/>
    <n v="0.62091637670291577"/>
    <n v="991319.35000000009"/>
    <n v="0.16587640948439406"/>
    <n v="1144880.45"/>
    <n v="0.19157162455759319"/>
    <n v="129299.75"/>
    <n v="2.1635589255097037E-2"/>
    <n v="5976252.7599999998"/>
    <x v="0"/>
  </r>
  <r>
    <x v="36"/>
    <m/>
    <n v="4210657.22"/>
    <n v="0.65791127194098642"/>
    <n v="983622.82"/>
    <n v="0.1536901502080428"/>
    <n v="1078709.8400000001"/>
    <n v="0.1685474085894976"/>
    <n v="127048.23999999999"/>
    <n v="1.9851169261473085E-2"/>
    <n v="6400038.1200000001"/>
    <x v="0"/>
  </r>
  <r>
    <x v="37"/>
    <m/>
    <n v="4102152.3499999996"/>
    <n v="0.64145255912536692"/>
    <n v="848549.81"/>
    <n v="0.13268752613974563"/>
    <n v="1257127.53"/>
    <n v="0.19657672423245118"/>
    <n v="187268.89"/>
    <n v="2.9283190502436326E-2"/>
    <n v="6395098.5799999991"/>
    <x v="0"/>
  </r>
  <r>
    <x v="38"/>
    <m/>
    <n v="3959763.61"/>
    <n v="0.63610165213075309"/>
    <n v="957220.14999999991"/>
    <n v="0.15376910816851699"/>
    <n v="1179798.1800000002"/>
    <n v="0.18952433665070623"/>
    <n v="128266.51999999999"/>
    <n v="2.0604903050023809E-2"/>
    <n v="6225048.459999999"/>
    <x v="0"/>
  </r>
  <r>
    <x v="39"/>
    <m/>
    <n v="4021072.08"/>
    <n v="0.64833853523105422"/>
    <n v="841802.75"/>
    <n v="0.13572827122474099"/>
    <n v="1218892.1300000001"/>
    <n v="0.19652836916289743"/>
    <n v="120351.01"/>
    <n v="1.9404824381307275E-2"/>
    <n v="6202117.9700000007"/>
    <x v="0"/>
  </r>
  <r>
    <x v="40"/>
    <m/>
    <n v="4019760.2600000002"/>
    <n v="0.63268246225248759"/>
    <n v="893681.02"/>
    <n v="0.14065921140329762"/>
    <n v="1223695.5900000001"/>
    <n v="0.19260122217555098"/>
    <n v="216382.47"/>
    <n v="3.4057104168663782E-2"/>
    <n v="6353519.3400000008"/>
    <x v="0"/>
  </r>
  <r>
    <x v="41"/>
    <m/>
    <n v="3932033.79"/>
    <n v="0.62418800834622368"/>
    <n v="881009.14999999991"/>
    <n v="0.13985519353161494"/>
    <n v="1327349.54"/>
    <n v="0.21070919274879277"/>
    <n v="159045.73000000001"/>
    <n v="2.5247605373368686E-2"/>
    <n v="6299438.21"/>
    <x v="0"/>
  </r>
  <r>
    <x v="42"/>
    <m/>
    <n v="3853777.69"/>
    <n v="0.61596540522109688"/>
    <n v="871097.54"/>
    <n v="0.13923116286793405"/>
    <n v="1377536.83"/>
    <n v="0.22017747258740689"/>
    <n v="154071.92000000001"/>
    <n v="2.462595932356244E-2"/>
    <n v="6256483.9799999986"/>
    <x v="0"/>
  </r>
  <r>
    <x v="43"/>
    <m/>
    <n v="3838201.96"/>
    <n v="0.61386311856801501"/>
    <n v="879645.23"/>
    <n v="0.14068612588621543"/>
    <n v="1420129.1600000001"/>
    <n v="0.22712846379948587"/>
    <n v="114560.81"/>
    <n v="1.8322291746283678E-2"/>
    <n v="6252537.1600000001"/>
    <x v="0"/>
  </r>
  <r>
    <x v="44"/>
    <m/>
    <n v="3754834.81"/>
    <n v="0.61978192729056469"/>
    <n v="867108.74"/>
    <n v="0.14312702242357586"/>
    <n v="1303207.08"/>
    <n v="0.21511044734910967"/>
    <n v="133165.44"/>
    <n v="2.1980602936749714E-2"/>
    <n v="6058316.0700000003"/>
    <x v="0"/>
  </r>
  <r>
    <x v="45"/>
    <m/>
    <n v="4023406.54"/>
    <n v="0.6277776739388945"/>
    <n v="878147.88"/>
    <n v="0.13701862538623091"/>
    <n v="1361845.64"/>
    <n v="0.21249065428596361"/>
    <n v="145567.16999999998"/>
    <n v="2.2713046388910928E-2"/>
    <n v="6408967.2300000004"/>
    <x v="0"/>
  </r>
  <r>
    <x v="46"/>
    <m/>
    <n v="4052481.5999999996"/>
    <n v="0.63900055085487728"/>
    <n v="967985.71"/>
    <n v="0.1526332412982824"/>
    <n v="1151385.26"/>
    <n v="0.18155192003492038"/>
    <n v="170053.7"/>
    <n v="2.6814287811919999E-2"/>
    <n v="6341906.2699999996"/>
    <x v="0"/>
  </r>
  <r>
    <x v="47"/>
    <m/>
    <n v="3781541.2"/>
    <n v="0.61540617311234402"/>
    <n v="997969.96"/>
    <n v="0.16240914523546085"/>
    <n v="1177331.0799999998"/>
    <n v="0.191598286547565"/>
    <n v="187946.94999999998"/>
    <n v="3.0586395104630102E-2"/>
    <n v="6144789.1900000004"/>
    <x v="0"/>
  </r>
  <r>
    <x v="48"/>
    <m/>
    <n v="4060075.8600000003"/>
    <n v="0.6408146657841709"/>
    <n v="978933.69000000006"/>
    <n v="0.15450821290373998"/>
    <n v="1141619.3"/>
    <n v="0.18018539933937569"/>
    <n v="155174.74"/>
    <n v="2.4491721972713487E-2"/>
    <n v="6335803.5899999999"/>
    <x v="0"/>
  </r>
  <r>
    <x v="49"/>
    <m/>
    <n v="4009057.17"/>
    <n v="0.66091589292087372"/>
    <n v="889710.66999999993"/>
    <n v="0.14667386793695406"/>
    <n v="1043321.17"/>
    <n v="0.17199743317050295"/>
    <n v="123822.27"/>
    <n v="2.0412805971669272E-2"/>
    <n v="6065911.2800000003"/>
    <x v="0"/>
  </r>
  <r>
    <x v="50"/>
    <m/>
    <n v="3936229.91"/>
    <n v="0.62896535981306911"/>
    <n v="1098010.3500000001"/>
    <n v="0.17544972998445205"/>
    <n v="1091245.68"/>
    <n v="0.17436881164435267"/>
    <n v="132775.9"/>
    <n v="2.1216098558126166E-2"/>
    <n v="6258261.8399999999"/>
    <x v="0"/>
  </r>
  <r>
    <x v="51"/>
    <m/>
    <n v="4226224.5600000005"/>
    <n v="0.66657401790647586"/>
    <n v="881883.39"/>
    <n v="0.13909354466419635"/>
    <n v="1101841.02"/>
    <n v="0.17378598448057136"/>
    <n v="130268.99"/>
    <n v="2.0546452948756351E-2"/>
    <n v="6340217.9600000009"/>
    <x v="0"/>
  </r>
  <r>
    <x v="52"/>
    <m/>
    <n v="3888391.47"/>
    <n v="0.60121395512926812"/>
    <n v="1111350.1200000001"/>
    <n v="0.17183434495564995"/>
    <n v="1340503.97"/>
    <n v="0.20726557495256148"/>
    <n v="127321.33"/>
    <n v="1.968612496252049E-2"/>
    <n v="6467566.8899999997"/>
    <x v="0"/>
  </r>
  <r>
    <x v="53"/>
    <m/>
    <n v="3925498.34"/>
    <n v="0.63846974772101905"/>
    <n v="907389.39"/>
    <n v="0.14758398163480801"/>
    <n v="1123165.19"/>
    <n v="0.18267922525941774"/>
    <n v="192238.92"/>
    <n v="3.1267045384755193E-2"/>
    <n v="6148291.8399999999"/>
    <x v="0"/>
  </r>
  <r>
    <x v="54"/>
    <m/>
    <n v="4010963.29"/>
    <n v="0.64568177350313105"/>
    <n v="1034164.27"/>
    <n v="0.16647896569184778"/>
    <n v="1124927.53"/>
    <n v="0.18108996520706044"/>
    <n v="41926.5"/>
    <n v="6.7492955979607146E-3"/>
    <n v="6211981.5899999999"/>
    <x v="0"/>
  </r>
  <r>
    <x v="55"/>
    <m/>
    <n v="3881601.16"/>
    <n v="0.64469509693796589"/>
    <n v="934439.64999999991"/>
    <n v="0.15520107190493235"/>
    <n v="1079059.19"/>
    <n v="0.1792209298234167"/>
    <n v="125732.45000000001"/>
    <n v="2.0882901333685183E-2"/>
    <n v="6020832.4499999993"/>
    <x v="0"/>
  </r>
  <r>
    <x v="56"/>
    <m/>
    <n v="3916109.8499999996"/>
    <n v="0.6260616330988209"/>
    <n v="945097.07000000007"/>
    <n v="0.15109101576430772"/>
    <n v="1212991.26"/>
    <n v="0.19391879141750748"/>
    <n v="180952.5"/>
    <n v="2.8928559719363946E-2"/>
    <n v="6255150.6799999997"/>
    <x v="0"/>
  </r>
  <r>
    <x v="57"/>
    <m/>
    <n v="4072929.4"/>
    <n v="0.62772571266389887"/>
    <n v="951633.24"/>
    <n v="0.14666707794484607"/>
    <n v="1288347.7400000002"/>
    <n v="0.19856199895103108"/>
    <n v="175479.88"/>
    <n v="2.7045210440224045E-2"/>
    <n v="6488390.2599999998"/>
    <x v="0"/>
  </r>
  <r>
    <x v="58"/>
    <m/>
    <n v="4006942.61"/>
    <n v="0.64202329809178993"/>
    <n v="1008176.8900000001"/>
    <n v="0.16153788935293081"/>
    <n v="1044595.96"/>
    <n v="0.16737323408097415"/>
    <n v="181401.68000000002"/>
    <n v="2.9065578474305003E-2"/>
    <n v="6241117.1400000006"/>
    <x v="0"/>
  </r>
  <r>
    <x v="59"/>
    <m/>
    <n v="4231403.5999999996"/>
    <n v="0.66504535241912843"/>
    <n v="1197069.74"/>
    <n v="0.18814222002093453"/>
    <n v="779279.55"/>
    <n v="0.12247856549603774"/>
    <n v="154826.12"/>
    <n v="2.4333862063899144E-2"/>
    <n v="6362579.0100000007"/>
    <x v="0"/>
  </r>
  <r>
    <x v="60"/>
    <m/>
    <n v="4199282.32"/>
    <n v="0.64476975270080827"/>
    <n v="1072772.19"/>
    <n v="0.16471649366280389"/>
    <n v="1057169.6100000001"/>
    <n v="0.16232082914646948"/>
    <n v="183616.01"/>
    <n v="2.8192924489918347E-2"/>
    <n v="6512840.1300000008"/>
    <x v="0"/>
  </r>
  <r>
    <x v="61"/>
    <m/>
    <n v="3480507.0300000003"/>
    <n v="0.61247360467140888"/>
    <n v="735010.99"/>
    <n v="0.12934173861398601"/>
    <n v="1307970.21"/>
    <n v="0.23016681834471672"/>
    <n v="159217.12"/>
    <n v="2.801783836988838E-2"/>
    <n v="5682705.3500000006"/>
    <x v="0"/>
  </r>
  <r>
    <x v="62"/>
    <m/>
    <n v="4402119.3099999996"/>
    <n v="0.683049363334717"/>
    <n v="806037.67999999993"/>
    <n v="0.12506783332680557"/>
    <n v="1009257.49"/>
    <n v="0.15660018219390209"/>
    <n v="227389.58"/>
    <n v="3.5282621144575178E-2"/>
    <n v="6444804.0600000005"/>
    <x v="0"/>
  </r>
  <r>
    <x v="63"/>
    <m/>
    <n v="3930220.41"/>
    <n v="0.64538202958654489"/>
    <n v="692665.13"/>
    <n v="0.11374263547301357"/>
    <n v="1274183.51"/>
    <n v="0.20923384796872183"/>
    <n v="192689"/>
    <n v="3.1641486971719666E-2"/>
    <n v="6089758.0500000007"/>
    <x v="0"/>
  </r>
  <r>
    <x v="64"/>
    <m/>
    <n v="4217958.8899999997"/>
    <n v="0.67016181065275593"/>
    <n v="713743.16"/>
    <n v="0.11340162882588449"/>
    <n v="1151208.49"/>
    <n v="0.18290741712212971"/>
    <n v="211030.44999999998"/>
    <n v="3.3529143399229737E-2"/>
    <n v="6293940.9900000002"/>
    <x v="0"/>
  </r>
  <r>
    <x v="65"/>
    <m/>
    <n v="3795422.63"/>
    <n v="0.63068947215387972"/>
    <n v="718142.35"/>
    <n v="0.11933448888479825"/>
    <n v="1313077.4100000001"/>
    <n v="0.21819548949943518"/>
    <n v="191251.99000000002"/>
    <n v="3.1780549461886701E-2"/>
    <n v="6017894.3800000008"/>
    <x v="0"/>
  </r>
  <r>
    <x v="66"/>
    <m/>
    <n v="4257232.32"/>
    <n v="0.65405127803901908"/>
    <n v="880293.55"/>
    <n v="0.13524211932765867"/>
    <n v="1258926.0900000001"/>
    <n v="0.19341256389812553"/>
    <n v="112567.23000000001"/>
    <n v="1.7294038735196911E-2"/>
    <n v="6509019.1899999995"/>
    <x v="0"/>
  </r>
  <r>
    <x v="67"/>
    <m/>
    <n v="4176202.9"/>
    <n v="0.64808922062837349"/>
    <n v="615567.93000000005"/>
    <n v="9.552767179906925E-2"/>
    <n v="1507325.86"/>
    <n v="0.23391623089969907"/>
    <n v="144773.64000000001"/>
    <n v="2.246687667285819E-2"/>
    <n v="6443870.3300000001"/>
    <x v="0"/>
  </r>
  <r>
    <x v="68"/>
    <m/>
    <n v="4034979.87"/>
    <n v="0.64397744176784188"/>
    <n v="337962.72"/>
    <n v="5.3938402383777298E-2"/>
    <n v="1726699.82"/>
    <n v="0.27557900376454492"/>
    <n v="166073.76"/>
    <n v="2.6505152083835935E-2"/>
    <n v="6265716.1699999999"/>
    <x v="0"/>
  </r>
  <r>
    <x v="69"/>
    <m/>
    <n v="4766710.57"/>
    <n v="0.68079508794700594"/>
    <n v="411296.75"/>
    <n v="5.8742565334435171E-2"/>
    <n v="1605214.2200000002"/>
    <n v="0.229261235820887"/>
    <n v="218460.25"/>
    <n v="3.1201110897671913E-2"/>
    <n v="7001681.79"/>
    <x v="0"/>
  </r>
  <r>
    <x v="70"/>
    <m/>
    <n v="4374909.05"/>
    <n v="0.70149268416029309"/>
    <n v="325405.92000000004"/>
    <n v="5.2177055489290608E-2"/>
    <n v="1308362.26"/>
    <n v="0.20978871632118326"/>
    <n v="227893.94"/>
    <n v="3.6541544029232972E-2"/>
    <n v="6236571.1699999999"/>
    <x v="0"/>
  </r>
  <r>
    <x v="71"/>
    <m/>
    <n v="3396499.89"/>
    <n v="0.5719933687972153"/>
    <n v="437414.71"/>
    <n v="7.3663571805490907E-2"/>
    <n v="1721902.94"/>
    <n v="0.28998000744596791"/>
    <n v="382188.17"/>
    <n v="6.4363051951325925E-2"/>
    <n v="5938005.71"/>
    <x v="0"/>
  </r>
  <r>
    <x v="72"/>
    <m/>
    <n v="3823180.46"/>
    <n v="0.6538041075535076"/>
    <n v="405442.62"/>
    <n v="6.933495635548835E-2"/>
    <n v="1367253.26"/>
    <n v="0.23381470134787305"/>
    <n v="251716.87"/>
    <n v="4.3046234743131191E-2"/>
    <n v="5847593.209999999"/>
    <x v="1"/>
  </r>
  <r>
    <x v="73"/>
    <m/>
    <n v="3529998.3899999997"/>
    <n v="0.63548601161522411"/>
    <n v="657109.17999999993"/>
    <n v="0.11829571740794771"/>
    <n v="1173890.6199999999"/>
    <n v="0.2113290108827281"/>
    <n v="193802.90000000002"/>
    <n v="3.4889260094099969E-2"/>
    <n v="5554801.0899999999"/>
    <x v="2"/>
  </r>
  <r>
    <x v="74"/>
    <m/>
    <n v="3879003.63"/>
    <n v="0.64764659946659109"/>
    <n v="956697.33000000007"/>
    <n v="0.15973219712951575"/>
    <n v="915266.54"/>
    <n v="0.15281482534641316"/>
    <n v="238415.65"/>
    <n v="3.980637805747992E-2"/>
    <n v="5989383.1500000004"/>
    <x v="3"/>
  </r>
  <r>
    <x v="75"/>
    <m/>
    <n v="3387404.63"/>
    <n v="0.58808551520446373"/>
    <n v="1073683.29"/>
    <n v="0.18640158461555675"/>
    <n v="1032625.6599999999"/>
    <n v="0.17927359132010437"/>
    <n v="266340.94"/>
    <n v="4.6239308859875171E-2"/>
    <n v="5760054.5199999996"/>
    <x v="4"/>
  </r>
  <r>
    <x v="76"/>
    <m/>
    <n v="3791062.1100000003"/>
    <n v="0.62823999359593485"/>
    <n v="1011942.92"/>
    <n v="0.16769522501446216"/>
    <n v="931681"/>
    <n v="0.15439453337615042"/>
    <n v="299730.99"/>
    <n v="4.9670248013452677E-2"/>
    <n v="6034417.0199999996"/>
    <x v="5"/>
  </r>
  <r>
    <x v="77"/>
    <m/>
    <n v="3676888.67"/>
    <n v="0.62336105203393444"/>
    <n v="1014408.53"/>
    <n v="0.17197767602057881"/>
    <n v="928392.88"/>
    <n v="0.15739501908215628"/>
    <n v="278799.5"/>
    <n v="4.7266252863330478E-2"/>
    <n v="5898489.5800000001"/>
    <x v="6"/>
  </r>
  <r>
    <x v="78"/>
    <m/>
    <n v="3689051.85"/>
    <n v="0.61276243495432958"/>
    <n v="1005106.8699999999"/>
    <n v="0.16695122706137208"/>
    <n v="984061.97"/>
    <n v="0.16345560686092131"/>
    <n v="342141.58999999997"/>
    <n v="5.6830731123376832E-2"/>
    <n v="6020362.2800000012"/>
    <x v="7"/>
  </r>
  <r>
    <x v="79"/>
    <m/>
    <n v="3725235.95"/>
    <n v="0.62165472484337536"/>
    <n v="983324.87"/>
    <n v="0.16409391504221305"/>
    <n v="928078.96000000008"/>
    <n v="0.15487466519046289"/>
    <n v="355811.98"/>
    <n v="5.9376694923948793E-2"/>
    <n v="5992451.7599999998"/>
    <x v="8"/>
  </r>
  <r>
    <x v="80"/>
    <m/>
    <n v="3421611.8"/>
    <n v="0.57490124119231012"/>
    <n v="1023991.1"/>
    <n v="0.17205159111266771"/>
    <n v="1010671.56"/>
    <n v="0.16981363411295472"/>
    <n v="495376.98"/>
    <n v="8.3233533582067434E-2"/>
    <n v="5951651.4399999995"/>
    <x v="9"/>
  </r>
  <r>
    <x v="81"/>
    <m/>
    <n v="3906625.76"/>
    <n v="0.60274342199441455"/>
    <n v="1046873.7200000001"/>
    <n v="0.16151950229008438"/>
    <n v="1072140.52"/>
    <n v="0.16541785304862963"/>
    <n v="455767.54000000004"/>
    <n v="7.0319222666871545E-2"/>
    <n v="6481407.5399999991"/>
    <x v="10"/>
  </r>
  <r>
    <x v="82"/>
    <m/>
    <n v="3747168"/>
    <n v="0.63778087396741834"/>
    <n v="1046540"/>
    <n v="0.17812470533529906"/>
    <n v="840844"/>
    <n v="0.14311453908398553"/>
    <n v="240770"/>
    <n v="4.097988161329711E-2"/>
    <n v="5875322"/>
    <x v="11"/>
  </r>
  <r>
    <x v="83"/>
    <m/>
    <n v="3790423"/>
    <n v="0.62405504901331277"/>
    <n v="1084182"/>
    <n v="0.17849966907370271"/>
    <n v="953806"/>
    <n v="0.15703457109646912"/>
    <n v="245449"/>
    <n v="4.0410710816515365E-2"/>
    <n v="6073860"/>
    <x v="12"/>
  </r>
  <r>
    <x v="84"/>
    <m/>
    <n v="4155955"/>
    <n v="0.67444083364775664"/>
    <n v="1069075"/>
    <n v="0.17349269523658833"/>
    <n v="747884"/>
    <n v="0.12136885708142144"/>
    <n v="189161"/>
    <n v="3.0697614034233597E-2"/>
    <n v="6162075"/>
    <x v="1"/>
  </r>
  <r>
    <x v="85"/>
    <m/>
    <n v="3760833"/>
    <n v="0.65723240269915895"/>
    <n v="1119475"/>
    <n v="0.19563624442022309"/>
    <n v="685704"/>
    <n v="0.11983166693666644"/>
    <n v="156215"/>
    <n v="2.7299685943951543E-2"/>
    <n v="5722227"/>
    <x v="2"/>
  </r>
  <r>
    <x v="86"/>
    <m/>
    <n v="4009205"/>
    <n v="0.66539585709773785"/>
    <n v="1112381"/>
    <n v="0.18461857373575027"/>
    <n v="752026"/>
    <n v="0.12481152368855755"/>
    <n v="151681"/>
    <n v="2.5174045477954349E-2"/>
    <n v="6025293"/>
    <x v="3"/>
  </r>
  <r>
    <x v="87"/>
    <m/>
    <n v="3846510"/>
    <n v="0.65560903475136434"/>
    <n v="1110845"/>
    <n v="0.18933527228796476"/>
    <n v="789435"/>
    <n v="0.13455332713263279"/>
    <n v="120289"/>
    <n v="2.0502365828038108E-2"/>
    <n v="5867079"/>
    <x v="4"/>
  </r>
  <r>
    <x v="88"/>
    <m/>
    <n v="4133713"/>
    <n v="0.66525361537495942"/>
    <n v="1121742"/>
    <n v="0.18052605998963586"/>
    <n v="830248"/>
    <n v="0.13361485997161129"/>
    <n v="128037"/>
    <n v="2.0605464663793465E-2"/>
    <n v="6213740"/>
    <x v="5"/>
  </r>
  <r>
    <x v="89"/>
    <m/>
    <n v="3845442"/>
    <n v="0.63618439120263903"/>
    <n v="1155246"/>
    <n v="0.19112223593524072"/>
    <n v="884342"/>
    <n v="0.14630426798399879"/>
    <n v="159510"/>
    <n v="2.6389104878121412E-2"/>
    <n v="6044540"/>
    <x v="6"/>
  </r>
  <r>
    <x v="90"/>
    <m/>
    <n v="4051322"/>
    <n v="0.67219199635774229"/>
    <n v="1025299"/>
    <n v="0.17011676229971273"/>
    <n v="802420"/>
    <n v="0.13313686290978094"/>
    <n v="147990"/>
    <n v="2.4554378432763993E-2"/>
    <n v="6027031"/>
    <x v="7"/>
  </r>
  <r>
    <x v="91"/>
    <m/>
    <n v="3968106"/>
    <n v="0.66336153826221644"/>
    <n v="1041573"/>
    <n v="0.17412323851540043"/>
    <n v="830927"/>
    <n v="0.13890884288464286"/>
    <n v="141209"/>
    <n v="2.3606380337740301E-2"/>
    <n v="5981815"/>
    <x v="8"/>
  </r>
  <r>
    <x v="92"/>
    <m/>
    <n v="4394082"/>
    <n v="0.73264482011937848"/>
    <n v="454416"/>
    <n v="7.576679920387637E-2"/>
    <n v="986412"/>
    <n v="0.16446885659020391"/>
    <n v="162651"/>
    <n v="2.7119524086541179E-2"/>
    <n v="5997561"/>
    <x v="9"/>
  </r>
  <r>
    <x v="93"/>
    <m/>
    <n v="4498664"/>
    <n v="0.69084036049848641"/>
    <n v="973668"/>
    <n v="0.1495219807760349"/>
    <n v="866145"/>
    <n v="0.13301013901993158"/>
    <n v="173395"/>
    <n v="2.6627519705547036E-2"/>
    <n v="6511872"/>
    <x v="10"/>
  </r>
  <r>
    <x v="94"/>
    <m/>
    <n v="4040167"/>
    <n v="0.66484910359336091"/>
    <n v="988785"/>
    <n v="0.16271426921128787"/>
    <n v="864319"/>
    <n v="0.14223216821698462"/>
    <n v="183547"/>
    <n v="3.0204458978366638E-2"/>
    <n v="6076818"/>
    <x v="11"/>
  </r>
  <r>
    <x v="95"/>
    <m/>
    <n v="4337118"/>
    <n v="0.68494505822506302"/>
    <n v="1039084"/>
    <n v="0.16409870584123637"/>
    <n v="770122"/>
    <n v="0.12162252863085625"/>
    <n v="185743"/>
    <n v="2.9333707302844396E-2"/>
    <n v="6332067"/>
    <x v="12"/>
  </r>
  <r>
    <x v="96"/>
    <m/>
    <n v="4503030"/>
    <n v="0.70263407223585628"/>
    <n v="1095366"/>
    <n v="0.17091635480303283"/>
    <n v="654491"/>
    <n v="0.10212405348658965"/>
    <n v="155897"/>
    <n v="2.4325519474521221E-2"/>
    <n v="6408784"/>
    <x v="1"/>
  </r>
  <r>
    <x v="97"/>
    <m/>
    <n v="4210461"/>
    <n v="0.67493854083043292"/>
    <n v="1077417"/>
    <n v="0.17271036540794527"/>
    <n v="782134"/>
    <n v="0.12537638531597131"/>
    <n v="168276"/>
    <n v="2.6974708445650475E-2"/>
    <n v="6238288"/>
    <x v="2"/>
  </r>
  <r>
    <x v="98"/>
    <m/>
    <n v="4550239"/>
    <n v="0.68139444616323197"/>
    <n v="1125506"/>
    <n v="0.16854357266143483"/>
    <n v="819828"/>
    <n v="0.12276855040122291"/>
    <n v="182261"/>
    <n v="2.7293430774110287E-2"/>
    <n v="6677834"/>
    <x v="3"/>
  </r>
  <r>
    <x v="99"/>
    <m/>
    <n v="4371235"/>
    <n v="0.69388162961824751"/>
    <n v="1065373"/>
    <n v="0.16911530800592536"/>
    <n v="724809"/>
    <n v="0.11505481862264838"/>
    <n v="138267"/>
    <n v="2.194824375317873E-2"/>
    <n v="6299684"/>
    <x v="4"/>
  </r>
  <r>
    <x v="100"/>
    <m/>
    <n v="4444243"/>
    <n v="0.6861331640017162"/>
    <n v="1102772"/>
    <n v="0.1702536160899619"/>
    <n v="764915"/>
    <n v="0.11809290111777702"/>
    <n v="165301"/>
    <n v="2.5520318790544911E-2"/>
    <n v="6477231"/>
    <x v="5"/>
  </r>
  <r>
    <x v="101"/>
    <m/>
    <n v="4161546"/>
    <n v="0.65253563308506468"/>
    <n v="1049757"/>
    <n v="0.16460321442571541"/>
    <n v="1007547"/>
    <n v="0.15798463347706782"/>
    <n v="158650"/>
    <n v="2.4876519012152098E-2"/>
    <n v="6377500"/>
    <x v="6"/>
  </r>
  <r>
    <x v="102"/>
    <m/>
    <n v="4168645"/>
    <n v="0.64328429769640172"/>
    <n v="1098786"/>
    <n v="0.16955912060840833"/>
    <n v="1071468"/>
    <n v="0.16534354445729202"/>
    <n v="141354"/>
    <n v="2.1813037237897966E-2"/>
    <n v="6480253"/>
    <x v="7"/>
  </r>
  <r>
    <x v="103"/>
    <m/>
    <n v="4304500"/>
    <n v="0.64237160402629478"/>
    <n v="1094286"/>
    <n v="0.16330311373760437"/>
    <n v="1160606"/>
    <n v="0.17320021787955439"/>
    <n v="141558"/>
    <n v="2.1125064356546461E-2"/>
    <n v="6700950"/>
    <x v="8"/>
  </r>
  <r>
    <x v="104"/>
    <m/>
    <n v="4061376"/>
    <n v="0.61802800818320547"/>
    <n v="1110741"/>
    <n v="0.16902376136497133"/>
    <n v="1236274"/>
    <n v="0.18812637829855797"/>
    <n v="163117"/>
    <n v="2.4821852153265277E-2"/>
    <n v="6571508"/>
    <x v="9"/>
  </r>
  <r>
    <x v="105"/>
    <m/>
    <n v="4353410"/>
    <n v="0.64190292062651377"/>
    <n v="1207693"/>
    <n v="0.17807228446670456"/>
    <n v="1059729"/>
    <n v="0.15625524363030699"/>
    <n v="161206"/>
    <n v="2.3769551276474711E-2"/>
    <n v="6782038"/>
    <x v="10"/>
  </r>
  <r>
    <x v="106"/>
    <m/>
    <n v="4738319"/>
    <n v="0.69113143200872473"/>
    <n v="1152103"/>
    <n v="0.16804579772099512"/>
    <n v="784029"/>
    <n v="0.11435850678402372"/>
    <n v="181436"/>
    <n v="2.6464263486256408E-2"/>
    <n v="6855887"/>
    <x v="11"/>
  </r>
  <r>
    <x v="107"/>
    <m/>
    <n v="4890263.79"/>
    <n v="0.72147560074360861"/>
    <n v="1044999.1199999999"/>
    <n v="0.15417192205873667"/>
    <n v="657486.21"/>
    <n v="9.7000955103975772E-2"/>
    <n v="185392.49"/>
    <n v="2.7351522093679009E-2"/>
    <n v="6778141.6099999994"/>
    <x v="12"/>
  </r>
  <r>
    <x v="108"/>
    <m/>
    <n v="4429834"/>
    <n v="0.6522658252171295"/>
    <n v="1366546"/>
    <n v="0.20121549800447769"/>
    <n v="840491"/>
    <n v="0.12375713304439181"/>
    <n v="154584"/>
    <n v="2.2761543734001036E-2"/>
    <n v="6791455"/>
    <x v="1"/>
  </r>
  <r>
    <x v="109"/>
    <m/>
    <n v="4187077"/>
    <n v="0.66022209040098567"/>
    <n v="1248187"/>
    <n v="0.19681525569062502"/>
    <n v="748328"/>
    <n v="0.11799703622971081"/>
    <n v="158330"/>
    <n v="2.4965617678678484E-2"/>
    <n v="6341922"/>
    <x v="2"/>
  </r>
  <r>
    <x v="110"/>
    <m/>
    <n v="4668465"/>
    <n v="0.68214575131863997"/>
    <n v="1216375"/>
    <n v="0.17773401712558853"/>
    <n v="794156"/>
    <n v="0.11604031331159295"/>
    <n v="164798"/>
    <n v="2.4079918244178593E-2"/>
    <n v="6843794"/>
    <x v="3"/>
  </r>
  <r>
    <x v="111"/>
    <m/>
    <n v="4499217"/>
    <n v="0.66263064195635535"/>
    <n v="1270836"/>
    <n v="0.18716476100202475"/>
    <n v="870656"/>
    <n v="0.12822749918555884"/>
    <n v="149223"/>
    <n v="2.1977097856061004E-2"/>
    <n v="6789932"/>
    <x v="4"/>
  </r>
  <r>
    <x v="112"/>
    <m/>
    <n v="4500032"/>
    <n v="0.65273337409261645"/>
    <n v="1333463"/>
    <n v="0.19341991417342422"/>
    <n v="907337"/>
    <n v="0.13160998442879346"/>
    <n v="153303"/>
    <n v="2.2236727305165911E-2"/>
    <n v="6894135"/>
    <x v="5"/>
  </r>
  <r>
    <x v="113"/>
    <m/>
    <n v="4203514"/>
    <n v="0.65243123923806345"/>
    <n v="1169838"/>
    <n v="0.1815716222303001"/>
    <n v="925866"/>
    <n v="0.14370450574171725"/>
    <n v="143628"/>
    <n v="2.2292632789919237E-2"/>
    <n v="6442846"/>
    <x v="6"/>
  </r>
  <r>
    <x v="114"/>
    <m/>
    <n v="4566455"/>
    <n v="0.65435294080558781"/>
    <n v="1294633"/>
    <n v="0.18551522150419977"/>
    <n v="971120"/>
    <n v="0.1391572298150584"/>
    <n v="146373"/>
    <n v="2.097460787515399E-2"/>
    <n v="6978581"/>
    <x v="7"/>
  </r>
  <r>
    <x v="115"/>
    <m/>
    <n v="4361519"/>
    <n v="0.64436449818975949"/>
    <n v="1320544"/>
    <n v="0.19509525738567179"/>
    <n v="925293"/>
    <n v="0.13670144727639549"/>
    <n v="161358"/>
    <n v="2.3838797148173198E-2"/>
    <n v="6768714"/>
    <x v="8"/>
  </r>
  <r>
    <x v="116"/>
    <m/>
    <n v="4663084"/>
    <n v="0.66004538278757774"/>
    <n v="1264560"/>
    <n v="0.17899462871735944"/>
    <n v="953623"/>
    <n v="0.13498244039138868"/>
    <n v="183526"/>
    <n v="2.5977548103674093E-2"/>
    <n v="7064793"/>
    <x v="9"/>
  </r>
  <r>
    <x v="117"/>
    <m/>
    <n v="4519502"/>
    <n v="0.64297159587627695"/>
    <n v="1381881"/>
    <n v="0.19659472036545297"/>
    <n v="964497"/>
    <n v="0.13721515673803916"/>
    <n v="163205"/>
    <n v="2.3218527020230941E-2"/>
    <n v="7029085"/>
    <x v="10"/>
  </r>
  <r>
    <x v="118"/>
    <m/>
    <n v="4570486"/>
    <n v="0.69115463023605483"/>
    <n v="1233532"/>
    <n v="0.18653625748866559"/>
    <n v="632972"/>
    <n v="9.5718820407671337E-2"/>
    <n v="175837"/>
    <n v="2.659029186760821E-2"/>
    <n v="6612827"/>
    <x v="11"/>
  </r>
  <r>
    <x v="119"/>
    <m/>
    <n v="4992549"/>
    <n v="0.71093188193107282"/>
    <n v="1135667"/>
    <n v="0.16171736673130613"/>
    <n v="709049"/>
    <n v="0.10096756986287871"/>
    <n v="185277"/>
    <n v="2.6383181474742338E-2"/>
    <n v="7022542"/>
    <x v="12"/>
  </r>
  <r>
    <x v="120"/>
    <m/>
    <n v="4518184"/>
    <n v="0.65342127599387789"/>
    <n v="1459457"/>
    <n v="0.21106715777803584"/>
    <n v="759756"/>
    <n v="0.10987616594720462"/>
    <n v="177260"/>
    <n v="2.5635400280881612E-2"/>
    <n v="6914657"/>
    <x v="1"/>
  </r>
  <r>
    <x v="121"/>
    <m/>
    <n v="4335246"/>
    <n v="0.66600934941107992"/>
    <n v="1316399"/>
    <n v="0.20223397739260843"/>
    <n v="697147"/>
    <n v="0.10710036291225138"/>
    <n v="160495"/>
    <n v="2.4656310284060297E-2"/>
    <n v="6509287"/>
    <x v="2"/>
  </r>
  <r>
    <x v="122"/>
    <m/>
    <n v="4638644"/>
    <n v="0.66984996173229938"/>
    <n v="1293202"/>
    <n v="0.18674666782191801"/>
    <n v="791906"/>
    <n v="0.11435630839434505"/>
    <n v="201148"/>
    <n v="2.9047062051437565E-2"/>
    <n v="6924900"/>
    <x v="3"/>
  </r>
  <r>
    <x v="123"/>
    <m/>
    <n v="4665833"/>
    <n v="0.67234665739815302"/>
    <n v="1360994"/>
    <n v="0.19611927101525961"/>
    <n v="766246"/>
    <n v="0.11041606865155806"/>
    <n v="146551"/>
    <n v="2.1118002935029332E-2"/>
    <n v="6939624"/>
    <x v="4"/>
  </r>
  <r>
    <x v="124"/>
    <m/>
    <n v="4638958"/>
    <n v="0.66360576511118685"/>
    <n v="1364253"/>
    <n v="0.19515722191712706"/>
    <n v="822301"/>
    <n v="0.11763065849199196"/>
    <n v="165021"/>
    <n v="2.360635447969418E-2"/>
    <n v="6990533"/>
    <x v="5"/>
  </r>
  <r>
    <x v="125"/>
    <m/>
    <n v="4486165"/>
    <n v="0.63540308582654248"/>
    <n v="1316185"/>
    <n v="0.18641936052699976"/>
    <n v="1067947"/>
    <n v="0.15125988885812236"/>
    <n v="190048"/>
    <n v="2.6917664788335415E-2"/>
    <n v="7060345"/>
    <x v="6"/>
  </r>
  <r>
    <x v="126"/>
    <m/>
    <n v="4913003"/>
    <n v="0.64311372620886453"/>
    <n v="1479932"/>
    <n v="0.19372359085792079"/>
    <n v="1082893"/>
    <n v="0.14175105374767652"/>
    <n v="163572"/>
    <n v="2.1411629185538131E-2"/>
    <n v="7639400"/>
    <x v="7"/>
  </r>
  <r>
    <x v="127"/>
    <m/>
    <n v="4637596"/>
    <n v="0.63698079413893649"/>
    <n v="1453577"/>
    <n v="0.19965098982362692"/>
    <n v="1004613"/>
    <n v="0.1379851083497354"/>
    <n v="184804"/>
    <n v="2.5383107687701134E-2"/>
    <n v="7280590"/>
    <x v="8"/>
  </r>
  <r>
    <x v="128"/>
    <m/>
    <n v="4617860"/>
    <n v="0.63354385791614276"/>
    <n v="1348032"/>
    <n v="0.18494224464890963"/>
    <n v="1149727"/>
    <n v="0.15773593810344036"/>
    <n v="173316"/>
    <n v="2.3777959331507278E-2"/>
    <n v="7288935"/>
    <x v="9"/>
  </r>
  <r>
    <x v="129"/>
    <m/>
    <n v="4475949"/>
    <n v="0.60304996398635125"/>
    <n v="1501701"/>
    <n v="0.20232597242914688"/>
    <n v="1263709"/>
    <n v="0.1702610255253641"/>
    <n v="180827"/>
    <n v="2.4363038059137834E-2"/>
    <n v="7422186"/>
    <x v="10"/>
  </r>
  <r>
    <x v="130"/>
    <m/>
    <n v="4777861"/>
    <n v="0.68538387132081391"/>
    <n v="1317667"/>
    <n v="0.18901925141222878"/>
    <n v="677856"/>
    <n v="9.7238402179980046E-2"/>
    <n v="197689"/>
    <n v="2.8358475086977284E-2"/>
    <n v="6971073"/>
    <x v="11"/>
  </r>
  <r>
    <x v="131"/>
    <m/>
    <n v="4565404"/>
    <n v="0.62412066923875498"/>
    <n v="1491237"/>
    <n v="0.20386187825515403"/>
    <n v="1019210"/>
    <n v="0.13933269154160979"/>
    <n v="239087"/>
    <n v="3.2684760964481176E-2"/>
    <n v="7314938"/>
    <x v="12"/>
  </r>
  <r>
    <x v="132"/>
    <m/>
    <n v="4636769"/>
    <n v="0.64448496594775984"/>
    <n v="1520388"/>
    <n v="0.2113254312232036"/>
    <n v="848828"/>
    <n v="0.11798234604214811"/>
    <n v="188549"/>
    <n v="2.620725678688849E-2"/>
    <n v="7194534"/>
    <x v="1"/>
  </r>
  <r>
    <x v="133"/>
    <m/>
    <n v="4636261"/>
    <n v="0.67213813719776505"/>
    <n v="1368136"/>
    <n v="0.19834439486327485"/>
    <n v="713590"/>
    <n v="0.10345212517650607"/>
    <n v="179793"/>
    <n v="2.6065342762454008E-2"/>
    <n v="6897780"/>
    <x v="2"/>
  </r>
  <r>
    <x v="134"/>
    <m/>
    <n v="5082990"/>
    <n v="0.66865813085545656"/>
    <n v="1509649"/>
    <n v="0.19859159246581423"/>
    <n v="826559"/>
    <n v="0.1087323398200184"/>
    <n v="182579"/>
    <n v="2.4017936858710801E-2"/>
    <n v="7601777"/>
    <x v="3"/>
  </r>
  <r>
    <x v="135"/>
    <m/>
    <n v="4794764"/>
    <n v="0.65759565161816269"/>
    <n v="1441119"/>
    <n v="0.19764759805994933"/>
    <n v="874479"/>
    <n v="0.1199336584306129"/>
    <n v="180994"/>
    <n v="2.4823091891275094E-2"/>
    <n v="7291356"/>
    <x v="4"/>
  </r>
  <r>
    <x v="136"/>
    <m/>
    <n v="4803653"/>
    <n v="0.66502010155994751"/>
    <n v="1376684"/>
    <n v="0.19058881511548706"/>
    <n v="908557"/>
    <n v="0.12578108127564611"/>
    <n v="134426"/>
    <n v="1.8610002048919334E-2"/>
    <n v="7223320"/>
    <x v="5"/>
  </r>
  <r>
    <x v="137"/>
    <m/>
    <n v="4862886"/>
    <n v="0.64047856183838381"/>
    <n v="1426828"/>
    <n v="0.18792394998170583"/>
    <n v="1107334"/>
    <n v="0.14584419371433854"/>
    <n v="195534"/>
    <n v="2.5753294465571792E-2"/>
    <n v="7592582"/>
    <x v="6"/>
  </r>
  <r>
    <x v="138"/>
    <m/>
    <n v="4676579"/>
    <n v="0.63030808086730217"/>
    <n v="1447586"/>
    <n v="0.19510525825616856"/>
    <n v="1137378"/>
    <n v="0.15329550605275574"/>
    <n v="157970"/>
    <n v="2.1291154823773473E-2"/>
    <n v="7419513"/>
    <x v="7"/>
  </r>
  <r>
    <x v="139"/>
    <m/>
    <n v="4617262"/>
    <n v="0.63070542933208029"/>
    <n v="1407384"/>
    <n v="0.19224482603653431"/>
    <n v="1129417"/>
    <n v="0.1542752899618757"/>
    <n v="166727"/>
    <n v="2.2774454669509711E-2"/>
    <n v="7320790"/>
    <x v="8"/>
  </r>
  <r>
    <x v="140"/>
    <m/>
    <n v="4425720"/>
    <n v="0.61355328747982363"/>
    <n v="1397469"/>
    <n v="0.19373609245527093"/>
    <n v="1207424"/>
    <n v="0.16738947890558792"/>
    <n v="182648"/>
    <n v="2.532114115931754E-2"/>
    <n v="7213261"/>
    <x v="9"/>
  </r>
  <r>
    <x v="141"/>
    <m/>
    <n v="4402125"/>
    <n v="0.61192307002622637"/>
    <n v="1377305"/>
    <n v="0.1914540600193024"/>
    <n v="1215050"/>
    <n v="0.16889959422673512"/>
    <n v="199439"/>
    <n v="2.7723275727736162E-2"/>
    <n v="7193919"/>
    <x v="10"/>
  </r>
  <r>
    <x v="142"/>
    <m/>
    <n v="4666877"/>
    <n v="0.66460359274205838"/>
    <n v="1292801"/>
    <n v="0.18410602835697745"/>
    <n v="857605"/>
    <n v="0.12213035915743076"/>
    <n v="204763"/>
    <n v="2.9160019743533439E-2"/>
    <n v="7022046"/>
    <x v="11"/>
  </r>
  <r>
    <x v="143"/>
    <m/>
    <n v="4818744"/>
    <n v="0.64009134704344839"/>
    <n v="1419151"/>
    <n v="0.18851100520136718"/>
    <n v="1004343"/>
    <n v="0.13341054510545863"/>
    <n v="285975"/>
    <n v="3.7987102649725775E-2"/>
    <n v="7528213"/>
    <x v="12"/>
  </r>
  <r>
    <x v="144"/>
    <m/>
    <n v="4704220"/>
    <n v="0.63880958837681645"/>
    <n v="1470933"/>
    <n v="0.19974535720265543"/>
    <n v="984722"/>
    <n v="0.13372033099761393"/>
    <n v="204166"/>
    <n v="2.7724723422914131E-2"/>
    <n v="7364041"/>
    <x v="1"/>
  </r>
  <r>
    <x v="145"/>
    <m/>
    <n v="4837612"/>
    <n v="0.67019886192823841"/>
    <n v="1369837"/>
    <n v="0.18977611235196049"/>
    <n v="810444"/>
    <n v="0.11227825763136216"/>
    <n v="200281"/>
    <n v="2.7746768088438987E-2"/>
    <n v="7218174"/>
    <x v="2"/>
  </r>
  <r>
    <x v="146"/>
    <m/>
    <n v="5191768"/>
    <n v="0.64992915806127183"/>
    <n v="1685146"/>
    <n v="0.21095424930203352"/>
    <n v="902017"/>
    <n v="0.11291859523903114"/>
    <n v="209275"/>
    <n v="2.6197997397663507E-2"/>
    <n v="7988206"/>
    <x v="3"/>
  </r>
  <r>
    <x v="147"/>
    <m/>
    <n v="4918765"/>
    <n v="0.65730699988561059"/>
    <n v="1415179"/>
    <n v="0.18911394685274016"/>
    <n v="953135"/>
    <n v="0.12736983924541453"/>
    <n v="196129"/>
    <n v="2.6209214016234748E-2"/>
    <n v="7483208"/>
    <x v="4"/>
  </r>
  <r>
    <x v="148"/>
    <m/>
    <n v="5011072"/>
    <n v="0.66482845324065054"/>
    <n v="1396956"/>
    <n v="0.18533680951406128"/>
    <n v="926341"/>
    <n v="0.12289942235980593"/>
    <n v="203022"/>
    <n v="2.6935314885482259E-2"/>
    <n v="753739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B95" firstHeaderRow="1" firstDataRow="1" firstDataCol="1"/>
  <pivotFields count="12">
    <pivotField axis="axisRow" numFmtId="166" showAll="0">
      <items count="1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t="default"/>
      </items>
    </pivotField>
    <pivotField showAll="0"/>
    <pivotField numFmtId="37" showAll="0"/>
    <pivotField dataField="1" numFmtId="167" showAll="0"/>
    <pivotField numFmtId="37" showAll="0"/>
    <pivotField numFmtId="167" showAll="0"/>
    <pivotField numFmtId="37" showAll="0"/>
    <pivotField numFmtId="167" showAll="0"/>
    <pivotField numFmtId="37" showAll="0"/>
    <pivotField numFmtId="167" showAll="0"/>
    <pivotField numFmtId="37" showAll="0"/>
    <pivotField axis="axisRow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h="1" x="0"/>
        <item t="default"/>
      </items>
    </pivotField>
  </pivotFields>
  <rowFields count="2">
    <field x="11"/>
    <field x="0"/>
  </rowFields>
  <rowItems count="90">
    <i>
      <x/>
    </i>
    <i r="1">
      <x v="72"/>
    </i>
    <i r="1">
      <x v="84"/>
    </i>
    <i r="1">
      <x v="96"/>
    </i>
    <i r="1">
      <x v="108"/>
    </i>
    <i r="1">
      <x v="120"/>
    </i>
    <i r="1">
      <x v="132"/>
    </i>
    <i r="1">
      <x v="144"/>
    </i>
    <i>
      <x v="1"/>
    </i>
    <i r="1">
      <x v="73"/>
    </i>
    <i r="1">
      <x v="85"/>
    </i>
    <i r="1">
      <x v="97"/>
    </i>
    <i r="1">
      <x v="109"/>
    </i>
    <i r="1">
      <x v="121"/>
    </i>
    <i r="1">
      <x v="133"/>
    </i>
    <i r="1">
      <x v="145"/>
    </i>
    <i>
      <x v="2"/>
    </i>
    <i r="1">
      <x v="74"/>
    </i>
    <i r="1">
      <x v="86"/>
    </i>
    <i r="1">
      <x v="98"/>
    </i>
    <i r="1">
      <x v="110"/>
    </i>
    <i r="1">
      <x v="122"/>
    </i>
    <i r="1">
      <x v="134"/>
    </i>
    <i r="1">
      <x v="146"/>
    </i>
    <i>
      <x v="3"/>
    </i>
    <i r="1">
      <x v="75"/>
    </i>
    <i r="1">
      <x v="87"/>
    </i>
    <i r="1">
      <x v="99"/>
    </i>
    <i r="1">
      <x v="111"/>
    </i>
    <i r="1">
      <x v="123"/>
    </i>
    <i r="1">
      <x v="135"/>
    </i>
    <i r="1">
      <x v="147"/>
    </i>
    <i>
      <x v="4"/>
    </i>
    <i r="1">
      <x v="76"/>
    </i>
    <i r="1">
      <x v="88"/>
    </i>
    <i r="1">
      <x v="100"/>
    </i>
    <i r="1">
      <x v="112"/>
    </i>
    <i r="1">
      <x v="124"/>
    </i>
    <i r="1">
      <x v="136"/>
    </i>
    <i r="1">
      <x v="148"/>
    </i>
    <i>
      <x v="5"/>
    </i>
    <i r="1">
      <x v="77"/>
    </i>
    <i r="1">
      <x v="89"/>
    </i>
    <i r="1">
      <x v="101"/>
    </i>
    <i r="1">
      <x v="113"/>
    </i>
    <i r="1">
      <x v="125"/>
    </i>
    <i r="1">
      <x v="137"/>
    </i>
    <i>
      <x v="6"/>
    </i>
    <i r="1">
      <x v="78"/>
    </i>
    <i r="1">
      <x v="90"/>
    </i>
    <i r="1">
      <x v="102"/>
    </i>
    <i r="1">
      <x v="114"/>
    </i>
    <i r="1">
      <x v="126"/>
    </i>
    <i r="1">
      <x v="138"/>
    </i>
    <i>
      <x v="7"/>
    </i>
    <i r="1">
      <x v="79"/>
    </i>
    <i r="1">
      <x v="91"/>
    </i>
    <i r="1">
      <x v="103"/>
    </i>
    <i r="1">
      <x v="115"/>
    </i>
    <i r="1">
      <x v="127"/>
    </i>
    <i r="1">
      <x v="139"/>
    </i>
    <i>
      <x v="8"/>
    </i>
    <i r="1">
      <x v="80"/>
    </i>
    <i r="1">
      <x v="92"/>
    </i>
    <i r="1">
      <x v="104"/>
    </i>
    <i r="1">
      <x v="116"/>
    </i>
    <i r="1">
      <x v="128"/>
    </i>
    <i r="1">
      <x v="140"/>
    </i>
    <i>
      <x v="9"/>
    </i>
    <i r="1">
      <x v="81"/>
    </i>
    <i r="1">
      <x v="93"/>
    </i>
    <i r="1">
      <x v="105"/>
    </i>
    <i r="1">
      <x v="117"/>
    </i>
    <i r="1">
      <x v="129"/>
    </i>
    <i r="1">
      <x v="141"/>
    </i>
    <i>
      <x v="10"/>
    </i>
    <i r="1">
      <x v="82"/>
    </i>
    <i r="1">
      <x v="94"/>
    </i>
    <i r="1">
      <x v="106"/>
    </i>
    <i r="1">
      <x v="118"/>
    </i>
    <i r="1">
      <x v="130"/>
    </i>
    <i r="1">
      <x v="142"/>
    </i>
    <i>
      <x v="11"/>
    </i>
    <i r="1">
      <x v="83"/>
    </i>
    <i r="1">
      <x v="95"/>
    </i>
    <i r="1">
      <x v="107"/>
    </i>
    <i r="1">
      <x v="119"/>
    </i>
    <i r="1">
      <x v="131"/>
    </i>
    <i r="1">
      <x v="143"/>
    </i>
    <i t="grand">
      <x/>
    </i>
  </rowItems>
  <colItems count="1">
    <i/>
  </colItems>
  <dataFields count="1">
    <dataField name="Average of O&amp;M%" fld="3" subtotal="average" baseField="12" baseItem="0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Opsnt01/groups/Financial%20Planning%20and%20Analysis/Payroll/Payroll%20Analysis/Payroll%20GL%20accounts.xl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">
    <pageSetUpPr fitToPage="1"/>
  </sheetPr>
  <dimension ref="A1:O382"/>
  <sheetViews>
    <sheetView topLeftCell="A16" workbookViewId="0">
      <selection activeCell="K51" sqref="K51"/>
    </sheetView>
  </sheetViews>
  <sheetFormatPr defaultColWidth="9.5703125" defaultRowHeight="12.75" outlineLevelRow="2" outlineLevelCol="1" x14ac:dyDescent="0.2"/>
  <cols>
    <col min="1" max="1" width="11.5703125" customWidth="1"/>
    <col min="2" max="2" width="11.5703125" style="40" hidden="1" customWidth="1" outlineLevel="1"/>
    <col min="3" max="3" width="15.42578125" customWidth="1" collapsed="1"/>
    <col min="4" max="4" width="7" bestFit="1" customWidth="1"/>
    <col min="5" max="5" width="13" customWidth="1"/>
    <col min="6" max="6" width="7.140625" bestFit="1" customWidth="1"/>
    <col min="7" max="7" width="12.42578125" customWidth="1"/>
    <col min="8" max="8" width="6.85546875" bestFit="1" customWidth="1"/>
    <col min="9" max="9" width="11.42578125" customWidth="1"/>
    <col min="10" max="10" width="6.42578125" customWidth="1"/>
    <col min="11" max="11" width="13.140625" customWidth="1"/>
    <col min="12" max="13" width="10.5703125" bestFit="1" customWidth="1"/>
    <col min="14" max="14" width="13.85546875" bestFit="1" customWidth="1"/>
  </cols>
  <sheetData>
    <row r="1" spans="1:13" s="55" customFormat="1" ht="15.75" x14ac:dyDescent="0.2">
      <c r="A1" s="56" t="s">
        <v>12</v>
      </c>
      <c r="B1" s="57"/>
      <c r="C1" s="58"/>
      <c r="D1" s="58"/>
      <c r="E1" s="58"/>
      <c r="F1" s="58"/>
      <c r="G1" s="58"/>
      <c r="H1" s="58"/>
      <c r="I1" s="58"/>
      <c r="J1" s="58"/>
      <c r="K1" s="59"/>
    </row>
    <row r="2" spans="1:13" s="55" customFormat="1" ht="15.75" x14ac:dyDescent="0.2">
      <c r="A2" s="57" t="s">
        <v>36</v>
      </c>
      <c r="B2" s="57"/>
      <c r="C2" s="104"/>
      <c r="D2" s="104"/>
      <c r="E2" s="104"/>
      <c r="F2" s="104"/>
      <c r="G2" s="104"/>
      <c r="H2" s="104"/>
      <c r="I2" s="104"/>
      <c r="J2" s="104"/>
      <c r="K2" s="105"/>
    </row>
    <row r="3" spans="1:13" s="55" customFormat="1" ht="15.75" x14ac:dyDescent="0.2">
      <c r="A3" s="60" t="str">
        <f>Officers!$A$3</f>
        <v>FOR THE MONTH OF September,  2018</v>
      </c>
      <c r="B3" s="61"/>
      <c r="C3" s="58"/>
      <c r="D3" s="58"/>
      <c r="E3" s="58"/>
      <c r="F3" s="58"/>
      <c r="G3" s="58"/>
      <c r="H3" s="58"/>
      <c r="I3" s="58"/>
      <c r="J3" s="58"/>
      <c r="K3" s="62"/>
    </row>
    <row r="4" spans="1:13" s="55" customFormat="1" ht="15.75" x14ac:dyDescent="0.2">
      <c r="A4" s="56" t="s">
        <v>0</v>
      </c>
      <c r="B4" s="57"/>
      <c r="C4" s="58"/>
      <c r="D4" s="58"/>
      <c r="E4" s="58"/>
      <c r="F4" s="58"/>
      <c r="G4" s="58"/>
      <c r="H4" s="58"/>
      <c r="I4" s="58"/>
      <c r="J4" s="58"/>
      <c r="K4" s="62"/>
    </row>
    <row r="5" spans="1:13" x14ac:dyDescent="0.2">
      <c r="C5" s="5"/>
      <c r="D5" s="5"/>
      <c r="E5" s="5"/>
      <c r="F5" s="5"/>
      <c r="G5" s="5"/>
      <c r="H5" s="5"/>
      <c r="I5" s="10"/>
      <c r="J5" s="10"/>
      <c r="K5" s="5"/>
    </row>
    <row r="6" spans="1:13" s="8" customFormat="1" x14ac:dyDescent="0.2">
      <c r="B6" s="41" t="s">
        <v>72</v>
      </c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54" t="s">
        <v>4</v>
      </c>
    </row>
    <row r="7" spans="1:13" x14ac:dyDescent="0.2">
      <c r="A7" s="1"/>
      <c r="B7" s="42"/>
      <c r="C7" s="1"/>
      <c r="D7" s="1"/>
      <c r="E7" s="1"/>
      <c r="F7" s="1"/>
      <c r="G7" s="1"/>
      <c r="H7" s="1"/>
      <c r="I7" s="1"/>
      <c r="J7" s="1"/>
      <c r="K7" s="1"/>
    </row>
    <row r="8" spans="1:13" ht="15.75" x14ac:dyDescent="0.25">
      <c r="A8" s="16" t="s">
        <v>13</v>
      </c>
      <c r="B8" s="43"/>
    </row>
    <row r="9" spans="1:13" x14ac:dyDescent="0.2">
      <c r="A9" s="2">
        <f>+Officers!A9</f>
        <v>42979</v>
      </c>
      <c r="B9" s="44"/>
      <c r="C9" s="3">
        <f>+Officers!C9+'Non Bargaining'!C9+Bargaining!C9</f>
        <v>5157576</v>
      </c>
      <c r="D9" s="4">
        <f t="shared" ref="D9" si="0">+C9/$K9</f>
        <v>0.64439188044460949</v>
      </c>
      <c r="E9" s="3">
        <f>+Officers!E9+'Non Bargaining'!E9+Bargaining!E9</f>
        <v>1573412</v>
      </c>
      <c r="F9" s="4">
        <f t="shared" ref="F9" si="1">+E9/$K9</f>
        <v>0.19658341775169458</v>
      </c>
      <c r="G9">
        <f>+Officers!G9+'Non Bargaining'!G9+Bargaining!G9</f>
        <v>1095367</v>
      </c>
      <c r="H9" s="4">
        <f t="shared" ref="H9" si="2">+G9/$K9</f>
        <v>0.13685607364912714</v>
      </c>
      <c r="I9" s="3">
        <f>+Officers!I9+'Non Bargaining'!I9+Bargaining!I9</f>
        <v>177433</v>
      </c>
      <c r="J9" s="4">
        <f>+I9/$K9</f>
        <v>2.2168628154568812E-2</v>
      </c>
      <c r="K9" s="3">
        <f>+Officers!K9+'Non Bargaining'!K9+Bargaining!K9</f>
        <v>8003788</v>
      </c>
    </row>
    <row r="10" spans="1:13" x14ac:dyDescent="0.2">
      <c r="A10" s="2">
        <f>+Officers!A10</f>
        <v>43009</v>
      </c>
      <c r="B10" s="44"/>
      <c r="C10" s="3">
        <f>+Officers!C10+'Non Bargaining'!C10+Bargaining!C10</f>
        <v>5197008</v>
      </c>
      <c r="D10" s="4">
        <f t="shared" ref="D10:D20" si="3">+C10/$K10</f>
        <v>0.62998419526400984</v>
      </c>
      <c r="E10" s="3">
        <f>+Officers!E10+'Non Bargaining'!E10+Bargaining!E10</f>
        <v>1618080</v>
      </c>
      <c r="F10" s="4">
        <f t="shared" ref="F10:F21" si="4">+E10/$K10</f>
        <v>0.19614455599698694</v>
      </c>
      <c r="G10">
        <f>+Officers!G10+'Non Bargaining'!G10+Bargaining!G10</f>
        <v>1233652</v>
      </c>
      <c r="H10" s="4">
        <f t="shared" ref="H10:H21" si="5">+G10/$K10</f>
        <v>0.14954398039330252</v>
      </c>
      <c r="I10" s="3">
        <f>+Officers!I10+'Non Bargaining'!I10+Bargaining!I10</f>
        <v>200686</v>
      </c>
      <c r="J10" s="4">
        <f>+I10/$K10</f>
        <v>2.4327268345700658E-2</v>
      </c>
      <c r="K10" s="3">
        <f>+Officers!K10+'Non Bargaining'!K10+Bargaining!K10</f>
        <v>8249426</v>
      </c>
      <c r="M10" s="53"/>
    </row>
    <row r="11" spans="1:13" x14ac:dyDescent="0.2">
      <c r="A11" s="2">
        <f>+Officers!A11</f>
        <v>43040</v>
      </c>
      <c r="B11" s="44"/>
      <c r="C11" s="3">
        <f>+Officers!C11+'Non Bargaining'!C11+Bargaining!C11</f>
        <v>5309090</v>
      </c>
      <c r="D11" s="4">
        <f t="shared" si="3"/>
        <v>0.63579251169112672</v>
      </c>
      <c r="E11" s="3">
        <f>+Officers!E11+'Non Bargaining'!E11+Bargaining!E11</f>
        <v>1643081</v>
      </c>
      <c r="F11" s="4">
        <f t="shared" si="4"/>
        <v>0.19676791990754877</v>
      </c>
      <c r="G11">
        <f>+Officers!G11+'Non Bargaining'!G11+Bargaining!G11</f>
        <v>1189670</v>
      </c>
      <c r="H11" s="4">
        <f t="shared" si="5"/>
        <v>0.14246947732729764</v>
      </c>
      <c r="I11" s="3">
        <f>+Officers!I11+'Non Bargaining'!I11+Bargaining!I11</f>
        <v>208509</v>
      </c>
      <c r="J11" s="4">
        <f t="shared" ref="J11:J21" si="6">+I11/$K11</f>
        <v>2.4970091074026837E-2</v>
      </c>
      <c r="K11" s="3">
        <f>+Officers!K11+'Non Bargaining'!K11+Bargaining!K11</f>
        <v>8350350</v>
      </c>
    </row>
    <row r="12" spans="1:13" x14ac:dyDescent="0.2">
      <c r="A12" s="2">
        <f>+Officers!A12</f>
        <v>43070</v>
      </c>
      <c r="B12" s="44"/>
      <c r="C12" s="3">
        <f>+Officers!C12+'Non Bargaining'!C12+Bargaining!C12</f>
        <v>5293351</v>
      </c>
      <c r="D12" s="4">
        <f t="shared" si="3"/>
        <v>0.61174222177946824</v>
      </c>
      <c r="E12" s="3">
        <f>+Officers!E12+'Non Bargaining'!E12+Bargaining!E12</f>
        <v>1752024</v>
      </c>
      <c r="F12" s="4">
        <f t="shared" si="4"/>
        <v>0.20247798688788085</v>
      </c>
      <c r="G12">
        <f>+Officers!G12+'Non Bargaining'!G12+Bargaining!G12</f>
        <v>1359684</v>
      </c>
      <c r="H12" s="4">
        <f t="shared" si="5"/>
        <v>0.15713602046756289</v>
      </c>
      <c r="I12" s="3">
        <f>+Officers!I12+'Non Bargaining'!I12+Bargaining!I12</f>
        <v>247852</v>
      </c>
      <c r="J12" s="4">
        <f t="shared" si="6"/>
        <v>2.8643770865088063E-2</v>
      </c>
      <c r="K12" s="3">
        <f>+Officers!K12+'Non Bargaining'!K12+Bargaining!K12</f>
        <v>8652911</v>
      </c>
    </row>
    <row r="13" spans="1:13" x14ac:dyDescent="0.2">
      <c r="A13" s="2">
        <f>+Officers!A13</f>
        <v>43101</v>
      </c>
      <c r="B13" s="44"/>
      <c r="C13" s="3">
        <f>+Officers!C13+'Non Bargaining'!C13+Bargaining!C13</f>
        <v>5518616</v>
      </c>
      <c r="D13" s="4">
        <f t="shared" si="3"/>
        <v>0.62546089724693055</v>
      </c>
      <c r="E13" s="3">
        <f>+Officers!E13+'Non Bargaining'!E13+Bargaining!E13</f>
        <v>1793321</v>
      </c>
      <c r="F13" s="4">
        <f t="shared" si="4"/>
        <v>0.20324881486803262</v>
      </c>
      <c r="G13">
        <f>+Officers!G13+'Non Bargaining'!G13+Bargaining!G13</f>
        <v>1296230</v>
      </c>
      <c r="H13" s="4">
        <f t="shared" si="5"/>
        <v>0.14691023597916375</v>
      </c>
      <c r="I13" s="3">
        <f>+Officers!I13+'Non Bargaining'!I13+Bargaining!I13</f>
        <v>215112</v>
      </c>
      <c r="J13" s="4">
        <f t="shared" si="6"/>
        <v>2.4380051905873088E-2</v>
      </c>
      <c r="K13" s="3">
        <f>+Officers!K13+'Non Bargaining'!K13+Bargaining!K13</f>
        <v>8823279</v>
      </c>
    </row>
    <row r="14" spans="1:13" x14ac:dyDescent="0.2">
      <c r="A14" s="2">
        <f>+Officers!A14</f>
        <v>43132</v>
      </c>
      <c r="B14" s="44"/>
      <c r="C14" s="3">
        <f>+Officers!C14+'Non Bargaining'!C14+Bargaining!C14</f>
        <v>5281006</v>
      </c>
      <c r="D14" s="4">
        <f t="shared" si="3"/>
        <v>0.65459815949171207</v>
      </c>
      <c r="E14" s="3">
        <f>+Officers!E14+'Non Bargaining'!E14+Bargaining!E14</f>
        <v>1642183</v>
      </c>
      <c r="F14" s="4">
        <f t="shared" si="4"/>
        <v>0.2035540140171358</v>
      </c>
      <c r="G14">
        <f>+Officers!G14+'Non Bargaining'!G14+Bargaining!G14</f>
        <v>954278</v>
      </c>
      <c r="H14" s="4">
        <f t="shared" si="5"/>
        <v>0.11828591416927609</v>
      </c>
      <c r="I14" s="3">
        <f>+Officers!I14+'Non Bargaining'!I14+Bargaining!I14</f>
        <v>190087</v>
      </c>
      <c r="J14" s="4">
        <f t="shared" si="6"/>
        <v>2.3561912321875999E-2</v>
      </c>
      <c r="K14" s="3">
        <f>+Officers!K14+'Non Bargaining'!K14+Bargaining!K14</f>
        <v>8067554</v>
      </c>
    </row>
    <row r="15" spans="1:13" x14ac:dyDescent="0.2">
      <c r="A15" s="29">
        <f>+Officers!A15</f>
        <v>43160</v>
      </c>
      <c r="B15" s="44"/>
      <c r="C15" s="30">
        <f>+Officers!C15+'Non Bargaining'!C15+Bargaining!C15</f>
        <v>5589039</v>
      </c>
      <c r="D15" s="31">
        <f t="shared" si="3"/>
        <v>0.64131263813111161</v>
      </c>
      <c r="E15" s="30">
        <f>+Officers!E15+'Non Bargaining'!E15+Bargaining!E15</f>
        <v>1797361</v>
      </c>
      <c r="F15" s="31">
        <f t="shared" si="4"/>
        <v>0.20623765992399998</v>
      </c>
      <c r="G15" s="32">
        <f>+Officers!G15+'Non Bargaining'!G15+Bargaining!G15</f>
        <v>1121630</v>
      </c>
      <c r="H15" s="31">
        <f t="shared" si="5"/>
        <v>0.12870110484235281</v>
      </c>
      <c r="I15" s="30">
        <f>+Officers!I15+'Non Bargaining'!I15+Bargaining!I15</f>
        <v>206969</v>
      </c>
      <c r="J15" s="31">
        <f t="shared" si="6"/>
        <v>2.3748597102535525E-2</v>
      </c>
      <c r="K15" s="30">
        <f>+Officers!K15+'Non Bargaining'!K15+Bargaining!K15</f>
        <v>8714999</v>
      </c>
    </row>
    <row r="16" spans="1:13" x14ac:dyDescent="0.2">
      <c r="A16" s="29">
        <f>+Officers!A16</f>
        <v>43191</v>
      </c>
      <c r="B16" s="44"/>
      <c r="C16" s="30">
        <f>+Officers!C16+'Non Bargaining'!C16+Bargaining!C16</f>
        <v>5372885</v>
      </c>
      <c r="D16" s="31">
        <f t="shared" si="3"/>
        <v>0.63128945716991802</v>
      </c>
      <c r="E16" s="30">
        <f>+Officers!E16+'Non Bargaining'!E16+Bargaining!E16</f>
        <v>1704795</v>
      </c>
      <c r="F16" s="31">
        <f t="shared" si="4"/>
        <v>0.20030562912401631</v>
      </c>
      <c r="G16" s="32">
        <f>+Officers!G16+'Non Bargaining'!G16+Bargaining!G16</f>
        <v>1241666</v>
      </c>
      <c r="H16" s="31">
        <f t="shared" si="5"/>
        <v>0.14589008607598031</v>
      </c>
      <c r="I16" s="30">
        <f>+Officers!I16+'Non Bargaining'!I16+Bargaining!I16</f>
        <v>191623</v>
      </c>
      <c r="J16" s="31">
        <f t="shared" si="6"/>
        <v>2.2514827630085364E-2</v>
      </c>
      <c r="K16" s="30">
        <f>+Officers!K16+'Non Bargaining'!K16+Bargaining!K16</f>
        <v>8510969</v>
      </c>
    </row>
    <row r="17" spans="1:14" x14ac:dyDescent="0.2">
      <c r="A17" s="29">
        <f>+Officers!A17</f>
        <v>43221</v>
      </c>
      <c r="B17" s="44"/>
      <c r="C17" s="30">
        <f>+Officers!C17+'Non Bargaining'!C17+Bargaining!C17</f>
        <v>5668988</v>
      </c>
      <c r="D17" s="31">
        <f t="shared" si="3"/>
        <v>0.63577917993172062</v>
      </c>
      <c r="E17" s="30">
        <f>+Officers!E17+'Non Bargaining'!E17+Bargaining!E17</f>
        <v>1828625</v>
      </c>
      <c r="F17" s="31">
        <f t="shared" si="4"/>
        <v>0.20508099556792897</v>
      </c>
      <c r="G17" s="32">
        <f>+Officers!G17+'Non Bargaining'!G17+Bargaining!G17</f>
        <v>1229061</v>
      </c>
      <c r="H17" s="31">
        <f t="shared" si="5"/>
        <v>0.13783966285800225</v>
      </c>
      <c r="I17" s="30">
        <f>+Officers!I17+'Non Bargaining'!I17+Bargaining!I17</f>
        <v>189925</v>
      </c>
      <c r="J17" s="31">
        <f t="shared" si="6"/>
        <v>2.1300161642348166E-2</v>
      </c>
      <c r="K17" s="30">
        <f>+Officers!K17+'Non Bargaining'!K17+Bargaining!K17</f>
        <v>8916599</v>
      </c>
    </row>
    <row r="18" spans="1:14" x14ac:dyDescent="0.2">
      <c r="A18" s="29">
        <f>+Officers!A18</f>
        <v>43252</v>
      </c>
      <c r="B18" s="44"/>
      <c r="C18" s="30">
        <f>+Officers!C18+'Non Bargaining'!C18+Bargaining!C18</f>
        <v>5178339</v>
      </c>
      <c r="D18" s="31">
        <f t="shared" si="3"/>
        <v>0.61444688627650701</v>
      </c>
      <c r="E18" s="30">
        <f>+Officers!E18+'Non Bargaining'!E18+Bargaining!E18</f>
        <v>1749260</v>
      </c>
      <c r="F18" s="31">
        <f t="shared" si="4"/>
        <v>0.2075621855363356</v>
      </c>
      <c r="G18" s="32">
        <f>+Officers!G18+'Non Bargaining'!G18+Bargaining!G18</f>
        <v>1292802</v>
      </c>
      <c r="H18" s="31">
        <f t="shared" si="5"/>
        <v>0.15340018555603269</v>
      </c>
      <c r="I18" s="30">
        <f>+Officers!I18+'Non Bargaining'!I18+Bargaining!I18</f>
        <v>207242</v>
      </c>
      <c r="J18" s="31">
        <f t="shared" si="6"/>
        <v>2.4590742631124742E-2</v>
      </c>
      <c r="K18" s="30">
        <f>+Officers!K18+'Non Bargaining'!K18+Bargaining!K18</f>
        <v>8427643</v>
      </c>
    </row>
    <row r="19" spans="1:14" x14ac:dyDescent="0.2">
      <c r="A19" s="29">
        <f>+Officers!A19</f>
        <v>43282</v>
      </c>
      <c r="B19" s="44"/>
      <c r="C19" s="30">
        <f>+Officers!C19+'Non Bargaining'!C19+Bargaining!C19</f>
        <v>5579240</v>
      </c>
      <c r="D19" s="31">
        <f t="shared" si="3"/>
        <v>0.6294097825183228</v>
      </c>
      <c r="E19" s="30">
        <f>+Officers!E19+'Non Bargaining'!E19+Bargaining!E19</f>
        <v>1769642</v>
      </c>
      <c r="F19" s="31">
        <f t="shared" si="4"/>
        <v>0.19963829954533049</v>
      </c>
      <c r="G19" s="32">
        <f>+Officers!G19+'Non Bargaining'!G19+Bargaining!G19</f>
        <v>1326957</v>
      </c>
      <c r="H19" s="31">
        <f t="shared" si="5"/>
        <v>0.14969775754066253</v>
      </c>
      <c r="I19" s="30">
        <f>+Officers!I19+'Non Bargaining'!I19+Bargaining!I19</f>
        <v>188402</v>
      </c>
      <c r="J19" s="31">
        <f t="shared" si="6"/>
        <v>2.1254160395684188E-2</v>
      </c>
      <c r="K19" s="30">
        <f>+Officers!K19+'Non Bargaining'!K19+Bargaining!K19</f>
        <v>8864241</v>
      </c>
    </row>
    <row r="20" spans="1:14" x14ac:dyDescent="0.2">
      <c r="A20" s="29">
        <f>+Officers!A20</f>
        <v>43313</v>
      </c>
      <c r="B20" s="47"/>
      <c r="C20" s="30">
        <f>+Officers!C20+'Non Bargaining'!C20+Bargaining!C20</f>
        <v>5773242</v>
      </c>
      <c r="D20" s="31">
        <f t="shared" si="3"/>
        <v>0.63113040194860581</v>
      </c>
      <c r="E20" s="30">
        <f>+Officers!E20+'Non Bargaining'!E20+Bargaining!E20</f>
        <v>1851853</v>
      </c>
      <c r="F20" s="31">
        <f t="shared" si="4"/>
        <v>0.20244443732650244</v>
      </c>
      <c r="G20" s="32">
        <f>+Officers!G20+'Non Bargaining'!G20+Bargaining!G20</f>
        <v>1321224</v>
      </c>
      <c r="H20" s="31">
        <f t="shared" si="5"/>
        <v>0.14443611305123619</v>
      </c>
      <c r="I20" s="30">
        <f>+Officers!I20+'Non Bargaining'!I20+Bargaining!I20</f>
        <v>201144</v>
      </c>
      <c r="J20" s="31">
        <f t="shared" si="6"/>
        <v>2.1989047673655525E-2</v>
      </c>
      <c r="K20" s="30">
        <f>+Officers!K20+'Non Bargaining'!K20+Bargaining!K20</f>
        <v>9147463</v>
      </c>
    </row>
    <row r="21" spans="1:14" x14ac:dyDescent="0.2">
      <c r="A21" s="29">
        <f>+Officers!A21</f>
        <v>43344</v>
      </c>
      <c r="B21" s="47"/>
      <c r="C21" s="30">
        <f>+Officers!C21+'Non Bargaining'!C21+Bargaining!C21</f>
        <v>5358047</v>
      </c>
      <c r="D21" s="31">
        <f>+C21/$K21</f>
        <v>0.64063776735750833</v>
      </c>
      <c r="E21" s="30">
        <f>+Officers!E21+'Non Bargaining'!E21+Bargaining!E21</f>
        <v>1594006</v>
      </c>
      <c r="F21" s="31">
        <f t="shared" si="4"/>
        <v>0.19058818352927334</v>
      </c>
      <c r="G21" s="32">
        <f>+Officers!G21+'Non Bargaining'!G21+Bargaining!G21</f>
        <v>1233621</v>
      </c>
      <c r="H21" s="31">
        <f t="shared" si="5"/>
        <v>0.14749855744179491</v>
      </c>
      <c r="I21" s="30">
        <f>+Officers!I21+'Non Bargaining'!I21+Bargaining!I21</f>
        <v>177940</v>
      </c>
      <c r="J21" s="31">
        <f t="shared" si="6"/>
        <v>2.1275491671423383E-2</v>
      </c>
      <c r="K21" s="30">
        <f>+Officers!K21+'Non Bargaining'!K21+Bargaining!K21</f>
        <v>8363614</v>
      </c>
      <c r="L21">
        <f>SUM(C19:C21)</f>
        <v>16710529</v>
      </c>
      <c r="M21">
        <f>SUM(K19:K21)</f>
        <v>26375318</v>
      </c>
      <c r="N21" s="53">
        <f>L21/M21</f>
        <v>0.63356692040641938</v>
      </c>
    </row>
    <row r="22" spans="1:14" x14ac:dyDescent="0.2">
      <c r="A22" s="32"/>
      <c r="C22" s="32"/>
      <c r="D22" s="32"/>
      <c r="E22" s="32"/>
      <c r="F22" s="32"/>
      <c r="G22" s="32"/>
      <c r="H22" s="32"/>
      <c r="I22" s="32"/>
      <c r="J22" s="32"/>
      <c r="K22" s="32"/>
    </row>
    <row r="23" spans="1:14" ht="15.75" x14ac:dyDescent="0.25">
      <c r="A23" s="16" t="s">
        <v>14</v>
      </c>
      <c r="B23" s="43"/>
    </row>
    <row r="24" spans="1:14" x14ac:dyDescent="0.2">
      <c r="A24" s="2">
        <f>+A9</f>
        <v>42979</v>
      </c>
      <c r="B24" s="45"/>
      <c r="C24" s="3">
        <f>+Officers!C24+'Non Bargaining'!C24+Bargaining!C24</f>
        <v>46875901</v>
      </c>
      <c r="D24" s="4">
        <f t="shared" ref="D24" si="7">+C24/$K24</f>
        <v>0.63510975887984589</v>
      </c>
      <c r="E24" s="3">
        <f>+Officers!E24+'Non Bargaining'!E24+Bargaining!E24</f>
        <v>14931475</v>
      </c>
      <c r="F24" s="4">
        <f t="shared" ref="F24" si="8">+E24/$K24</f>
        <v>0.202302788526037</v>
      </c>
      <c r="G24">
        <f>+Officers!G24+'Non Bargaining'!G24+Bargaining!G24</f>
        <v>10264118</v>
      </c>
      <c r="H24" s="4">
        <f t="shared" ref="H24" si="9">+G24/$K24</f>
        <v>0.1390659458064451</v>
      </c>
      <c r="I24" s="3">
        <f>+Officers!I24+'Non Bargaining'!I24+Bargaining!I24</f>
        <v>1736065</v>
      </c>
      <c r="J24" s="4">
        <f>+I24/$K24</f>
        <v>2.3521506787671977E-2</v>
      </c>
      <c r="K24" s="3">
        <f>+Officers!K24+'Non Bargaining'!K24+Bargaining!K24</f>
        <v>73807559</v>
      </c>
    </row>
    <row r="25" spans="1:14" x14ac:dyDescent="0.2">
      <c r="A25" s="2">
        <f>+A10</f>
        <v>43009</v>
      </c>
      <c r="B25" s="45"/>
      <c r="C25" s="3">
        <f>+Officers!C25+'Non Bargaining'!C25+Bargaining!C25</f>
        <v>52072909</v>
      </c>
      <c r="D25" s="4">
        <f t="shared" ref="D25:D35" si="10">+C25/$K25</f>
        <v>0.63459447114709366</v>
      </c>
      <c r="E25" s="3">
        <f>+Officers!E25+'Non Bargaining'!E25+Bargaining!E25</f>
        <v>16549555</v>
      </c>
      <c r="F25" s="4">
        <f t="shared" ref="F25:F35" si="11">+E25/$K25</f>
        <v>0.20168368360109745</v>
      </c>
      <c r="G25">
        <f>+Officers!G25+'Non Bargaining'!G25+Bargaining!G25</f>
        <v>11497770</v>
      </c>
      <c r="H25" s="4">
        <f t="shared" ref="H25:H35" si="12">+G25/$K25</f>
        <v>0.14011933292455236</v>
      </c>
      <c r="I25" s="3">
        <f>+Officers!I25+'Non Bargaining'!I25+Bargaining!I25</f>
        <v>1936751</v>
      </c>
      <c r="J25" s="4">
        <f>+I25/$K25</f>
        <v>2.3602512327256478E-2</v>
      </c>
      <c r="K25" s="3">
        <f>+Officers!K25+'Non Bargaining'!K25+Bargaining!K25</f>
        <v>82056985</v>
      </c>
    </row>
    <row r="26" spans="1:14" x14ac:dyDescent="0.2">
      <c r="A26" s="2">
        <f t="shared" ref="A26:A36" si="13">+A11</f>
        <v>43040</v>
      </c>
      <c r="B26" s="45"/>
      <c r="C26" s="3">
        <f>+Officers!C26+'Non Bargaining'!C26+Bargaining!C26</f>
        <v>57381999</v>
      </c>
      <c r="D26" s="4">
        <f t="shared" si="10"/>
        <v>0.63470512652540856</v>
      </c>
      <c r="E26" s="3">
        <f>+Officers!E26+'Non Bargaining'!E26+Bargaining!E26</f>
        <v>18192636</v>
      </c>
      <c r="F26" s="4">
        <f t="shared" si="11"/>
        <v>0.20122964580252256</v>
      </c>
      <c r="G26">
        <f>+Officers!G26+'Non Bargaining'!G26+Bargaining!G26</f>
        <v>12687440</v>
      </c>
      <c r="H26" s="4">
        <f t="shared" si="12"/>
        <v>0.14033640080199244</v>
      </c>
      <c r="I26" s="3">
        <f>+Officers!I26+'Non Bargaining'!I26+Bargaining!I26</f>
        <v>2145260</v>
      </c>
      <c r="J26" s="4">
        <f t="shared" ref="J26:J35" si="14">+I26/$K26</f>
        <v>2.3728826870076415E-2</v>
      </c>
      <c r="K26" s="3">
        <f>+Officers!K26+'Non Bargaining'!K26+Bargaining!K26</f>
        <v>90407335</v>
      </c>
    </row>
    <row r="27" spans="1:14" x14ac:dyDescent="0.2">
      <c r="A27" s="2">
        <f t="shared" si="13"/>
        <v>43070</v>
      </c>
      <c r="B27" s="45"/>
      <c r="C27" s="3">
        <f>+Officers!C27+'Non Bargaining'!C27+Bargaining!C27</f>
        <v>62675350</v>
      </c>
      <c r="D27" s="4">
        <f t="shared" si="10"/>
        <v>0.63269931714080341</v>
      </c>
      <c r="E27" s="3">
        <f>+Officers!E27+'Non Bargaining'!E27+Bargaining!E27</f>
        <v>19944660</v>
      </c>
      <c r="F27" s="4">
        <f t="shared" si="11"/>
        <v>0.20133868837757579</v>
      </c>
      <c r="G27">
        <f>+Officers!G27+'Non Bargaining'!G27+Bargaining!G27</f>
        <v>14047124</v>
      </c>
      <c r="H27" s="4">
        <f t="shared" si="12"/>
        <v>0.14180384732741325</v>
      </c>
      <c r="I27" s="3">
        <f>+Officers!I27+'Non Bargaining'!I27+Bargaining!I27</f>
        <v>2393112</v>
      </c>
      <c r="J27" s="4">
        <f t="shared" si="14"/>
        <v>2.4158147154207551E-2</v>
      </c>
      <c r="K27" s="3">
        <f>+Officers!K27+'Non Bargaining'!K27+Bargaining!K27</f>
        <v>99060246</v>
      </c>
    </row>
    <row r="28" spans="1:14" x14ac:dyDescent="0.2">
      <c r="A28" s="2">
        <f t="shared" si="13"/>
        <v>43101</v>
      </c>
      <c r="B28" s="45"/>
      <c r="C28" s="3">
        <f>+Officers!C28+'Non Bargaining'!C28+Bargaining!C28</f>
        <v>5518616</v>
      </c>
      <c r="D28" s="4">
        <f t="shared" si="10"/>
        <v>0.62546089724693055</v>
      </c>
      <c r="E28" s="3">
        <f>+Officers!E28+'Non Bargaining'!E28+Bargaining!E28</f>
        <v>1793321</v>
      </c>
      <c r="F28" s="4">
        <f t="shared" si="11"/>
        <v>0.20324881486803262</v>
      </c>
      <c r="G28">
        <f>+Officers!G28+'Non Bargaining'!G28+Bargaining!G28</f>
        <v>1296230</v>
      </c>
      <c r="H28" s="4">
        <f t="shared" si="12"/>
        <v>0.14691023597916375</v>
      </c>
      <c r="I28" s="3">
        <f>+Officers!I28+'Non Bargaining'!I28+Bargaining!I28</f>
        <v>215112</v>
      </c>
      <c r="J28" s="4">
        <f t="shared" si="14"/>
        <v>2.4380051905873088E-2</v>
      </c>
      <c r="K28" s="3">
        <f>+Officers!K28+'Non Bargaining'!K28+Bargaining!K28</f>
        <v>8823279</v>
      </c>
    </row>
    <row r="29" spans="1:14" x14ac:dyDescent="0.2">
      <c r="A29" s="2">
        <f t="shared" si="13"/>
        <v>43132</v>
      </c>
      <c r="B29" s="45"/>
      <c r="C29" s="3">
        <f>+Officers!C29+'Non Bargaining'!C29+Bargaining!C29</f>
        <v>10799622</v>
      </c>
      <c r="D29" s="4">
        <f t="shared" si="10"/>
        <v>0.63937770268642169</v>
      </c>
      <c r="E29" s="3">
        <f>+Officers!E29+'Non Bargaining'!E29+Bargaining!E29</f>
        <v>3435504</v>
      </c>
      <c r="F29" s="4">
        <f t="shared" si="11"/>
        <v>0.20339458687443066</v>
      </c>
      <c r="G29">
        <f>+Officers!G29+'Non Bargaining'!G29+Bargaining!G29</f>
        <v>2250508</v>
      </c>
      <c r="H29" s="4">
        <f t="shared" si="12"/>
        <v>0.1332384258372574</v>
      </c>
      <c r="I29" s="3">
        <f>+Officers!I29+'Non Bargaining'!I29+Bargaining!I29</f>
        <v>405199</v>
      </c>
      <c r="J29" s="4">
        <f t="shared" si="14"/>
        <v>2.3989284601890266E-2</v>
      </c>
      <c r="K29" s="3">
        <f>+Officers!K29+'Non Bargaining'!K29+Bargaining!K29</f>
        <v>16890833</v>
      </c>
    </row>
    <row r="30" spans="1:14" x14ac:dyDescent="0.2">
      <c r="A30" s="2">
        <f t="shared" si="13"/>
        <v>43160</v>
      </c>
      <c r="B30" s="45"/>
      <c r="C30" s="3">
        <f>+Officers!C30+'Non Bargaining'!C30+Bargaining!C30</f>
        <v>16388661</v>
      </c>
      <c r="D30" s="4">
        <f t="shared" si="10"/>
        <v>0.6400362620515514</v>
      </c>
      <c r="E30" s="3">
        <f>+Officers!E30+'Non Bargaining'!E30+Bargaining!E30</f>
        <v>5232865</v>
      </c>
      <c r="F30" s="4">
        <f t="shared" si="11"/>
        <v>0.20436223279134222</v>
      </c>
      <c r="G30">
        <f>+Officers!G30+'Non Bargaining'!G30+Bargaining!G30</f>
        <v>3372138</v>
      </c>
      <c r="H30" s="4">
        <f t="shared" si="12"/>
        <v>0.13169413905394678</v>
      </c>
      <c r="I30" s="3">
        <f>+Officers!I30+'Non Bargaining'!I30+Bargaining!I30</f>
        <v>612168</v>
      </c>
      <c r="J30" s="4">
        <f t="shared" si="14"/>
        <v>2.3907366103159623E-2</v>
      </c>
      <c r="K30" s="3">
        <f>+Officers!K30+'Non Bargaining'!K30+Bargaining!K30</f>
        <v>25605832</v>
      </c>
    </row>
    <row r="31" spans="1:14" x14ac:dyDescent="0.2">
      <c r="A31" s="2">
        <f t="shared" si="13"/>
        <v>43191</v>
      </c>
      <c r="B31" s="45"/>
      <c r="C31" s="3">
        <f>+Officers!C31+'Non Bargaining'!C31+Bargaining!C31</f>
        <v>21761546</v>
      </c>
      <c r="D31" s="4">
        <f t="shared" si="10"/>
        <v>0.63785423492665683</v>
      </c>
      <c r="E31" s="3">
        <f>+Officers!E31+'Non Bargaining'!E31+Bargaining!E31</f>
        <v>6937660</v>
      </c>
      <c r="F31" s="4">
        <f t="shared" si="11"/>
        <v>0.20335024963213871</v>
      </c>
      <c r="G31">
        <f>+Officers!G31+'Non Bargaining'!G31+Bargaining!G31</f>
        <v>4613804</v>
      </c>
      <c r="H31" s="4">
        <f t="shared" si="12"/>
        <v>0.13523553981511924</v>
      </c>
      <c r="I31" s="3">
        <f>+Officers!I31+'Non Bargaining'!I31+Bargaining!I31</f>
        <v>803791</v>
      </c>
      <c r="J31" s="4">
        <f t="shared" si="14"/>
        <v>2.3559975626085226E-2</v>
      </c>
      <c r="K31" s="3">
        <f>+Officers!K31+'Non Bargaining'!K31+Bargaining!K31</f>
        <v>34116801</v>
      </c>
    </row>
    <row r="32" spans="1:14" x14ac:dyDescent="0.2">
      <c r="A32" s="2">
        <f t="shared" si="13"/>
        <v>43221</v>
      </c>
      <c r="B32" s="45"/>
      <c r="C32" s="3">
        <f>+Officers!C32+'Non Bargaining'!C32+Bargaining!C32</f>
        <v>27430534</v>
      </c>
      <c r="D32" s="4">
        <f t="shared" si="10"/>
        <v>0.63742427974549998</v>
      </c>
      <c r="E32" s="3">
        <f>+Officers!E32+'Non Bargaining'!E32+Bargaining!E32</f>
        <v>8766285</v>
      </c>
      <c r="F32" s="4">
        <f t="shared" si="11"/>
        <v>0.20370886334800412</v>
      </c>
      <c r="G32">
        <f>+Officers!G32+'Non Bargaining'!G32+Bargaining!G32</f>
        <v>5842865</v>
      </c>
      <c r="H32" s="4">
        <f t="shared" si="12"/>
        <v>0.13577511886116364</v>
      </c>
      <c r="I32" s="3">
        <f>+Officers!I32+'Non Bargaining'!I32+Bargaining!I32</f>
        <v>993716</v>
      </c>
      <c r="J32" s="4">
        <f t="shared" si="14"/>
        <v>2.3091738045332232E-2</v>
      </c>
      <c r="K32" s="3">
        <f>+Officers!K32+'Non Bargaining'!K32+Bargaining!K32</f>
        <v>43033400</v>
      </c>
    </row>
    <row r="33" spans="1:14" x14ac:dyDescent="0.2">
      <c r="A33" s="2">
        <f t="shared" si="13"/>
        <v>43252</v>
      </c>
      <c r="B33" s="45"/>
      <c r="C33" s="3">
        <f>+Officers!C33+'Non Bargaining'!C33+Bargaining!C33</f>
        <v>32608873</v>
      </c>
      <c r="D33" s="4">
        <f t="shared" si="10"/>
        <v>0.63366133096058697</v>
      </c>
      <c r="E33" s="3">
        <f>+Officers!E33+'Non Bargaining'!E33+Bargaining!E33</f>
        <v>10515545</v>
      </c>
      <c r="F33" s="4">
        <f t="shared" si="11"/>
        <v>0.2043399120379274</v>
      </c>
      <c r="G33">
        <f>+Officers!G33+'Non Bargaining'!G33+Bargaining!G33</f>
        <v>7135667</v>
      </c>
      <c r="H33" s="4">
        <f t="shared" si="12"/>
        <v>0.13866153082050825</v>
      </c>
      <c r="I33" s="3">
        <f>+Officers!I33+'Non Bargaining'!I33+Bargaining!I33</f>
        <v>1200958</v>
      </c>
      <c r="J33" s="4">
        <f t="shared" si="14"/>
        <v>2.3337226180977326E-2</v>
      </c>
      <c r="K33" s="3">
        <f>+Officers!K33+'Non Bargaining'!K33+Bargaining!K33</f>
        <v>51461043</v>
      </c>
    </row>
    <row r="34" spans="1:14" x14ac:dyDescent="0.2">
      <c r="A34" s="2">
        <f t="shared" si="13"/>
        <v>43282</v>
      </c>
      <c r="B34" s="45"/>
      <c r="C34" s="3">
        <f>+Officers!C34+'Non Bargaining'!C34+Bargaining!C34</f>
        <v>38188113</v>
      </c>
      <c r="D34" s="4">
        <f t="shared" si="10"/>
        <v>0.63303660534776762</v>
      </c>
      <c r="E34" s="3">
        <f>+Officers!E34+'Non Bargaining'!E34+Bargaining!E34</f>
        <v>12285187</v>
      </c>
      <c r="F34" s="4">
        <f t="shared" si="11"/>
        <v>0.20364905368700792</v>
      </c>
      <c r="G34">
        <f>+Officers!G34+'Non Bargaining'!G34+Bargaining!G34</f>
        <v>8462624</v>
      </c>
      <c r="H34" s="4">
        <f t="shared" si="12"/>
        <v>0.14028320198210753</v>
      </c>
      <c r="I34" s="3">
        <f>+Officers!I34+'Non Bargaining'!I34+Bargaining!I34</f>
        <v>1389360</v>
      </c>
      <c r="J34" s="4">
        <f t="shared" si="14"/>
        <v>2.3031138983116931E-2</v>
      </c>
      <c r="K34" s="3">
        <f>+Officers!K34+'Non Bargaining'!K34+Bargaining!K34</f>
        <v>60325284</v>
      </c>
    </row>
    <row r="35" spans="1:14" x14ac:dyDescent="0.2">
      <c r="A35" s="2">
        <f t="shared" si="13"/>
        <v>43313</v>
      </c>
      <c r="B35" s="45"/>
      <c r="C35" s="3">
        <f>+Officers!C35+'Non Bargaining'!C35+Bargaining!C35</f>
        <v>43961355</v>
      </c>
      <c r="D35" s="4">
        <f t="shared" si="10"/>
        <v>0.63278561591928995</v>
      </c>
      <c r="E35" s="3">
        <f>+Officers!E35+'Non Bargaining'!E35+Bargaining!E35</f>
        <v>14137040</v>
      </c>
      <c r="F35" s="4">
        <f t="shared" si="11"/>
        <v>0.20349044208659262</v>
      </c>
      <c r="G35">
        <f>+Officers!G35+'Non Bargaining'!G35+Bargaining!G35</f>
        <v>9783848</v>
      </c>
      <c r="H35" s="4">
        <f t="shared" si="12"/>
        <v>0.14083001496975497</v>
      </c>
      <c r="I35" s="3">
        <f>+Officers!I35+'Non Bargaining'!I35+Bargaining!I35</f>
        <v>1590504</v>
      </c>
      <c r="J35" s="4">
        <f t="shared" si="14"/>
        <v>2.2893927024362517E-2</v>
      </c>
      <c r="K35" s="3">
        <f>+Officers!K35+'Non Bargaining'!K35+Bargaining!K35</f>
        <v>69472747</v>
      </c>
    </row>
    <row r="36" spans="1:14" x14ac:dyDescent="0.2">
      <c r="A36" s="2">
        <f t="shared" si="13"/>
        <v>43344</v>
      </c>
      <c r="B36" s="45"/>
      <c r="C36" s="3">
        <f>+Officers!C36+'Non Bargaining'!C36+Bargaining!C36</f>
        <v>49319402</v>
      </c>
      <c r="D36" s="4">
        <f t="shared" ref="D36" si="15">+C36/$K36</f>
        <v>0.63362933937777488</v>
      </c>
      <c r="E36" s="3">
        <f>+Officers!E36+'Non Bargaining'!E36+Bargaining!E36</f>
        <v>15731046</v>
      </c>
      <c r="F36" s="4">
        <f t="shared" ref="F36" si="16">+E36/$K36</f>
        <v>0.20210407832401106</v>
      </c>
      <c r="G36">
        <f>+Officers!G36+'Non Bargaining'!G36+Bargaining!G36</f>
        <v>11017469</v>
      </c>
      <c r="H36" s="4">
        <f t="shared" ref="H36" si="17">+G36/$K36</f>
        <v>0.14154655816964515</v>
      </c>
      <c r="I36" s="3">
        <f>+Officers!I36+'Non Bargaining'!I36+Bargaining!I36</f>
        <v>1768444</v>
      </c>
      <c r="J36" s="4">
        <f t="shared" ref="J36" si="18">+I36/$K36</f>
        <v>2.2720024128568907E-2</v>
      </c>
      <c r="K36" s="3">
        <f>+Officers!K36+'Non Bargaining'!K36+Bargaining!K36</f>
        <v>77836361</v>
      </c>
      <c r="N36" s="175">
        <f>(D36-D24)*K24*2</f>
        <v>-218532.29948771285</v>
      </c>
    </row>
    <row r="38" spans="1:14" ht="15.75" x14ac:dyDescent="0.25">
      <c r="A38" s="17" t="s">
        <v>15</v>
      </c>
      <c r="B38" s="46"/>
    </row>
    <row r="39" spans="1:14" x14ac:dyDescent="0.2">
      <c r="A39" s="2">
        <f>+A9</f>
        <v>42979</v>
      </c>
      <c r="B39" s="45"/>
      <c r="C39" s="3">
        <f>+Officers!C39+'Non Bargaining'!C39+Bargaining!C39</f>
        <v>61809114</v>
      </c>
      <c r="D39" s="4">
        <f t="shared" ref="D39" si="19">+C39/$K39</f>
        <v>0.63808166426801916</v>
      </c>
      <c r="E39" s="3">
        <f>+Officers!E39+'Non Bargaining'!E39+Bargaining!E39</f>
        <v>19573124</v>
      </c>
      <c r="F39" s="4">
        <f t="shared" ref="F39" si="20">+E39/$K39</f>
        <v>0.20206164962733988</v>
      </c>
      <c r="G39" s="3">
        <f>+Officers!G39+'Non Bargaining'!G39+Bargaining!G39</f>
        <v>13436186</v>
      </c>
      <c r="H39" s="4">
        <f t="shared" ref="H39" si="21">+G39/$K39</f>
        <v>0.13870743923452228</v>
      </c>
      <c r="I39" s="3">
        <f>+Officers!I39+'Non Bargaining'!I39+Bargaining!I39</f>
        <v>2048666</v>
      </c>
      <c r="J39" s="4">
        <f>+I39/$K39</f>
        <v>2.1149246870118633E-2</v>
      </c>
      <c r="K39" s="3">
        <f>+Officers!K39+'Non Bargaining'!K39+Bargaining!K39</f>
        <v>96867090</v>
      </c>
    </row>
    <row r="40" spans="1:14" x14ac:dyDescent="0.2">
      <c r="A40" s="2">
        <f>+A10</f>
        <v>43009</v>
      </c>
      <c r="B40" s="45"/>
      <c r="C40" s="3">
        <f>+Officers!C40+'Non Bargaining'!C40+Bargaining!C40</f>
        <v>61931117</v>
      </c>
      <c r="D40" s="4">
        <f t="shared" ref="D40:D51" si="22">+C40/$K40</f>
        <v>0.6361152026685748</v>
      </c>
      <c r="E40" s="3">
        <f>+Officers!E40+'Non Bargaining'!E40+Bargaining!E40</f>
        <v>19764466</v>
      </c>
      <c r="F40" s="4">
        <f t="shared" ref="F40:F51" si="23">+E40/$K40</f>
        <v>0.20300743639463431</v>
      </c>
      <c r="G40" s="3">
        <f>+Officers!G40+'Non Bargaining'!G40+Bargaining!G40</f>
        <v>13612554</v>
      </c>
      <c r="H40" s="4">
        <f t="shared" ref="H40:H51" si="24">+G40/$K40</f>
        <v>0.13981909201713444</v>
      </c>
      <c r="I40" s="3">
        <f>+Officers!I40+'Non Bargaining'!I40+Bargaining!I40</f>
        <v>2050198</v>
      </c>
      <c r="J40" s="4">
        <f>+I40/$K40</f>
        <v>2.1058268919656443E-2</v>
      </c>
      <c r="K40" s="3">
        <f>+Officers!K40+'Non Bargaining'!K40+Bargaining!K40</f>
        <v>97358335</v>
      </c>
    </row>
    <row r="41" spans="1:14" x14ac:dyDescent="0.2">
      <c r="A41" s="2">
        <f t="shared" ref="A41:A51" si="25">+A11</f>
        <v>43040</v>
      </c>
      <c r="B41" s="45"/>
      <c r="C41" s="3">
        <f>+Officers!C41+'Non Bargaining'!C41+Bargaining!C41</f>
        <v>62216969</v>
      </c>
      <c r="D41" s="4">
        <f t="shared" si="22"/>
        <v>0.63518577072088511</v>
      </c>
      <c r="E41" s="3">
        <f>+Officers!E41+'Non Bargaining'!E41+Bargaining!E41</f>
        <v>19860693</v>
      </c>
      <c r="F41" s="4">
        <f t="shared" si="23"/>
        <v>0.202761879805747</v>
      </c>
      <c r="G41" s="3">
        <f>+Officers!G41+'Non Bargaining'!G41+Bargaining!G41</f>
        <v>13821221</v>
      </c>
      <c r="H41" s="4">
        <f t="shared" si="24"/>
        <v>0.14110367403446933</v>
      </c>
      <c r="I41" s="3">
        <f>+Officers!I41+'Non Bargaining'!I41+Bargaining!I41</f>
        <v>2051940</v>
      </c>
      <c r="J41" s="4">
        <f t="shared" ref="J41:J53" si="26">+I41/$K41</f>
        <v>2.094867543889856E-2</v>
      </c>
      <c r="K41" s="3">
        <f>+Officers!K41+'Non Bargaining'!K41+Bargaining!K41</f>
        <v>97950823</v>
      </c>
    </row>
    <row r="42" spans="1:14" x14ac:dyDescent="0.2">
      <c r="A42" s="2">
        <f t="shared" si="25"/>
        <v>43070</v>
      </c>
      <c r="B42" s="45"/>
      <c r="C42" s="3">
        <f>+Officers!C42+'Non Bargaining'!C42+Bargaining!C42</f>
        <v>62675350</v>
      </c>
      <c r="D42" s="4">
        <f t="shared" si="22"/>
        <v>0.63269931714080341</v>
      </c>
      <c r="E42" s="3">
        <f>+Officers!E42+'Non Bargaining'!E42+Bargaining!E42</f>
        <v>19944660</v>
      </c>
      <c r="F42" s="4">
        <f t="shared" si="23"/>
        <v>0.20133868837757579</v>
      </c>
      <c r="G42" s="3">
        <f>+Officers!G42+'Non Bargaining'!G42+Bargaining!G42</f>
        <v>14047124</v>
      </c>
      <c r="H42" s="4">
        <f t="shared" si="24"/>
        <v>0.14180384732741325</v>
      </c>
      <c r="I42" s="3">
        <f>+Officers!I42+'Non Bargaining'!I42+Bargaining!I42</f>
        <v>2393112</v>
      </c>
      <c r="J42" s="4">
        <f t="shared" si="26"/>
        <v>2.4158147154207551E-2</v>
      </c>
      <c r="K42" s="3">
        <f>+Officers!K42+'Non Bargaining'!K42+Bargaining!K42</f>
        <v>99060246</v>
      </c>
    </row>
    <row r="43" spans="1:14" x14ac:dyDescent="0.2">
      <c r="A43" s="2">
        <f t="shared" si="25"/>
        <v>43101</v>
      </c>
      <c r="B43" s="45"/>
      <c r="C43" s="3">
        <f>+Officers!C43+'Non Bargaining'!C43+Bargaining!C43</f>
        <v>62344442</v>
      </c>
      <c r="D43" s="4">
        <f t="shared" si="22"/>
        <v>0.62966685714566772</v>
      </c>
      <c r="E43" s="3">
        <f>+Officers!E43+'Non Bargaining'!E43+Bargaining!E43</f>
        <v>19900521</v>
      </c>
      <c r="F43" s="4">
        <f t="shared" si="23"/>
        <v>0.20099142941453163</v>
      </c>
      <c r="G43" s="3">
        <f>+Officers!G43+'Non Bargaining'!G43+Bargaining!G43</f>
        <v>14363237</v>
      </c>
      <c r="H43" s="4">
        <f t="shared" si="24"/>
        <v>0.14506592745233601</v>
      </c>
      <c r="I43" s="3">
        <f>+Officers!I43+'Non Bargaining'!I43+Bargaining!I43</f>
        <v>2403589</v>
      </c>
      <c r="J43" s="4">
        <f t="shared" si="26"/>
        <v>2.4275785987464583E-2</v>
      </c>
      <c r="K43" s="3">
        <f>+Officers!K43+'Non Bargaining'!K43+Bargaining!K43</f>
        <v>99011789</v>
      </c>
    </row>
    <row r="44" spans="1:14" x14ac:dyDescent="0.2">
      <c r="A44" s="2">
        <f t="shared" si="25"/>
        <v>43132</v>
      </c>
      <c r="B44" s="45"/>
      <c r="C44" s="3">
        <f>+Officers!C44+'Non Bargaining'!C44+Bargaining!C44</f>
        <v>62764799</v>
      </c>
      <c r="D44" s="4">
        <f t="shared" si="22"/>
        <v>0.63080014880760349</v>
      </c>
      <c r="E44" s="3">
        <f>+Officers!E44+'Non Bargaining'!E44+Bargaining!E44</f>
        <v>20098287</v>
      </c>
      <c r="F44" s="4">
        <f t="shared" si="23"/>
        <v>0.20199224138960314</v>
      </c>
      <c r="G44" s="3">
        <f>+Officers!G44+'Non Bargaining'!G44+Bargaining!G44</f>
        <v>14222349</v>
      </c>
      <c r="H44" s="4">
        <f t="shared" si="24"/>
        <v>0.14293776142888104</v>
      </c>
      <c r="I44" s="3">
        <f>+Officers!I44+'Non Bargaining'!I44+Bargaining!I44</f>
        <v>2414857</v>
      </c>
      <c r="J44" s="4">
        <f t="shared" si="26"/>
        <v>2.4269848373912311E-2</v>
      </c>
      <c r="K44" s="3">
        <f>+Officers!K44+'Non Bargaining'!K44+Bargaining!K44</f>
        <v>99500292</v>
      </c>
    </row>
    <row r="45" spans="1:14" x14ac:dyDescent="0.2">
      <c r="A45" s="2">
        <f t="shared" si="25"/>
        <v>43160</v>
      </c>
      <c r="B45" s="45"/>
      <c r="C45" s="3">
        <f>+Officers!C45+'Non Bargaining'!C45+Bargaining!C45</f>
        <v>62964491</v>
      </c>
      <c r="D45" s="4">
        <f t="shared" si="22"/>
        <v>0.63092774383515282</v>
      </c>
      <c r="E45" s="3">
        <f>+Officers!E45+'Non Bargaining'!E45+Bargaining!E45</f>
        <v>20238067</v>
      </c>
      <c r="F45" s="4">
        <f t="shared" si="23"/>
        <v>0.20279299886494215</v>
      </c>
      <c r="G45" s="3">
        <f>+Officers!G45+'Non Bargaining'!G45+Bargaining!G45</f>
        <v>14187049</v>
      </c>
      <c r="H45" s="4">
        <f t="shared" si="24"/>
        <v>0.14215953587632052</v>
      </c>
      <c r="I45" s="3">
        <f>+Officers!I45+'Non Bargaining'!I45+Bargaining!I45</f>
        <v>2407068</v>
      </c>
      <c r="J45" s="4">
        <f t="shared" si="26"/>
        <v>2.4119721423584504E-2</v>
      </c>
      <c r="K45" s="3">
        <f>+Officers!K45+'Non Bargaining'!K45+Bargaining!K45</f>
        <v>99796675</v>
      </c>
    </row>
    <row r="46" spans="1:14" x14ac:dyDescent="0.2">
      <c r="A46" s="2">
        <f t="shared" si="25"/>
        <v>43191</v>
      </c>
      <c r="B46" s="45"/>
      <c r="C46" s="3">
        <f>+Officers!C46+'Non Bargaining'!C46+Bargaining!C46</f>
        <v>63341285</v>
      </c>
      <c r="D46" s="4">
        <f t="shared" si="22"/>
        <v>0.629773840413416</v>
      </c>
      <c r="E46" s="3">
        <f>+Officers!E46+'Non Bargaining'!E46+Bargaining!E46</f>
        <v>20406510</v>
      </c>
      <c r="F46" s="4">
        <f t="shared" si="23"/>
        <v>0.20289272900186311</v>
      </c>
      <c r="G46" s="3">
        <f>+Officers!G46+'Non Bargaining'!G46+Bargaining!G46</f>
        <v>14414239</v>
      </c>
      <c r="H46" s="4">
        <f t="shared" si="24"/>
        <v>0.14331427996237897</v>
      </c>
      <c r="I46" s="3">
        <f>+Officers!I46+'Non Bargaining'!I46+Bargaining!I46</f>
        <v>2415794</v>
      </c>
      <c r="J46" s="4">
        <f t="shared" si="26"/>
        <v>2.4019150622341934E-2</v>
      </c>
      <c r="K46" s="3">
        <f>+Officers!K46+'Non Bargaining'!K46+Bargaining!K46</f>
        <v>100577828</v>
      </c>
    </row>
    <row r="47" spans="1:14" x14ac:dyDescent="0.2">
      <c r="A47" s="2">
        <f t="shared" si="25"/>
        <v>43221</v>
      </c>
      <c r="B47" s="45"/>
      <c r="C47" s="3">
        <f>+Officers!C47+'Non Bargaining'!C47+Bargaining!C47</f>
        <v>63499846</v>
      </c>
      <c r="D47" s="4">
        <f t="shared" si="22"/>
        <v>0.63014646455369416</v>
      </c>
      <c r="E47" s="3">
        <f>+Officers!E47+'Non Bargaining'!E47+Bargaining!E47</f>
        <v>20341882</v>
      </c>
      <c r="F47" s="4">
        <f t="shared" si="23"/>
        <v>0.20186450569767411</v>
      </c>
      <c r="G47" s="3">
        <f>+Officers!G47+'Non Bargaining'!G47+Bargaining!G47</f>
        <v>14515973</v>
      </c>
      <c r="H47" s="4">
        <f t="shared" si="24"/>
        <v>0.14405057085503611</v>
      </c>
      <c r="I47" s="3">
        <f>+Officers!I47+'Non Bargaining'!I47+Bargaining!I47</f>
        <v>2412278</v>
      </c>
      <c r="J47" s="4">
        <f t="shared" si="26"/>
        <v>2.3938458893595679E-2</v>
      </c>
      <c r="K47" s="3">
        <f>+Officers!K47+'Non Bargaining'!K47+Bargaining!K47</f>
        <v>100769979</v>
      </c>
    </row>
    <row r="48" spans="1:14" x14ac:dyDescent="0.2">
      <c r="A48" s="2">
        <f t="shared" si="25"/>
        <v>43252</v>
      </c>
      <c r="B48" s="45"/>
      <c r="C48" s="3">
        <f>+Officers!C48+'Non Bargaining'!C48+Bargaining!C48</f>
        <v>63797793</v>
      </c>
      <c r="D48" s="4">
        <f t="shared" si="22"/>
        <v>0.63094818920258988</v>
      </c>
      <c r="E48" s="3">
        <f>+Officers!E48+'Non Bargaining'!E48+Bargaining!E48</f>
        <v>20434910</v>
      </c>
      <c r="F48" s="4">
        <f t="shared" si="23"/>
        <v>0.20209742147377882</v>
      </c>
      <c r="G48" s="3">
        <f>+Officers!G48+'Non Bargaining'!G48+Bargaining!G48</f>
        <v>14452759</v>
      </c>
      <c r="H48" s="4">
        <f t="shared" si="24"/>
        <v>0.14293507175132897</v>
      </c>
      <c r="I48" s="3">
        <f>+Officers!I48+'Non Bargaining'!I48+Bargaining!I48</f>
        <v>2428693</v>
      </c>
      <c r="J48" s="4">
        <f t="shared" si="26"/>
        <v>2.4019317572302315E-2</v>
      </c>
      <c r="K48" s="3">
        <f>+Officers!K48+'Non Bargaining'!K48+Bargaining!K48</f>
        <v>101114155</v>
      </c>
    </row>
    <row r="49" spans="1:12" x14ac:dyDescent="0.2">
      <c r="A49" s="2">
        <f t="shared" si="25"/>
        <v>43282</v>
      </c>
      <c r="B49" s="45"/>
      <c r="C49" s="3">
        <f>+Officers!C49+'Non Bargaining'!C49+Bargaining!C49</f>
        <v>64285680</v>
      </c>
      <c r="D49" s="4">
        <f t="shared" si="22"/>
        <v>0.63133601002828121</v>
      </c>
      <c r="E49" s="3">
        <f>+Officers!E49+'Non Bargaining'!E49+Bargaining!E49</f>
        <v>20522622</v>
      </c>
      <c r="F49" s="4">
        <f t="shared" si="23"/>
        <v>0.20154831198485612</v>
      </c>
      <c r="G49" s="3">
        <f>+Officers!G49+'Non Bargaining'!G49+Bargaining!G49</f>
        <v>14605769</v>
      </c>
      <c r="H49" s="4">
        <f t="shared" si="24"/>
        <v>0.14344015531693463</v>
      </c>
      <c r="I49" s="3">
        <f>+Officers!I49+'Non Bargaining'!I49+Bargaining!I49</f>
        <v>2410756</v>
      </c>
      <c r="J49" s="4">
        <f t="shared" si="26"/>
        <v>2.3675522669928034E-2</v>
      </c>
      <c r="K49" s="3">
        <f>+Officers!K49+'Non Bargaining'!K49+Bargaining!K49</f>
        <v>101824827</v>
      </c>
      <c r="L49" s="109"/>
    </row>
    <row r="50" spans="1:12" x14ac:dyDescent="0.2">
      <c r="A50" s="2">
        <f t="shared" si="25"/>
        <v>43313</v>
      </c>
      <c r="B50" s="45"/>
      <c r="C50" s="3">
        <f>+Officers!C50+'Non Bargaining'!C50+Bargaining!C50</f>
        <v>64918380</v>
      </c>
      <c r="D50" s="4">
        <f t="shared" si="22"/>
        <v>0.63193684071704548</v>
      </c>
      <c r="E50" s="3">
        <f>+Officers!E50+'Non Bargaining'!E50+Bargaining!E50</f>
        <v>20723637</v>
      </c>
      <c r="F50" s="4">
        <f t="shared" si="23"/>
        <v>0.20173069158452306</v>
      </c>
      <c r="G50" s="3">
        <f>+Officers!G50+'Non Bargaining'!G50+Bargaining!G50</f>
        <v>14662221</v>
      </c>
      <c r="H50" s="4">
        <f t="shared" si="24"/>
        <v>0.14272687668169043</v>
      </c>
      <c r="I50" s="3">
        <f>+Officers!I50+'Non Bargaining'!I50+Bargaining!I50</f>
        <v>2424984</v>
      </c>
      <c r="J50" s="4">
        <f t="shared" si="26"/>
        <v>2.3605591016741079E-2</v>
      </c>
      <c r="K50" s="3">
        <f>+Officers!K50+'Non Bargaining'!K50+Bargaining!K50</f>
        <v>102729222</v>
      </c>
      <c r="L50" s="109"/>
    </row>
    <row r="51" spans="1:12" x14ac:dyDescent="0.2">
      <c r="A51" s="2">
        <f t="shared" si="25"/>
        <v>43344</v>
      </c>
      <c r="B51" s="45"/>
      <c r="C51" s="3">
        <f>+Officers!C51+'Non Bargaining'!C51+Bargaining!C51</f>
        <v>65118851</v>
      </c>
      <c r="D51" s="4">
        <f t="shared" si="22"/>
        <v>0.63167574309154551</v>
      </c>
      <c r="E51" s="3">
        <f>+Officers!E51+'Non Bargaining'!E51+Bargaining!E51</f>
        <v>20744231</v>
      </c>
      <c r="F51" s="4">
        <f t="shared" si="23"/>
        <v>0.20122633201540477</v>
      </c>
      <c r="G51" s="3">
        <f>+Officers!G51+'Non Bargaining'!G51+Bargaining!G51</f>
        <v>14800475</v>
      </c>
      <c r="H51" s="4">
        <f t="shared" si="24"/>
        <v>0.14356980966591135</v>
      </c>
      <c r="I51" s="3">
        <f>+Officers!I51+'Non Bargaining'!I51+Bargaining!I51</f>
        <v>2425491</v>
      </c>
      <c r="J51" s="4">
        <f t="shared" si="26"/>
        <v>2.3528115227138387E-2</v>
      </c>
      <c r="K51" s="3">
        <f>+Officers!K51+'Non Bargaining'!K51+Bargaining!K51</f>
        <v>103089048</v>
      </c>
    </row>
    <row r="53" spans="1:12" x14ac:dyDescent="0.2">
      <c r="A53" s="2">
        <f>DATE(YEAR(A51)-1,MONTH(A51),DAY(A51))</f>
        <v>42979</v>
      </c>
      <c r="B53" s="45"/>
      <c r="C53" s="3">
        <f>+Officers!C53+'Non Bargaining'!C53+Bargaining!C53</f>
        <v>61809114</v>
      </c>
      <c r="D53" s="4">
        <f>+C53/$K53</f>
        <v>0.63808166426801916</v>
      </c>
      <c r="E53" s="3">
        <f>+Officers!E53+'Non Bargaining'!E53+Bargaining!E53</f>
        <v>19573124</v>
      </c>
      <c r="F53" s="4">
        <f>+E53/$K53</f>
        <v>0.20206164962733988</v>
      </c>
      <c r="G53" s="3">
        <f>+Officers!G53+'Non Bargaining'!G53+Bargaining!G53</f>
        <v>13436186</v>
      </c>
      <c r="H53" s="4">
        <f>+G53/$K53</f>
        <v>0.13870743923452228</v>
      </c>
      <c r="I53" s="3">
        <f>+Officers!I53+'Non Bargaining'!I53+Bargaining!I53</f>
        <v>2048666</v>
      </c>
      <c r="J53" s="4">
        <f t="shared" si="26"/>
        <v>2.1149246870118633E-2</v>
      </c>
      <c r="K53" s="3">
        <f>+Officers!K53+'Non Bargaining'!K53+Bargaining!K53</f>
        <v>96867090</v>
      </c>
    </row>
    <row r="54" spans="1:12" x14ac:dyDescent="0.2">
      <c r="A54" s="2">
        <f>DATE(YEAR(A51)-2,MONTH(A51),DAY(A51))</f>
        <v>42614</v>
      </c>
      <c r="C54" s="3">
        <f>+Officers!C54+'Non Bargaining'!C54+Bargaining!C54</f>
        <v>56570520</v>
      </c>
      <c r="D54" s="4">
        <f>+C54/$K54</f>
        <v>0.6486801258127447</v>
      </c>
      <c r="E54" s="3">
        <f>+Officers!E54+'Non Bargaining'!E54+Bargaining!E54</f>
        <v>16884083</v>
      </c>
      <c r="F54" s="4">
        <f>+E54/$K54</f>
        <v>0.19360559324313839</v>
      </c>
      <c r="G54" s="3">
        <f>+Officers!G54+'Non Bargaining'!G54+Bargaining!G54</f>
        <v>11456346</v>
      </c>
      <c r="H54" s="4">
        <f>+G54/$K54</f>
        <v>0.1313670789067227</v>
      </c>
      <c r="I54" s="3">
        <f>+Officers!I54+'Non Bargaining'!I54+Bargaining!I54</f>
        <v>2297704</v>
      </c>
      <c r="J54" s="4">
        <f t="shared" ref="J54" si="27">+I54/$K54</f>
        <v>2.6347202037394157E-2</v>
      </c>
      <c r="K54" s="3">
        <f>+Officers!K54+'Non Bargaining'!K54+Bargaining!K54</f>
        <v>87208653</v>
      </c>
    </row>
    <row r="56" spans="1:12" x14ac:dyDescent="0.2">
      <c r="A56" t="s">
        <v>73</v>
      </c>
    </row>
    <row r="57" spans="1:12" s="48" customFormat="1" ht="40.35" customHeight="1" x14ac:dyDescent="0.2">
      <c r="A57" s="198" t="s">
        <v>167</v>
      </c>
      <c r="B57" s="198"/>
      <c r="C57" s="198"/>
      <c r="D57" s="198"/>
      <c r="E57" s="198"/>
      <c r="F57" s="198"/>
      <c r="G57" s="198"/>
      <c r="H57" s="198"/>
      <c r="I57" s="198"/>
      <c r="J57" s="198"/>
      <c r="K57" s="198"/>
    </row>
    <row r="58" spans="1:12" ht="42" customHeight="1" x14ac:dyDescent="0.2">
      <c r="A58" s="199" t="s">
        <v>74</v>
      </c>
      <c r="B58" s="200"/>
      <c r="C58" s="200"/>
      <c r="D58" s="200"/>
      <c r="E58" s="200"/>
      <c r="F58" s="200"/>
      <c r="G58" s="200"/>
      <c r="H58" s="200"/>
      <c r="I58" s="200"/>
      <c r="J58" s="200"/>
      <c r="K58" s="200"/>
    </row>
    <row r="60" spans="1:12" ht="24.6" customHeight="1" x14ac:dyDescent="0.2">
      <c r="A60" s="199" t="s">
        <v>168</v>
      </c>
      <c r="B60" s="200"/>
      <c r="C60" s="200"/>
      <c r="D60" s="200"/>
      <c r="E60" s="200"/>
      <c r="F60" s="200"/>
      <c r="G60" s="200"/>
      <c r="H60" s="200"/>
      <c r="I60" s="200"/>
      <c r="J60" s="200"/>
      <c r="K60" s="200"/>
    </row>
    <row r="64" spans="1:12" x14ac:dyDescent="0.2">
      <c r="C64" s="33" t="str">
        <f>A4</f>
        <v xml:space="preserve">      EMPLOYEE WAGES - TOTALS</v>
      </c>
    </row>
    <row r="65" spans="1:12" ht="15.75" x14ac:dyDescent="0.25">
      <c r="A65" s="16" t="s">
        <v>5</v>
      </c>
      <c r="B65" s="43" t="s">
        <v>72</v>
      </c>
      <c r="C65" s="34" t="str">
        <f>C6</f>
        <v>O&amp;M</v>
      </c>
      <c r="D65" s="34" t="s">
        <v>75</v>
      </c>
      <c r="E65" s="34" t="str">
        <f t="shared" ref="E65:K65" si="28">E6</f>
        <v>INDIRECT CONST</v>
      </c>
      <c r="F65" s="34" t="s">
        <v>76</v>
      </c>
      <c r="G65" s="34" t="str">
        <f t="shared" si="28"/>
        <v>DIR CONST</v>
      </c>
      <c r="H65" s="34" t="s">
        <v>77</v>
      </c>
      <c r="I65" s="34" t="str">
        <f t="shared" si="28"/>
        <v>OTHER</v>
      </c>
      <c r="J65" s="34" t="s">
        <v>78</v>
      </c>
      <c r="K65" s="34" t="str">
        <f t="shared" si="28"/>
        <v>TOTAL</v>
      </c>
      <c r="L65" t="s">
        <v>135</v>
      </c>
    </row>
    <row r="66" spans="1:12" hidden="1" outlineLevel="2" x14ac:dyDescent="0.2">
      <c r="A66" s="2">
        <f>Officers!A66</f>
        <v>37987</v>
      </c>
      <c r="B66" s="45"/>
      <c r="C66" s="3">
        <f>+Officers!C66+'Non Bargaining'!C66+Bargaining!C66</f>
        <v>3802375.31</v>
      </c>
      <c r="D66" s="4">
        <f t="shared" ref="D66" si="29">+C66/$K66</f>
        <v>0.65209374316586777</v>
      </c>
      <c r="E66" s="3">
        <f>+Officers!E66+'Non Bargaining'!E66+Bargaining!E66</f>
        <v>990342.54</v>
      </c>
      <c r="F66" s="4">
        <f t="shared" ref="F66" si="30">+E66/$K66</f>
        <v>0.16984019758033647</v>
      </c>
      <c r="G66">
        <f>+Officers!G66+'Non Bargaining'!G66+Bargaining!G66</f>
        <v>952523.65999999992</v>
      </c>
      <c r="H66" s="4">
        <f t="shared" ref="H66" si="31">+G66/$K66</f>
        <v>0.16335439515134353</v>
      </c>
      <c r="I66" s="3">
        <f>+Officers!I66+'Non Bargaining'!I66+Bargaining!I66</f>
        <v>85784.09</v>
      </c>
      <c r="J66" s="4">
        <f>+I66/$K66</f>
        <v>1.4711664102452235E-2</v>
      </c>
      <c r="K66" s="3">
        <f>+Officers!K66+'Non Bargaining'!K66+Bargaining!K66</f>
        <v>5831025.5999999996</v>
      </c>
    </row>
    <row r="67" spans="1:12" hidden="1" outlineLevel="2" x14ac:dyDescent="0.2">
      <c r="A67" s="2">
        <f>Officers!A67</f>
        <v>38018</v>
      </c>
      <c r="B67" s="45"/>
      <c r="C67" s="3">
        <f>+Officers!C67+'Non Bargaining'!C67+Bargaining!C67</f>
        <v>3743116.98</v>
      </c>
      <c r="D67" s="4">
        <f t="shared" ref="D67:D103" si="32">+C67/$K67</f>
        <v>0.64263392976900235</v>
      </c>
      <c r="E67" s="3">
        <f>+Officers!E67+'Non Bargaining'!E67+Bargaining!E67</f>
        <v>878025.01</v>
      </c>
      <c r="F67" s="4">
        <f t="shared" ref="F67:F103" si="33">+E67/$K67</f>
        <v>0.15074299457554424</v>
      </c>
      <c r="G67">
        <f>+Officers!G67+'Non Bargaining'!G67+Bargaining!G67</f>
        <v>1108690.68</v>
      </c>
      <c r="H67" s="4">
        <f t="shared" ref="H67:H103" si="34">+G67/$K67</f>
        <v>0.19034463854417594</v>
      </c>
      <c r="I67" s="3">
        <f>+Officers!I67+'Non Bargaining'!I67+Bargaining!I67</f>
        <v>94816.180000000008</v>
      </c>
      <c r="J67" s="4">
        <f t="shared" ref="J67:J130" si="35">+I67/$K67</f>
        <v>1.6278437111277536E-2</v>
      </c>
      <c r="K67" s="3">
        <f>+Officers!K67+'Non Bargaining'!K67+Bargaining!K67</f>
        <v>5824648.8499999996</v>
      </c>
    </row>
    <row r="68" spans="1:12" hidden="1" outlineLevel="2" x14ac:dyDescent="0.2">
      <c r="A68" s="2">
        <f>Officers!A68</f>
        <v>38047</v>
      </c>
      <c r="B68" s="45"/>
      <c r="C68" s="3">
        <f>+Officers!C68+'Non Bargaining'!C68+Bargaining!C68</f>
        <v>3994310.27</v>
      </c>
      <c r="D68" s="4">
        <f t="shared" si="32"/>
        <v>0.64929226236256887</v>
      </c>
      <c r="E68" s="3">
        <f>+Officers!E68+'Non Bargaining'!E68+Bargaining!E68</f>
        <v>901728.35000000009</v>
      </c>
      <c r="F68" s="4">
        <f t="shared" si="33"/>
        <v>0.14657980998756173</v>
      </c>
      <c r="G68">
        <f>+Officers!G68+'Non Bargaining'!G68+Bargaining!G68</f>
        <v>1153431.01</v>
      </c>
      <c r="H68" s="4">
        <f t="shared" si="34"/>
        <v>0.18749515669498623</v>
      </c>
      <c r="I68" s="3">
        <f>+Officers!I68+'Non Bargaining'!I68+Bargaining!I68</f>
        <v>102321.32999999999</v>
      </c>
      <c r="J68" s="4">
        <f t="shared" si="35"/>
        <v>1.6632770954883028E-2</v>
      </c>
      <c r="K68" s="3">
        <f>+Officers!K68+'Non Bargaining'!K68+Bargaining!K68</f>
        <v>6151790.9600000009</v>
      </c>
    </row>
    <row r="69" spans="1:12" hidden="1" outlineLevel="2" x14ac:dyDescent="0.2">
      <c r="A69" s="2">
        <f>Officers!A69</f>
        <v>38078</v>
      </c>
      <c r="B69" s="45"/>
      <c r="C69" s="3">
        <f>+Officers!C69+'Non Bargaining'!C69+Bargaining!C69</f>
        <v>3993562.26</v>
      </c>
      <c r="D69" s="4">
        <f t="shared" si="32"/>
        <v>0.64217516573762423</v>
      </c>
      <c r="E69" s="3">
        <f>+Officers!E69+'Non Bargaining'!E69+Bargaining!E69</f>
        <v>946453.79</v>
      </c>
      <c r="F69" s="4">
        <f t="shared" si="33"/>
        <v>0.15219222335505861</v>
      </c>
      <c r="G69">
        <f>+Officers!G69+'Non Bargaining'!G69+Bargaining!G69</f>
        <v>1185673.97</v>
      </c>
      <c r="H69" s="4">
        <f t="shared" si="34"/>
        <v>0.19065944853844272</v>
      </c>
      <c r="I69" s="3">
        <f>+Officers!I69+'Non Bargaining'!I69+Bargaining!I69</f>
        <v>93115.180000000008</v>
      </c>
      <c r="J69" s="4">
        <f t="shared" si="35"/>
        <v>1.497316236887433E-2</v>
      </c>
      <c r="K69" s="3">
        <f>+Officers!K69+'Non Bargaining'!K69+Bargaining!K69</f>
        <v>6218805.2000000002</v>
      </c>
    </row>
    <row r="70" spans="1:12" hidden="1" outlineLevel="2" x14ac:dyDescent="0.2">
      <c r="A70" s="2">
        <f>Officers!A70</f>
        <v>38108</v>
      </c>
      <c r="B70" s="45"/>
      <c r="C70" s="3">
        <f>+Officers!C70+'Non Bargaining'!C70+Bargaining!C70</f>
        <v>3941302.54</v>
      </c>
      <c r="D70" s="4">
        <f t="shared" si="32"/>
        <v>0.64131636519119117</v>
      </c>
      <c r="E70" s="3">
        <f>+Officers!E70+'Non Bargaining'!E70+Bargaining!E70</f>
        <v>922108.98</v>
      </c>
      <c r="F70" s="4">
        <f t="shared" si="33"/>
        <v>0.1500426758316698</v>
      </c>
      <c r="G70">
        <f>+Officers!G70+'Non Bargaining'!G70+Bargaining!G70</f>
        <v>1192640.06</v>
      </c>
      <c r="H70" s="4">
        <f t="shared" si="34"/>
        <v>0.19406264312320573</v>
      </c>
      <c r="I70" s="3">
        <f>+Officers!I70+'Non Bargaining'!I70+Bargaining!I70</f>
        <v>89593.15</v>
      </c>
      <c r="J70" s="4">
        <f t="shared" si="35"/>
        <v>1.4578315853933195E-2</v>
      </c>
      <c r="K70" s="3">
        <f>+Officers!K70+'Non Bargaining'!K70+Bargaining!K70</f>
        <v>6145644.7300000004</v>
      </c>
    </row>
    <row r="71" spans="1:12" hidden="1" outlineLevel="2" x14ac:dyDescent="0.2">
      <c r="A71" s="2">
        <f>Officers!A71</f>
        <v>38139</v>
      </c>
      <c r="B71" s="45"/>
      <c r="C71" s="3">
        <f>+Officers!C71+'Non Bargaining'!C71+Bargaining!C71</f>
        <v>3810188.7199999997</v>
      </c>
      <c r="D71" s="4">
        <f t="shared" si="32"/>
        <v>0.64667397981938757</v>
      </c>
      <c r="E71" s="3">
        <f>+Officers!E71+'Non Bargaining'!E71+Bargaining!E71</f>
        <v>873843.99</v>
      </c>
      <c r="F71" s="4">
        <f t="shared" si="33"/>
        <v>0.14831080880281258</v>
      </c>
      <c r="G71">
        <f>+Officers!G71+'Non Bargaining'!G71+Bargaining!G71</f>
        <v>1126233.78</v>
      </c>
      <c r="H71" s="4">
        <f t="shared" si="34"/>
        <v>0.19114698358553556</v>
      </c>
      <c r="I71" s="3">
        <f>+Officers!I71+'Non Bargaining'!I71+Bargaining!I71</f>
        <v>81711.290000000008</v>
      </c>
      <c r="J71" s="4">
        <f t="shared" si="35"/>
        <v>1.3868227792264352E-2</v>
      </c>
      <c r="K71" s="3">
        <f>+Officers!K71+'Non Bargaining'!K71+Bargaining!K71</f>
        <v>5891977.7799999993</v>
      </c>
    </row>
    <row r="72" spans="1:12" hidden="1" outlineLevel="2" x14ac:dyDescent="0.2">
      <c r="A72" s="2">
        <f>Officers!A72</f>
        <v>38169</v>
      </c>
      <c r="B72" s="45"/>
      <c r="C72" s="3">
        <f>+Officers!C72+'Non Bargaining'!C72+Bargaining!C72</f>
        <v>4314327.5600000005</v>
      </c>
      <c r="D72" s="4">
        <f t="shared" si="32"/>
        <v>0.63317795850441494</v>
      </c>
      <c r="E72" s="3">
        <f>+Officers!E72+'Non Bargaining'!E72+Bargaining!E72</f>
        <v>967275.90999999992</v>
      </c>
      <c r="F72" s="4">
        <f t="shared" si="33"/>
        <v>0.14195903706585969</v>
      </c>
      <c r="G72">
        <f>+Officers!G72+'Non Bargaining'!G72+Bargaining!G72</f>
        <v>1433219.1300000001</v>
      </c>
      <c r="H72" s="4">
        <f t="shared" si="34"/>
        <v>0.21034164657235102</v>
      </c>
      <c r="I72" s="3">
        <f>+Officers!I72+'Non Bargaining'!I72+Bargaining!I72</f>
        <v>98945.16</v>
      </c>
      <c r="J72" s="4">
        <f t="shared" si="35"/>
        <v>1.4521357857374345E-2</v>
      </c>
      <c r="K72" s="3">
        <f>+Officers!K72+'Non Bargaining'!K72+Bargaining!K72</f>
        <v>6813767.7600000007</v>
      </c>
    </row>
    <row r="73" spans="1:12" hidden="1" outlineLevel="2" x14ac:dyDescent="0.2">
      <c r="A73" s="2">
        <f>Officers!A73</f>
        <v>38200</v>
      </c>
      <c r="B73" s="45"/>
      <c r="C73" s="3">
        <f>+Officers!C73+'Non Bargaining'!C73+Bargaining!C73</f>
        <v>3840394.77</v>
      </c>
      <c r="D73" s="4">
        <f t="shared" si="32"/>
        <v>0.62834872190147084</v>
      </c>
      <c r="E73" s="3">
        <f>+Officers!E73+'Non Bargaining'!E73+Bargaining!E73</f>
        <v>867344.4</v>
      </c>
      <c r="F73" s="4">
        <f t="shared" si="33"/>
        <v>0.14191112576387507</v>
      </c>
      <c r="G73">
        <f>+Officers!G73+'Non Bargaining'!G73+Bargaining!G73</f>
        <v>1321538.92</v>
      </c>
      <c r="H73" s="4">
        <f t="shared" si="34"/>
        <v>0.21622446156103114</v>
      </c>
      <c r="I73" s="3">
        <f>+Officers!I73+'Non Bargaining'!I73+Bargaining!I73</f>
        <v>82606.34</v>
      </c>
      <c r="J73" s="4">
        <f t="shared" si="35"/>
        <v>1.3515690773622822E-2</v>
      </c>
      <c r="K73" s="3">
        <f>+Officers!K73+'Non Bargaining'!K73+Bargaining!K73</f>
        <v>6111884.4300000006</v>
      </c>
    </row>
    <row r="74" spans="1:12" hidden="1" outlineLevel="2" x14ac:dyDescent="0.2">
      <c r="A74" s="2">
        <f>Officers!A74</f>
        <v>38231</v>
      </c>
      <c r="B74" s="45"/>
      <c r="C74" s="3">
        <f>+Officers!C74+'Non Bargaining'!C74+Bargaining!C74</f>
        <v>4075706.13</v>
      </c>
      <c r="D74" s="4">
        <f t="shared" si="32"/>
        <v>0.61610085287173688</v>
      </c>
      <c r="E74" s="3">
        <f>+Officers!E74+'Non Bargaining'!E74+Bargaining!E74</f>
        <v>915313.5</v>
      </c>
      <c r="F74" s="4">
        <f t="shared" si="33"/>
        <v>0.13836263214468178</v>
      </c>
      <c r="G74">
        <f>+Officers!G74+'Non Bargaining'!G74+Bargaining!G74</f>
        <v>1525713.0599999998</v>
      </c>
      <c r="H74" s="4">
        <f t="shared" si="34"/>
        <v>0.23063319275758173</v>
      </c>
      <c r="I74" s="3">
        <f>+Officers!I74+'Non Bargaining'!I74+Bargaining!I74</f>
        <v>98590.290000000008</v>
      </c>
      <c r="J74" s="4">
        <f t="shared" si="35"/>
        <v>1.4903322225999617E-2</v>
      </c>
      <c r="K74" s="3">
        <f>+Officers!K74+'Non Bargaining'!K74+Bargaining!K74</f>
        <v>6615322.9799999995</v>
      </c>
    </row>
    <row r="75" spans="1:12" hidden="1" outlineLevel="2" x14ac:dyDescent="0.2">
      <c r="A75" s="2">
        <f>Officers!A75</f>
        <v>38261</v>
      </c>
      <c r="B75" s="45"/>
      <c r="C75" s="3">
        <f>+Officers!C75+'Non Bargaining'!C75+Bargaining!C75</f>
        <v>4031248.2199999997</v>
      </c>
      <c r="D75" s="4">
        <f t="shared" si="32"/>
        <v>0.62516621015439655</v>
      </c>
      <c r="E75" s="3">
        <f>+Officers!E75+'Non Bargaining'!E75+Bargaining!E75</f>
        <v>847788.32</v>
      </c>
      <c r="F75" s="4">
        <f t="shared" si="33"/>
        <v>0.13147506233877179</v>
      </c>
      <c r="G75">
        <f>+Officers!G75+'Non Bargaining'!G75+Bargaining!G75</f>
        <v>1484255.59</v>
      </c>
      <c r="H75" s="4">
        <f t="shared" si="34"/>
        <v>0.23017844386193068</v>
      </c>
      <c r="I75" s="3">
        <f>+Officers!I75+'Non Bargaining'!I75+Bargaining!I75</f>
        <v>84990.19</v>
      </c>
      <c r="J75" s="4">
        <f t="shared" si="35"/>
        <v>1.3180283644900957E-2</v>
      </c>
      <c r="K75" s="3">
        <f>+Officers!K75+'Non Bargaining'!K75+Bargaining!K75</f>
        <v>6448282.3200000003</v>
      </c>
    </row>
    <row r="76" spans="1:12" hidden="1" outlineLevel="2" x14ac:dyDescent="0.2">
      <c r="A76" s="2">
        <f>Officers!A76</f>
        <v>38292</v>
      </c>
      <c r="B76" s="45"/>
      <c r="C76" s="3">
        <f>+Officers!C76+'Non Bargaining'!C76+Bargaining!C76</f>
        <v>4047713.86</v>
      </c>
      <c r="D76" s="4">
        <f t="shared" si="32"/>
        <v>0.64275113949508267</v>
      </c>
      <c r="E76" s="3">
        <f>+Officers!E76+'Non Bargaining'!E76+Bargaining!E76</f>
        <v>881246.88</v>
      </c>
      <c r="F76" s="4">
        <f t="shared" si="33"/>
        <v>0.1399363828293155</v>
      </c>
      <c r="G76">
        <f>+Officers!G76+'Non Bargaining'!G76+Bargaining!G76</f>
        <v>1271113.56</v>
      </c>
      <c r="H76" s="4">
        <f t="shared" si="34"/>
        <v>0.20184472454721666</v>
      </c>
      <c r="I76" s="3">
        <f>+Officers!I76+'Non Bargaining'!I76+Bargaining!I76</f>
        <v>97407.900000000009</v>
      </c>
      <c r="J76" s="4">
        <f t="shared" si="35"/>
        <v>1.5467753128385183E-2</v>
      </c>
      <c r="K76" s="3">
        <f>+Officers!K76+'Non Bargaining'!K76+Bargaining!K76</f>
        <v>6297482.2000000002</v>
      </c>
    </row>
    <row r="77" spans="1:12" hidden="1" outlineLevel="2" x14ac:dyDescent="0.2">
      <c r="A77" s="2">
        <f>Officers!A77</f>
        <v>38322</v>
      </c>
      <c r="B77" s="45"/>
      <c r="C77" s="3">
        <f>+Officers!C77+'Non Bargaining'!C77+Bargaining!C77</f>
        <v>4242598.91</v>
      </c>
      <c r="D77" s="4">
        <f t="shared" si="32"/>
        <v>0.62432903539548479</v>
      </c>
      <c r="E77" s="3">
        <f>+Officers!E77+'Non Bargaining'!E77+Bargaining!E77</f>
        <v>1014534.72</v>
      </c>
      <c r="F77" s="4">
        <f t="shared" si="33"/>
        <v>0.14929610282505545</v>
      </c>
      <c r="G77">
        <f>+Officers!G77+'Non Bargaining'!G77+Bargaining!G77</f>
        <v>1444921.05</v>
      </c>
      <c r="H77" s="4">
        <f t="shared" si="34"/>
        <v>0.21263055605912343</v>
      </c>
      <c r="I77" s="3">
        <f>+Officers!I77+'Non Bargaining'!I77+Bargaining!I77</f>
        <v>93398.790000000008</v>
      </c>
      <c r="J77" s="4">
        <f t="shared" si="35"/>
        <v>1.3744305720336277E-2</v>
      </c>
      <c r="K77" s="3">
        <f>+Officers!K77+'Non Bargaining'!K77+Bargaining!K77</f>
        <v>6795453.4700000007</v>
      </c>
    </row>
    <row r="78" spans="1:12" hidden="1" outlineLevel="2" x14ac:dyDescent="0.2">
      <c r="A78" s="2">
        <f>Officers!A78</f>
        <v>38353</v>
      </c>
      <c r="B78" s="45"/>
      <c r="C78" s="3">
        <f>+Officers!C78+'Non Bargaining'!C78+Bargaining!C78</f>
        <v>4076729.1799999997</v>
      </c>
      <c r="D78" s="4">
        <f t="shared" si="32"/>
        <v>0.64616909300708469</v>
      </c>
      <c r="E78" s="3">
        <f>+Officers!E78+'Non Bargaining'!E78+Bargaining!E78</f>
        <v>914951.23</v>
      </c>
      <c r="F78" s="4">
        <f t="shared" si="33"/>
        <v>0.14502145723469828</v>
      </c>
      <c r="G78">
        <f>+Officers!G78+'Non Bargaining'!G78+Bargaining!G78</f>
        <v>1186359.8600000001</v>
      </c>
      <c r="H78" s="4">
        <f t="shared" si="34"/>
        <v>0.18804022559973241</v>
      </c>
      <c r="I78" s="3">
        <f>+Officers!I78+'Non Bargaining'!I78+Bargaining!I78</f>
        <v>131034.59</v>
      </c>
      <c r="J78" s="4">
        <f t="shared" si="35"/>
        <v>2.0769224158484628E-2</v>
      </c>
      <c r="K78" s="3">
        <f>+Officers!K78+'Non Bargaining'!K78+Bargaining!K78</f>
        <v>6309074.8599999994</v>
      </c>
    </row>
    <row r="79" spans="1:12" hidden="1" outlineLevel="2" x14ac:dyDescent="0.2">
      <c r="A79" s="2">
        <f>Officers!A79</f>
        <v>38384</v>
      </c>
      <c r="B79" s="45"/>
      <c r="C79" s="3">
        <f>+Officers!C79+'Non Bargaining'!C79+Bargaining!C79</f>
        <v>3969435.93</v>
      </c>
      <c r="D79" s="4">
        <f t="shared" si="32"/>
        <v>0.64615259486137522</v>
      </c>
      <c r="E79" s="3">
        <f>+Officers!E79+'Non Bargaining'!E79+Bargaining!E79</f>
        <v>880098.92999999993</v>
      </c>
      <c r="F79" s="4">
        <f t="shared" si="33"/>
        <v>0.14326423637582678</v>
      </c>
      <c r="G79">
        <f>+Officers!G79+'Non Bargaining'!G79+Bargaining!G79</f>
        <v>1216459.3799999999</v>
      </c>
      <c r="H79" s="4">
        <f t="shared" si="34"/>
        <v>0.19801765258129753</v>
      </c>
      <c r="I79" s="3">
        <f>+Officers!I79+'Non Bargaining'!I79+Bargaining!I79</f>
        <v>77192.31</v>
      </c>
      <c r="J79" s="4">
        <f t="shared" si="35"/>
        <v>1.2565516181500298E-2</v>
      </c>
      <c r="K79" s="3">
        <f>+Officers!K79+'Non Bargaining'!K79+Bargaining!K79</f>
        <v>6143186.5500000007</v>
      </c>
    </row>
    <row r="80" spans="1:12" hidden="1" outlineLevel="2" x14ac:dyDescent="0.2">
      <c r="A80" s="2">
        <f>Officers!A80</f>
        <v>38412</v>
      </c>
      <c r="B80" s="45"/>
      <c r="C80" s="3">
        <f>+Officers!C80+'Non Bargaining'!C80+Bargaining!C80</f>
        <v>4113994.05</v>
      </c>
      <c r="D80" s="4">
        <f t="shared" si="32"/>
        <v>0.62801755601955611</v>
      </c>
      <c r="E80" s="3">
        <f>+Officers!E80+'Non Bargaining'!E80+Bargaining!E80</f>
        <v>1033614.6</v>
      </c>
      <c r="F80" s="4">
        <f t="shared" si="33"/>
        <v>0.15778538011209109</v>
      </c>
      <c r="G80">
        <f>+Officers!G80+'Non Bargaining'!G80+Bargaining!G80</f>
        <v>1306115.48</v>
      </c>
      <c r="H80" s="4">
        <f t="shared" si="34"/>
        <v>0.19938372337434698</v>
      </c>
      <c r="I80" s="3">
        <f>+Officers!I80+'Non Bargaining'!I80+Bargaining!I80</f>
        <v>97038.68</v>
      </c>
      <c r="J80" s="4">
        <f t="shared" si="35"/>
        <v>1.4813340494005765E-2</v>
      </c>
      <c r="K80" s="3">
        <f>+Officers!K80+'Non Bargaining'!K80+Bargaining!K80</f>
        <v>6550762.8100000005</v>
      </c>
    </row>
    <row r="81" spans="1:11" hidden="1" outlineLevel="2" x14ac:dyDescent="0.2">
      <c r="A81" s="2">
        <f>Officers!A81</f>
        <v>38443</v>
      </c>
      <c r="B81" s="45"/>
      <c r="C81" s="3">
        <f>+Officers!C81+'Non Bargaining'!C81+Bargaining!C81</f>
        <v>4119964.73</v>
      </c>
      <c r="D81" s="4">
        <f t="shared" si="32"/>
        <v>0.63423554419730555</v>
      </c>
      <c r="E81" s="3">
        <f>+Officers!E81+'Non Bargaining'!E81+Bargaining!E81</f>
        <v>964206.87000000011</v>
      </c>
      <c r="F81" s="4">
        <f t="shared" si="33"/>
        <v>0.14843191847257167</v>
      </c>
      <c r="G81">
        <f>+Officers!G81+'Non Bargaining'!G81+Bargaining!G81</f>
        <v>1317321.3299999998</v>
      </c>
      <c r="H81" s="4">
        <f t="shared" si="34"/>
        <v>0.20279105899415509</v>
      </c>
      <c r="I81" s="3">
        <f>+Officers!I81+'Non Bargaining'!I81+Bargaining!I81</f>
        <v>94460.76999999999</v>
      </c>
      <c r="J81" s="4">
        <f t="shared" si="35"/>
        <v>1.454147833596782E-2</v>
      </c>
      <c r="K81" s="3">
        <f>+Officers!K81+'Non Bargaining'!K81+Bargaining!K81</f>
        <v>6495953.6999999993</v>
      </c>
    </row>
    <row r="82" spans="1:11" hidden="1" outlineLevel="2" x14ac:dyDescent="0.2">
      <c r="A82" s="2">
        <f>Officers!A82</f>
        <v>38473</v>
      </c>
      <c r="B82" s="45"/>
      <c r="C82" s="3">
        <f>+Officers!C82+'Non Bargaining'!C82+Bargaining!C82</f>
        <v>4012529.9800000004</v>
      </c>
      <c r="D82" s="4">
        <f t="shared" si="32"/>
        <v>0.62514814615022796</v>
      </c>
      <c r="E82" s="3">
        <f>+Officers!E82+'Non Bargaining'!E82+Bargaining!E82</f>
        <v>981943.82000000007</v>
      </c>
      <c r="F82" s="4">
        <f t="shared" si="33"/>
        <v>0.15298586222567567</v>
      </c>
      <c r="G82">
        <f>+Officers!G82+'Non Bargaining'!G82+Bargaining!G82</f>
        <v>1345543.3099999998</v>
      </c>
      <c r="H82" s="4">
        <f t="shared" si="34"/>
        <v>0.20963429806232659</v>
      </c>
      <c r="I82" s="3">
        <f>+Officers!I82+'Non Bargaining'!I82+Bargaining!I82</f>
        <v>78509.45</v>
      </c>
      <c r="J82" s="4">
        <f t="shared" si="35"/>
        <v>1.2231693561769726E-2</v>
      </c>
      <c r="K82" s="3">
        <f>+Officers!K82+'Non Bargaining'!K82+Bargaining!K82</f>
        <v>6418526.5600000005</v>
      </c>
    </row>
    <row r="83" spans="1:11" hidden="1" outlineLevel="2" x14ac:dyDescent="0.2">
      <c r="A83" s="2">
        <f>Officers!A83</f>
        <v>38504</v>
      </c>
      <c r="B83" s="45"/>
      <c r="C83" s="3">
        <f>+Officers!C83+'Non Bargaining'!C83+Bargaining!C83</f>
        <v>4731647.4700000007</v>
      </c>
      <c r="D83" s="4">
        <f t="shared" si="32"/>
        <v>0.65678790492649897</v>
      </c>
      <c r="E83" s="3">
        <f>+Officers!E83+'Non Bargaining'!E83+Bargaining!E83</f>
        <v>967260.73</v>
      </c>
      <c r="F83" s="4">
        <f t="shared" si="33"/>
        <v>0.13426299241485457</v>
      </c>
      <c r="G83">
        <f>+Officers!G83+'Non Bargaining'!G83+Bargaining!G83</f>
        <v>1416581.61</v>
      </c>
      <c r="H83" s="4">
        <f t="shared" si="34"/>
        <v>0.19663207660508714</v>
      </c>
      <c r="I83" s="3">
        <f>+Officers!I83+'Non Bargaining'!I83+Bargaining!I83</f>
        <v>88734.62</v>
      </c>
      <c r="J83" s="4">
        <f t="shared" si="35"/>
        <v>1.2317026053559523E-2</v>
      </c>
      <c r="K83" s="3">
        <f>+Officers!K83+'Non Bargaining'!K83+Bargaining!K83</f>
        <v>7204224.4299999997</v>
      </c>
    </row>
    <row r="84" spans="1:11" hidden="1" outlineLevel="2" x14ac:dyDescent="0.2">
      <c r="A84" s="2">
        <f>Officers!A84</f>
        <v>38534</v>
      </c>
      <c r="B84" s="45"/>
      <c r="C84" s="3">
        <f>+Officers!C84+'Non Bargaining'!C84+Bargaining!C84</f>
        <v>4126971.33</v>
      </c>
      <c r="D84" s="4">
        <f t="shared" si="32"/>
        <v>0.63748979686784824</v>
      </c>
      <c r="E84" s="3">
        <f>+Officers!E84+'Non Bargaining'!E84+Bargaining!E84</f>
        <v>970756.12000000011</v>
      </c>
      <c r="F84" s="4">
        <f t="shared" si="33"/>
        <v>0.14995188293373013</v>
      </c>
      <c r="G84">
        <f>+Officers!G84+'Non Bargaining'!G84+Bargaining!G84</f>
        <v>1275546.3199999998</v>
      </c>
      <c r="H84" s="4">
        <f t="shared" si="34"/>
        <v>0.19703256926486359</v>
      </c>
      <c r="I84" s="3">
        <f>+Officers!I84+'Non Bargaining'!I84+Bargaining!I84</f>
        <v>100510.36</v>
      </c>
      <c r="J84" s="4">
        <f t="shared" si="35"/>
        <v>1.5525750933557927E-2</v>
      </c>
      <c r="K84" s="3">
        <f>+Officers!K84+'Non Bargaining'!K84+Bargaining!K84</f>
        <v>6473784.1300000008</v>
      </c>
    </row>
    <row r="85" spans="1:11" hidden="1" outlineLevel="2" x14ac:dyDescent="0.2">
      <c r="A85" s="2">
        <f>Officers!A85</f>
        <v>38565</v>
      </c>
      <c r="B85" s="45"/>
      <c r="C85" s="3">
        <f>+Officers!C85+'Non Bargaining'!C85+Bargaining!C85</f>
        <v>4134613.85</v>
      </c>
      <c r="D85" s="4">
        <f t="shared" si="32"/>
        <v>0.6299985588370316</v>
      </c>
      <c r="E85" s="3">
        <f>+Officers!E85+'Non Bargaining'!E85+Bargaining!E85</f>
        <v>926501.59000000008</v>
      </c>
      <c r="F85" s="4">
        <f t="shared" si="33"/>
        <v>0.141172715914019</v>
      </c>
      <c r="G85">
        <f>+Officers!G85+'Non Bargaining'!G85+Bargaining!G85</f>
        <v>1410780.75</v>
      </c>
      <c r="H85" s="4">
        <f t="shared" si="34"/>
        <v>0.21496320371853506</v>
      </c>
      <c r="I85" s="3">
        <f>+Officers!I85+'Non Bargaining'!I85+Bargaining!I85</f>
        <v>90997.950000000012</v>
      </c>
      <c r="J85" s="4">
        <f t="shared" si="35"/>
        <v>1.3865521530414324E-2</v>
      </c>
      <c r="K85" s="3">
        <f>+Officers!K85+'Non Bargaining'!K85+Bargaining!K85</f>
        <v>6562894.1400000006</v>
      </c>
    </row>
    <row r="86" spans="1:11" hidden="1" outlineLevel="2" x14ac:dyDescent="0.2">
      <c r="A86" s="2">
        <f>Officers!A86</f>
        <v>38596</v>
      </c>
      <c r="B86" s="45"/>
      <c r="C86" s="3">
        <f>+Officers!C86+'Non Bargaining'!C86+Bargaining!C86</f>
        <v>4143324.9299999997</v>
      </c>
      <c r="D86" s="4">
        <f t="shared" si="32"/>
        <v>0.62694885701032244</v>
      </c>
      <c r="E86" s="3">
        <f>+Officers!E86+'Non Bargaining'!E86+Bargaining!E86</f>
        <v>927560.32000000007</v>
      </c>
      <c r="F86" s="4">
        <f t="shared" si="33"/>
        <v>0.14035415813553609</v>
      </c>
      <c r="G86">
        <f>+Officers!G86+'Non Bargaining'!G86+Bargaining!G86</f>
        <v>1409941.49</v>
      </c>
      <c r="H86" s="4">
        <f t="shared" si="34"/>
        <v>0.21334585641752482</v>
      </c>
      <c r="I86" s="3">
        <f>+Officers!I86+'Non Bargaining'!I86+Bargaining!I86</f>
        <v>127886.05</v>
      </c>
      <c r="J86" s="4">
        <f t="shared" si="35"/>
        <v>1.9351128436616471E-2</v>
      </c>
      <c r="K86" s="3">
        <f>+Officers!K86+'Non Bargaining'!K86+Bargaining!K86</f>
        <v>6608712.790000001</v>
      </c>
    </row>
    <row r="87" spans="1:11" hidden="1" outlineLevel="2" x14ac:dyDescent="0.2">
      <c r="A87" s="2">
        <f>Officers!A87</f>
        <v>38626</v>
      </c>
      <c r="B87" s="45"/>
      <c r="C87" s="3">
        <f>+Officers!C87+'Non Bargaining'!C87+Bargaining!C87</f>
        <v>3998292.9699999997</v>
      </c>
      <c r="D87" s="4">
        <f t="shared" si="32"/>
        <v>0.6180023579560282</v>
      </c>
      <c r="E87" s="3">
        <f>+Officers!E87+'Non Bargaining'!E87+Bargaining!E87</f>
        <v>932400.22</v>
      </c>
      <c r="F87" s="4">
        <f t="shared" si="33"/>
        <v>0.14411788701884931</v>
      </c>
      <c r="G87">
        <f>+Officers!G87+'Non Bargaining'!G87+Bargaining!G87</f>
        <v>1433402.5</v>
      </c>
      <c r="H87" s="4">
        <f t="shared" si="34"/>
        <v>0.22155608194465692</v>
      </c>
      <c r="I87" s="3">
        <f>+Officers!I87+'Non Bargaining'!I87+Bargaining!I87</f>
        <v>105609.35</v>
      </c>
      <c r="J87" s="4">
        <f t="shared" si="35"/>
        <v>1.6323673080465506E-2</v>
      </c>
      <c r="K87" s="3">
        <f>+Officers!K87+'Non Bargaining'!K87+Bargaining!K87</f>
        <v>6469705.04</v>
      </c>
    </row>
    <row r="88" spans="1:11" hidden="1" outlineLevel="2" x14ac:dyDescent="0.2">
      <c r="A88" s="2">
        <f>Officers!A88</f>
        <v>38657</v>
      </c>
      <c r="B88" s="45"/>
      <c r="C88" s="3">
        <f>+Officers!C88+'Non Bargaining'!C88+Bargaining!C88</f>
        <v>4250651.8900000006</v>
      </c>
      <c r="D88" s="4">
        <f t="shared" si="32"/>
        <v>0.64118440878665039</v>
      </c>
      <c r="E88" s="3">
        <f>+Officers!E88+'Non Bargaining'!E88+Bargaining!E88</f>
        <v>945753.67999999993</v>
      </c>
      <c r="F88" s="4">
        <f t="shared" si="33"/>
        <v>0.14266106231733761</v>
      </c>
      <c r="G88">
        <f>+Officers!G88+'Non Bargaining'!G88+Bargaining!G88</f>
        <v>1324011.1200000001</v>
      </c>
      <c r="H88" s="4">
        <f t="shared" si="34"/>
        <v>0.19971884529084569</v>
      </c>
      <c r="I88" s="3">
        <f>+Officers!I88+'Non Bargaining'!I88+Bargaining!I88</f>
        <v>108958.31</v>
      </c>
      <c r="J88" s="4">
        <f t="shared" si="35"/>
        <v>1.6435683605166399E-2</v>
      </c>
      <c r="K88" s="3">
        <f>+Officers!K88+'Non Bargaining'!K88+Bargaining!K88</f>
        <v>6629375</v>
      </c>
    </row>
    <row r="89" spans="1:11" hidden="1" outlineLevel="2" x14ac:dyDescent="0.2">
      <c r="A89" s="2">
        <f>Officers!A89</f>
        <v>38687</v>
      </c>
      <c r="B89" s="45"/>
      <c r="C89" s="3">
        <f>+Officers!C89+'Non Bargaining'!C89+Bargaining!C89</f>
        <v>5184169.04</v>
      </c>
      <c r="D89" s="4">
        <f t="shared" si="32"/>
        <v>0.69626766352076086</v>
      </c>
      <c r="E89" s="3">
        <f>+Officers!E89+'Non Bargaining'!E89+Bargaining!E89</f>
        <v>964236.97</v>
      </c>
      <c r="F89" s="4">
        <f t="shared" si="33"/>
        <v>0.12950330458017589</v>
      </c>
      <c r="G89">
        <f>+Officers!G89+'Non Bargaining'!G89+Bargaining!G89</f>
        <v>791222.4800000001</v>
      </c>
      <c r="H89" s="4">
        <f t="shared" si="34"/>
        <v>0.10626633183139839</v>
      </c>
      <c r="I89" s="3">
        <f>+Officers!I89+'Non Bargaining'!I89+Bargaining!I89</f>
        <v>506026.83999999997</v>
      </c>
      <c r="J89" s="4">
        <f t="shared" si="35"/>
        <v>6.7962700067664819E-2</v>
      </c>
      <c r="K89" s="3">
        <f>+Officers!K89+'Non Bargaining'!K89+Bargaining!K89</f>
        <v>7445655.3300000001</v>
      </c>
    </row>
    <row r="90" spans="1:11" hidden="1" outlineLevel="2" collapsed="1" x14ac:dyDescent="0.2">
      <c r="A90" s="2">
        <f>Officers!A90</f>
        <v>38718</v>
      </c>
      <c r="B90" s="45"/>
      <c r="C90" s="3">
        <f>+Officers!C90+'Non Bargaining'!C90+Bargaining!C90</f>
        <v>4270831.78</v>
      </c>
      <c r="D90" s="4">
        <f t="shared" si="32"/>
        <v>0.65060561932368033</v>
      </c>
      <c r="E90" s="3">
        <f>+Officers!E90+'Non Bargaining'!E90+Bargaining!E90</f>
        <v>908144.58000000007</v>
      </c>
      <c r="F90" s="4">
        <f t="shared" si="33"/>
        <v>0.13834400354357754</v>
      </c>
      <c r="G90">
        <f>+Officers!G90+'Non Bargaining'!G90+Bargaining!G90</f>
        <v>1266165.33</v>
      </c>
      <c r="H90" s="4">
        <f t="shared" si="34"/>
        <v>0.19288380370037009</v>
      </c>
      <c r="I90" s="3">
        <f>+Officers!I90+'Non Bargaining'!I90+Bargaining!I90</f>
        <v>119252.55</v>
      </c>
      <c r="J90" s="4">
        <f t="shared" si="35"/>
        <v>1.8166573432372032E-2</v>
      </c>
      <c r="K90" s="3">
        <f>+Officers!K90+'Non Bargaining'!K90+Bargaining!K90</f>
        <v>6564394.2400000002</v>
      </c>
    </row>
    <row r="91" spans="1:11" hidden="1" outlineLevel="2" x14ac:dyDescent="0.2">
      <c r="A91" s="2">
        <f>Officers!A91</f>
        <v>38749</v>
      </c>
      <c r="B91" s="45"/>
      <c r="C91" s="3">
        <f>+Officers!C91+'Non Bargaining'!C91+Bargaining!C91</f>
        <v>4128931.3800000004</v>
      </c>
      <c r="D91" s="4">
        <f t="shared" si="32"/>
        <v>0.6595825387526677</v>
      </c>
      <c r="E91" s="3">
        <f>+Officers!E91+'Non Bargaining'!E91+Bargaining!E91</f>
        <v>974770.51</v>
      </c>
      <c r="F91" s="4">
        <f t="shared" si="33"/>
        <v>0.15571622497805537</v>
      </c>
      <c r="G91">
        <f>+Officers!G91+'Non Bargaining'!G91+Bargaining!G91</f>
        <v>1045155.36</v>
      </c>
      <c r="H91" s="4">
        <f t="shared" si="34"/>
        <v>0.16695996186300346</v>
      </c>
      <c r="I91" s="3">
        <f>+Officers!I91+'Non Bargaining'!I91+Bargaining!I91</f>
        <v>111058.89</v>
      </c>
      <c r="J91" s="4">
        <f t="shared" si="35"/>
        <v>1.7741274406273433E-2</v>
      </c>
      <c r="K91" s="3">
        <f>+Officers!K91+'Non Bargaining'!K91+Bargaining!K91</f>
        <v>6259916.1400000006</v>
      </c>
    </row>
    <row r="92" spans="1:11" hidden="1" outlineLevel="2" x14ac:dyDescent="0.2">
      <c r="A92" s="2">
        <f>Officers!A92</f>
        <v>38777</v>
      </c>
      <c r="B92" s="45"/>
      <c r="C92" s="3">
        <f>+Officers!C92+'Non Bargaining'!C92+Bargaining!C92</f>
        <v>4259962.22</v>
      </c>
      <c r="D92" s="4">
        <f t="shared" si="32"/>
        <v>0.6505131985366206</v>
      </c>
      <c r="E92" s="3">
        <f>+Officers!E92+'Non Bargaining'!E92+Bargaining!E92</f>
        <v>967886.4</v>
      </c>
      <c r="F92" s="4">
        <f t="shared" si="33"/>
        <v>0.14780010839722776</v>
      </c>
      <c r="G92">
        <f>+Officers!G92+'Non Bargaining'!G92+Bargaining!G92</f>
        <v>1204158.08</v>
      </c>
      <c r="H92" s="4">
        <f t="shared" si="34"/>
        <v>0.18387973500960203</v>
      </c>
      <c r="I92" s="3">
        <f>+Officers!I92+'Non Bargaining'!I92+Bargaining!I92</f>
        <v>116610.96</v>
      </c>
      <c r="J92" s="4">
        <f t="shared" si="35"/>
        <v>1.7806958056549603E-2</v>
      </c>
      <c r="K92" s="3">
        <f>+Officers!K92+'Non Bargaining'!K92+Bargaining!K92</f>
        <v>6548617.6600000001</v>
      </c>
    </row>
    <row r="93" spans="1:11" hidden="1" outlineLevel="2" x14ac:dyDescent="0.2">
      <c r="A93" s="2">
        <f>Officers!A93</f>
        <v>38808</v>
      </c>
      <c r="B93" s="45"/>
      <c r="C93" s="3">
        <f>+Officers!C93+'Non Bargaining'!C93+Bargaining!C93</f>
        <v>4108943.1799999997</v>
      </c>
      <c r="D93" s="4">
        <f t="shared" si="32"/>
        <v>0.66655983284881548</v>
      </c>
      <c r="E93" s="3">
        <f>+Officers!E93+'Non Bargaining'!E93+Bargaining!E93</f>
        <v>901960.53</v>
      </c>
      <c r="F93" s="4">
        <f t="shared" si="33"/>
        <v>0.1463175891648687</v>
      </c>
      <c r="G93">
        <f>+Officers!G93+'Non Bargaining'!G93+Bargaining!G93</f>
        <v>1029130.01</v>
      </c>
      <c r="H93" s="4">
        <f t="shared" si="34"/>
        <v>0.16694724102884767</v>
      </c>
      <c r="I93" s="3">
        <f>+Officers!I93+'Non Bargaining'!I93+Bargaining!I93</f>
        <v>124368.90000000001</v>
      </c>
      <c r="J93" s="4">
        <f t="shared" si="35"/>
        <v>2.0175336957468235E-2</v>
      </c>
      <c r="K93" s="3">
        <f>+Officers!K93+'Non Bargaining'!K93+Bargaining!K93</f>
        <v>6164402.6199999992</v>
      </c>
    </row>
    <row r="94" spans="1:11" hidden="1" outlineLevel="2" x14ac:dyDescent="0.2">
      <c r="A94" s="2">
        <f>Officers!A94</f>
        <v>38838</v>
      </c>
      <c r="B94" s="45"/>
      <c r="C94" s="3">
        <f>+Officers!C94+'Non Bargaining'!C94+Bargaining!C94</f>
        <v>4074453.13</v>
      </c>
      <c r="D94" s="4">
        <f t="shared" si="32"/>
        <v>0.62103441056284536</v>
      </c>
      <c r="E94" s="3">
        <f>+Officers!E94+'Non Bargaining'!E94+Bargaining!E94</f>
        <v>963547.58000000007</v>
      </c>
      <c r="F94" s="4">
        <f t="shared" si="33"/>
        <v>0.14686540360191996</v>
      </c>
      <c r="G94">
        <f>+Officers!G94+'Non Bargaining'!G94+Bargaining!G94</f>
        <v>1401777.26</v>
      </c>
      <c r="H94" s="4">
        <f t="shared" si="34"/>
        <v>0.21366104520743387</v>
      </c>
      <c r="I94" s="3">
        <f>+Officers!I94+'Non Bargaining'!I94+Bargaining!I94</f>
        <v>120974.64</v>
      </c>
      <c r="J94" s="4">
        <f t="shared" si="35"/>
        <v>1.8439140627800624E-2</v>
      </c>
      <c r="K94" s="3">
        <f>+Officers!K94+'Non Bargaining'!K94+Bargaining!K94</f>
        <v>6560752.6100000013</v>
      </c>
    </row>
    <row r="95" spans="1:11" hidden="1" outlineLevel="2" x14ac:dyDescent="0.2">
      <c r="A95" s="2">
        <f>Officers!A95</f>
        <v>38869</v>
      </c>
      <c r="B95" s="45"/>
      <c r="C95" s="3">
        <f>+Officers!C95+'Non Bargaining'!C95+Bargaining!C95</f>
        <v>4106930.63</v>
      </c>
      <c r="D95" s="4">
        <f t="shared" si="32"/>
        <v>0.6245210411429124</v>
      </c>
      <c r="E95" s="3">
        <f>+Officers!E95+'Non Bargaining'!E95+Bargaining!E95</f>
        <v>928571.03</v>
      </c>
      <c r="F95" s="4">
        <f t="shared" si="33"/>
        <v>0.14120329722509742</v>
      </c>
      <c r="G95">
        <f>+Officers!G95+'Non Bargaining'!G95+Bargaining!G95</f>
        <v>1311007.19</v>
      </c>
      <c r="H95" s="4">
        <f t="shared" si="34"/>
        <v>0.1993585110164483</v>
      </c>
      <c r="I95" s="3">
        <f>+Officers!I95+'Non Bargaining'!I95+Bargaining!I95</f>
        <v>229619.66999999998</v>
      </c>
      <c r="J95" s="4">
        <f t="shared" si="35"/>
        <v>3.4917150615541799E-2</v>
      </c>
      <c r="K95" s="3">
        <f>+Officers!K95+'Non Bargaining'!K95+Bargaining!K95</f>
        <v>6576128.5200000005</v>
      </c>
    </row>
    <row r="96" spans="1:11" hidden="1" outlineLevel="2" x14ac:dyDescent="0.2">
      <c r="A96" s="2">
        <f>Officers!A96</f>
        <v>38899</v>
      </c>
      <c r="B96" s="45"/>
      <c r="C96" s="3">
        <f>+Officers!C96+'Non Bargaining'!C96+Bargaining!C96</f>
        <v>3860095.53</v>
      </c>
      <c r="D96" s="4">
        <f t="shared" si="32"/>
        <v>0.62388577707339188</v>
      </c>
      <c r="E96" s="3">
        <f>+Officers!E96+'Non Bargaining'!E96+Bargaining!E96</f>
        <v>949136.12</v>
      </c>
      <c r="F96" s="4">
        <f t="shared" si="33"/>
        <v>0.15340359355682168</v>
      </c>
      <c r="G96">
        <f>+Officers!G96+'Non Bargaining'!G96+Bargaining!G96</f>
        <v>1263874.1599999999</v>
      </c>
      <c r="H96" s="4">
        <f t="shared" si="34"/>
        <v>0.20427295291175873</v>
      </c>
      <c r="I96" s="3">
        <f>+Officers!I96+'Non Bargaining'!I96+Bargaining!I96</f>
        <v>114077.28</v>
      </c>
      <c r="J96" s="4">
        <f t="shared" si="35"/>
        <v>1.8437676458027689E-2</v>
      </c>
      <c r="K96" s="3">
        <f>+Officers!K96+'Non Bargaining'!K96+Bargaining!K96</f>
        <v>6187183.0899999999</v>
      </c>
    </row>
    <row r="97" spans="1:11" hidden="1" outlineLevel="2" x14ac:dyDescent="0.2">
      <c r="A97" s="2">
        <f>Officers!A97</f>
        <v>38930</v>
      </c>
      <c r="B97" s="45"/>
      <c r="C97" s="3">
        <f>+Officers!C97+'Non Bargaining'!C97+Bargaining!C97</f>
        <v>3947061.4299999997</v>
      </c>
      <c r="D97" s="4">
        <f t="shared" si="32"/>
        <v>0.60898764070409972</v>
      </c>
      <c r="E97" s="3">
        <f>+Officers!E97+'Non Bargaining'!E97+Bargaining!E97</f>
        <v>985781.57000000007</v>
      </c>
      <c r="F97" s="4">
        <f t="shared" si="33"/>
        <v>0.15209512271611222</v>
      </c>
      <c r="G97">
        <f>+Officers!G97+'Non Bargaining'!G97+Bargaining!G97</f>
        <v>1420314.56</v>
      </c>
      <c r="H97" s="4">
        <f t="shared" si="34"/>
        <v>0.21913872593365782</v>
      </c>
      <c r="I97" s="3">
        <f>+Officers!I97+'Non Bargaining'!I97+Bargaining!I97</f>
        <v>128191.43</v>
      </c>
      <c r="J97" s="4">
        <f t="shared" si="35"/>
        <v>1.9778510646130166E-2</v>
      </c>
      <c r="K97" s="3">
        <f>+Officers!K97+'Non Bargaining'!K97+Bargaining!K97</f>
        <v>6481348.9900000002</v>
      </c>
    </row>
    <row r="98" spans="1:11" hidden="1" outlineLevel="2" x14ac:dyDescent="0.2">
      <c r="A98" s="2">
        <f>Officers!A98</f>
        <v>38961</v>
      </c>
      <c r="B98" s="45"/>
      <c r="C98" s="3">
        <f>+Officers!C98+'Non Bargaining'!C98+Bargaining!C98</f>
        <v>3882580.51</v>
      </c>
      <c r="D98" s="4">
        <f t="shared" si="32"/>
        <v>0.62372312367126936</v>
      </c>
      <c r="E98" s="3">
        <f>+Officers!E98+'Non Bargaining'!E98+Bargaining!E98</f>
        <v>922412.67999999993</v>
      </c>
      <c r="F98" s="4">
        <f t="shared" si="33"/>
        <v>0.14818240513023825</v>
      </c>
      <c r="G98">
        <f>+Officers!G98+'Non Bargaining'!G98+Bargaining!G98</f>
        <v>1323841</v>
      </c>
      <c r="H98" s="4">
        <f t="shared" si="34"/>
        <v>0.21267047563788882</v>
      </c>
      <c r="I98" s="3">
        <f>+Officers!I98+'Non Bargaining'!I98+Bargaining!I98</f>
        <v>96012</v>
      </c>
      <c r="J98" s="4">
        <f t="shared" si="35"/>
        <v>1.5423995560603563E-2</v>
      </c>
      <c r="K98" s="3">
        <f>+Officers!K98+'Non Bargaining'!K98+Bargaining!K98</f>
        <v>6224846.1899999995</v>
      </c>
    </row>
    <row r="99" spans="1:11" hidden="1" outlineLevel="2" x14ac:dyDescent="0.2">
      <c r="A99" s="2">
        <f>Officers!A99</f>
        <v>38991</v>
      </c>
      <c r="B99" s="45"/>
      <c r="C99" s="3">
        <f>+Officers!C99+'Non Bargaining'!C99+Bargaining!C99</f>
        <v>4256303.97</v>
      </c>
      <c r="D99" s="4">
        <f t="shared" si="32"/>
        <v>0.63557196364248025</v>
      </c>
      <c r="E99" s="3">
        <f>+Officers!E99+'Non Bargaining'!E99+Bargaining!E99</f>
        <v>958608.87</v>
      </c>
      <c r="F99" s="4">
        <f t="shared" si="33"/>
        <v>0.14314412837178053</v>
      </c>
      <c r="G99">
        <f>+Officers!G99+'Non Bargaining'!G99+Bargaining!G99</f>
        <v>1349141.81</v>
      </c>
      <c r="H99" s="4">
        <f t="shared" si="34"/>
        <v>0.20146040213708472</v>
      </c>
      <c r="I99" s="3">
        <f>+Officers!I99+'Non Bargaining'!I99+Bargaining!I99</f>
        <v>132754.22999999998</v>
      </c>
      <c r="J99" s="4">
        <f t="shared" si="35"/>
        <v>1.9823505848654287E-2</v>
      </c>
      <c r="K99" s="3">
        <f>+Officers!K99+'Non Bargaining'!K99+Bargaining!K99</f>
        <v>6696808.8800000008</v>
      </c>
    </row>
    <row r="100" spans="1:11" hidden="1" outlineLevel="2" x14ac:dyDescent="0.2">
      <c r="A100" s="2">
        <f>Officers!A100</f>
        <v>39022</v>
      </c>
      <c r="B100" s="45"/>
      <c r="C100" s="3">
        <f>+Officers!C100+'Non Bargaining'!C100+Bargaining!C100</f>
        <v>4322026.83</v>
      </c>
      <c r="D100" s="4">
        <f t="shared" si="32"/>
        <v>0.64758466608262144</v>
      </c>
      <c r="E100" s="3">
        <f>+Officers!E100+'Non Bargaining'!E100+Bargaining!E100</f>
        <v>913014.48</v>
      </c>
      <c r="F100" s="4">
        <f t="shared" si="33"/>
        <v>0.1368002098125333</v>
      </c>
      <c r="G100">
        <f>+Officers!G100+'Non Bargaining'!G100+Bargaining!G100</f>
        <v>1290019.3600000001</v>
      </c>
      <c r="H100" s="4">
        <f t="shared" si="34"/>
        <v>0.19328819309659792</v>
      </c>
      <c r="I100" s="3">
        <f>+Officers!I100+'Non Bargaining'!I100+Bargaining!I100</f>
        <v>149011.54999999999</v>
      </c>
      <c r="J100" s="4">
        <f t="shared" si="35"/>
        <v>2.232693100824731E-2</v>
      </c>
      <c r="K100" s="3">
        <f>+Officers!K100+'Non Bargaining'!K100+Bargaining!K100</f>
        <v>6674072.2200000007</v>
      </c>
    </row>
    <row r="101" spans="1:11" hidden="1" outlineLevel="2" x14ac:dyDescent="0.2">
      <c r="A101" s="2">
        <f>Officers!A101</f>
        <v>39052</v>
      </c>
      <c r="B101" s="45"/>
      <c r="C101" s="3">
        <f>+Officers!C101+'Non Bargaining'!C101+Bargaining!C101</f>
        <v>3710753.21</v>
      </c>
      <c r="D101" s="4">
        <f t="shared" si="32"/>
        <v>0.62091637670291577</v>
      </c>
      <c r="E101" s="3">
        <f>+Officers!E101+'Non Bargaining'!E101+Bargaining!E101</f>
        <v>991319.35000000009</v>
      </c>
      <c r="F101" s="4">
        <f t="shared" si="33"/>
        <v>0.16587640948439406</v>
      </c>
      <c r="G101">
        <f>+Officers!G101+'Non Bargaining'!G101+Bargaining!G101</f>
        <v>1144880.45</v>
      </c>
      <c r="H101" s="4">
        <f t="shared" si="34"/>
        <v>0.19157162455759316</v>
      </c>
      <c r="I101" s="3">
        <f>+Officers!I101+'Non Bargaining'!I101+Bargaining!I101</f>
        <v>129299.75</v>
      </c>
      <c r="J101" s="4">
        <f t="shared" si="35"/>
        <v>2.1635589255097037E-2</v>
      </c>
      <c r="K101" s="3">
        <f>+Officers!K101+'Non Bargaining'!K101+Bargaining!K101</f>
        <v>5976252.7599999998</v>
      </c>
    </row>
    <row r="102" spans="1:11" hidden="1" outlineLevel="2" x14ac:dyDescent="0.2">
      <c r="A102" s="2">
        <f>Officers!A102</f>
        <v>39083</v>
      </c>
      <c r="B102" s="45"/>
      <c r="C102" s="3">
        <f>+Officers!C102+'Non Bargaining'!C102+Bargaining!C102</f>
        <v>4210657.22</v>
      </c>
      <c r="D102" s="4">
        <f t="shared" si="32"/>
        <v>0.65791127194098642</v>
      </c>
      <c r="E102" s="3">
        <f>+Officers!E102+'Non Bargaining'!E102+Bargaining!E102</f>
        <v>983622.82</v>
      </c>
      <c r="F102" s="4">
        <f t="shared" si="33"/>
        <v>0.1536901502080428</v>
      </c>
      <c r="G102">
        <f>+Officers!G102+'Non Bargaining'!G102+Bargaining!G102</f>
        <v>1078709.8400000001</v>
      </c>
      <c r="H102" s="4">
        <f t="shared" si="34"/>
        <v>0.1685474085894976</v>
      </c>
      <c r="I102" s="3">
        <f>+Officers!I102+'Non Bargaining'!I102+Bargaining!I102</f>
        <v>127048.23999999999</v>
      </c>
      <c r="J102" s="4">
        <f t="shared" si="35"/>
        <v>1.9851169261473085E-2</v>
      </c>
      <c r="K102" s="3">
        <f>+Officers!K102+'Non Bargaining'!K102+Bargaining!K102</f>
        <v>6400038.1200000001</v>
      </c>
    </row>
    <row r="103" spans="1:11" hidden="1" outlineLevel="2" x14ac:dyDescent="0.2">
      <c r="A103" s="2">
        <f>Officers!A103</f>
        <v>39114</v>
      </c>
      <c r="B103" s="45"/>
      <c r="C103" s="3">
        <f>+Officers!C103+'Non Bargaining'!C103+Bargaining!C103</f>
        <v>4102152.3499999996</v>
      </c>
      <c r="D103" s="4">
        <f t="shared" si="32"/>
        <v>0.64145255912536692</v>
      </c>
      <c r="E103" s="3">
        <f>+Officers!E103+'Non Bargaining'!E103+Bargaining!E103</f>
        <v>848549.81</v>
      </c>
      <c r="F103" s="4">
        <f t="shared" si="33"/>
        <v>0.13268752613974563</v>
      </c>
      <c r="G103">
        <f>+Officers!G103+'Non Bargaining'!G103+Bargaining!G103</f>
        <v>1257127.53</v>
      </c>
      <c r="H103" s="4">
        <f t="shared" si="34"/>
        <v>0.19657672423245118</v>
      </c>
      <c r="I103" s="3">
        <f>+Officers!I103+'Non Bargaining'!I103+Bargaining!I103</f>
        <v>187268.89</v>
      </c>
      <c r="J103" s="4">
        <f t="shared" si="35"/>
        <v>2.9283190502436326E-2</v>
      </c>
      <c r="K103" s="3">
        <f>+Officers!K103+'Non Bargaining'!K103+Bargaining!K103</f>
        <v>6395098.5799999991</v>
      </c>
    </row>
    <row r="104" spans="1:11" hidden="1" outlineLevel="2" x14ac:dyDescent="0.2">
      <c r="A104" s="2">
        <f>Officers!A104</f>
        <v>39142</v>
      </c>
      <c r="B104" s="45"/>
      <c r="C104" s="3">
        <f>+Officers!C104+'Non Bargaining'!C104+Bargaining!C104</f>
        <v>3959763.61</v>
      </c>
      <c r="D104" s="4">
        <f t="shared" ref="D104:D147" si="36">+C104/$K104</f>
        <v>0.63610165213075309</v>
      </c>
      <c r="E104" s="3">
        <f>+Officers!E104+'Non Bargaining'!E104+Bargaining!E104</f>
        <v>957220.14999999991</v>
      </c>
      <c r="F104" s="4">
        <f t="shared" ref="F104:F147" si="37">+E104/$K104</f>
        <v>0.15376910816851699</v>
      </c>
      <c r="G104">
        <f>+Officers!G104+'Non Bargaining'!G104+Bargaining!G104</f>
        <v>1179798.1800000002</v>
      </c>
      <c r="H104" s="4">
        <f t="shared" ref="H104:H147" si="38">+G104/$K104</f>
        <v>0.18952433665070623</v>
      </c>
      <c r="I104" s="3">
        <f>+Officers!I104+'Non Bargaining'!I104+Bargaining!I104</f>
        <v>128266.51999999999</v>
      </c>
      <c r="J104" s="4">
        <f t="shared" si="35"/>
        <v>2.0604903050023809E-2</v>
      </c>
      <c r="K104" s="3">
        <f>+Officers!K104+'Non Bargaining'!K104+Bargaining!K104</f>
        <v>6225048.459999999</v>
      </c>
    </row>
    <row r="105" spans="1:11" hidden="1" outlineLevel="2" x14ac:dyDescent="0.2">
      <c r="A105" s="2">
        <f>Officers!A105</f>
        <v>39173</v>
      </c>
      <c r="B105" s="45"/>
      <c r="C105" s="3">
        <f>+Officers!C105+'Non Bargaining'!C105+Bargaining!C105</f>
        <v>4021072.08</v>
      </c>
      <c r="D105" s="4">
        <f t="shared" si="36"/>
        <v>0.64833853523105422</v>
      </c>
      <c r="E105" s="3">
        <f>+Officers!E105+'Non Bargaining'!E105+Bargaining!E105</f>
        <v>841802.75</v>
      </c>
      <c r="F105" s="4">
        <f t="shared" si="37"/>
        <v>0.13572827122474099</v>
      </c>
      <c r="G105">
        <f>+Officers!G105+'Non Bargaining'!G105+Bargaining!G105</f>
        <v>1218892.1300000001</v>
      </c>
      <c r="H105" s="4">
        <f t="shared" si="38"/>
        <v>0.19652836916289743</v>
      </c>
      <c r="I105" s="3">
        <f>+Officers!I105+'Non Bargaining'!I105+Bargaining!I105</f>
        <v>120351.01</v>
      </c>
      <c r="J105" s="4">
        <f t="shared" si="35"/>
        <v>1.9404824381307275E-2</v>
      </c>
      <c r="K105" s="3">
        <f>+Officers!K105+'Non Bargaining'!K105+Bargaining!K105</f>
        <v>6202117.9700000007</v>
      </c>
    </row>
    <row r="106" spans="1:11" hidden="1" outlineLevel="2" x14ac:dyDescent="0.2">
      <c r="A106" s="2">
        <f>Officers!A106</f>
        <v>39203</v>
      </c>
      <c r="B106" s="45"/>
      <c r="C106" s="3">
        <f>+Officers!C106+'Non Bargaining'!C106+Bargaining!C106</f>
        <v>4019760.2600000002</v>
      </c>
      <c r="D106" s="4">
        <f t="shared" si="36"/>
        <v>0.63268246225248759</v>
      </c>
      <c r="E106" s="3">
        <f>+Officers!E106+'Non Bargaining'!E106+Bargaining!E106</f>
        <v>893681.02</v>
      </c>
      <c r="F106" s="4">
        <f t="shared" si="37"/>
        <v>0.14065921140329762</v>
      </c>
      <c r="G106">
        <f>+Officers!G106+'Non Bargaining'!G106+Bargaining!G106</f>
        <v>1223695.5900000001</v>
      </c>
      <c r="H106" s="4">
        <f t="shared" si="38"/>
        <v>0.19260122217555098</v>
      </c>
      <c r="I106" s="3">
        <f>+Officers!I106+'Non Bargaining'!I106+Bargaining!I106</f>
        <v>216382.47</v>
      </c>
      <c r="J106" s="4">
        <f t="shared" si="35"/>
        <v>3.4057104168663782E-2</v>
      </c>
      <c r="K106" s="3">
        <f>+Officers!K106+'Non Bargaining'!K106+Bargaining!K106</f>
        <v>6353519.3400000008</v>
      </c>
    </row>
    <row r="107" spans="1:11" hidden="1" outlineLevel="2" x14ac:dyDescent="0.2">
      <c r="A107" s="2">
        <f>Officers!A107</f>
        <v>39234</v>
      </c>
      <c r="B107" s="45"/>
      <c r="C107" s="3">
        <f>+Officers!C107+'Non Bargaining'!C107+Bargaining!C107</f>
        <v>3932033.79</v>
      </c>
      <c r="D107" s="4">
        <f t="shared" si="36"/>
        <v>0.62418800834622368</v>
      </c>
      <c r="E107" s="3">
        <f>+Officers!E107+'Non Bargaining'!E107+Bargaining!E107</f>
        <v>881009.14999999991</v>
      </c>
      <c r="F107" s="4">
        <f t="shared" si="37"/>
        <v>0.13985519353161494</v>
      </c>
      <c r="G107">
        <f>+Officers!G107+'Non Bargaining'!G107+Bargaining!G107</f>
        <v>1327349.54</v>
      </c>
      <c r="H107" s="4">
        <f t="shared" si="38"/>
        <v>0.21070919274879277</v>
      </c>
      <c r="I107" s="3">
        <f>+Officers!I107+'Non Bargaining'!I107+Bargaining!I107</f>
        <v>159045.73000000001</v>
      </c>
      <c r="J107" s="4">
        <f t="shared" si="35"/>
        <v>2.5247605373368686E-2</v>
      </c>
      <c r="K107" s="3">
        <f>+Officers!K107+'Non Bargaining'!K107+Bargaining!K107</f>
        <v>6299438.21</v>
      </c>
    </row>
    <row r="108" spans="1:11" hidden="1" outlineLevel="2" x14ac:dyDescent="0.2">
      <c r="A108" s="2">
        <f>Officers!A108</f>
        <v>39264</v>
      </c>
      <c r="B108" s="45"/>
      <c r="C108" s="3">
        <f>+Officers!C108+'Non Bargaining'!C108+Bargaining!C108</f>
        <v>3853777.69</v>
      </c>
      <c r="D108" s="4">
        <f t="shared" si="36"/>
        <v>0.61596540522109688</v>
      </c>
      <c r="E108" s="3">
        <f>+Officers!E108+'Non Bargaining'!E108+Bargaining!E108</f>
        <v>871097.54</v>
      </c>
      <c r="F108" s="4">
        <f t="shared" si="37"/>
        <v>0.13923116286793405</v>
      </c>
      <c r="G108">
        <f>+Officers!G108+'Non Bargaining'!G108+Bargaining!G108</f>
        <v>1377536.83</v>
      </c>
      <c r="H108" s="4">
        <f t="shared" si="38"/>
        <v>0.22017747258740689</v>
      </c>
      <c r="I108" s="3">
        <f>+Officers!I108+'Non Bargaining'!I108+Bargaining!I108</f>
        <v>154071.92000000001</v>
      </c>
      <c r="J108" s="4">
        <f t="shared" si="35"/>
        <v>2.462595932356244E-2</v>
      </c>
      <c r="K108" s="3">
        <f>+Officers!K108+'Non Bargaining'!K108+Bargaining!K108</f>
        <v>6256483.9799999986</v>
      </c>
    </row>
    <row r="109" spans="1:11" hidden="1" outlineLevel="2" x14ac:dyDescent="0.2">
      <c r="A109" s="2">
        <f>Officers!A109</f>
        <v>39295</v>
      </c>
      <c r="B109" s="45"/>
      <c r="C109" s="3">
        <f>+Officers!C109+'Non Bargaining'!C109+Bargaining!C109</f>
        <v>3838201.96</v>
      </c>
      <c r="D109" s="4">
        <f t="shared" si="36"/>
        <v>0.61386311856801501</v>
      </c>
      <c r="E109" s="3">
        <f>+Officers!E109+'Non Bargaining'!E109+Bargaining!E109</f>
        <v>879645.23</v>
      </c>
      <c r="F109" s="4">
        <f t="shared" si="37"/>
        <v>0.14068612588621543</v>
      </c>
      <c r="G109">
        <f>+Officers!G109+'Non Bargaining'!G109+Bargaining!G109</f>
        <v>1420129.1600000001</v>
      </c>
      <c r="H109" s="4">
        <f t="shared" si="38"/>
        <v>0.22712846379948587</v>
      </c>
      <c r="I109" s="3">
        <f>+Officers!I109+'Non Bargaining'!I109+Bargaining!I109</f>
        <v>114560.81</v>
      </c>
      <c r="J109" s="4">
        <f t="shared" si="35"/>
        <v>1.8322291746283678E-2</v>
      </c>
      <c r="K109" s="3">
        <f>+Officers!K109+'Non Bargaining'!K109+Bargaining!K109</f>
        <v>6252537.1600000001</v>
      </c>
    </row>
    <row r="110" spans="1:11" hidden="1" outlineLevel="2" x14ac:dyDescent="0.2">
      <c r="A110" s="2">
        <f>Officers!A110</f>
        <v>39326</v>
      </c>
      <c r="B110" s="45"/>
      <c r="C110" s="3">
        <f>+Officers!C110+'Non Bargaining'!C110+Bargaining!C110</f>
        <v>3754834.81</v>
      </c>
      <c r="D110" s="4">
        <f t="shared" si="36"/>
        <v>0.61978192729056469</v>
      </c>
      <c r="E110" s="3">
        <f>+Officers!E110+'Non Bargaining'!E110+Bargaining!E110</f>
        <v>867108.74</v>
      </c>
      <c r="F110" s="4">
        <f t="shared" si="37"/>
        <v>0.14312702242357586</v>
      </c>
      <c r="G110">
        <f>+Officers!G110+'Non Bargaining'!G110+Bargaining!G110</f>
        <v>1303207.08</v>
      </c>
      <c r="H110" s="4">
        <f t="shared" si="38"/>
        <v>0.21511044734910967</v>
      </c>
      <c r="I110" s="3">
        <f>+Officers!I110+'Non Bargaining'!I110+Bargaining!I110</f>
        <v>133165.44</v>
      </c>
      <c r="J110" s="4">
        <f t="shared" si="35"/>
        <v>2.1980602936749714E-2</v>
      </c>
      <c r="K110" s="3">
        <f>+Officers!K110+'Non Bargaining'!K110+Bargaining!K110</f>
        <v>6058316.0700000003</v>
      </c>
    </row>
    <row r="111" spans="1:11" hidden="1" outlineLevel="2" x14ac:dyDescent="0.2">
      <c r="A111" s="2">
        <f>Officers!A111</f>
        <v>39356</v>
      </c>
      <c r="B111" s="45"/>
      <c r="C111" s="3">
        <f>+Officers!C111+'Non Bargaining'!C111+Bargaining!C111</f>
        <v>4023406.54</v>
      </c>
      <c r="D111" s="4">
        <f t="shared" si="36"/>
        <v>0.6277776739388945</v>
      </c>
      <c r="E111" s="3">
        <f>+Officers!E111+'Non Bargaining'!E111+Bargaining!E111</f>
        <v>878147.88</v>
      </c>
      <c r="F111" s="4">
        <f t="shared" si="37"/>
        <v>0.13701862538623091</v>
      </c>
      <c r="G111">
        <f>+Officers!G111+'Non Bargaining'!G111+Bargaining!G111</f>
        <v>1361845.64</v>
      </c>
      <c r="H111" s="4">
        <f t="shared" si="38"/>
        <v>0.21249065428596361</v>
      </c>
      <c r="I111" s="3">
        <f>+Officers!I111+'Non Bargaining'!I111+Bargaining!I111</f>
        <v>145567.16999999998</v>
      </c>
      <c r="J111" s="4">
        <f t="shared" si="35"/>
        <v>2.2713046388910928E-2</v>
      </c>
      <c r="K111" s="3">
        <f>+Officers!K111+'Non Bargaining'!K111+Bargaining!K111</f>
        <v>6408967.2300000004</v>
      </c>
    </row>
    <row r="112" spans="1:11" hidden="1" outlineLevel="2" x14ac:dyDescent="0.2">
      <c r="A112" s="2">
        <f>Officers!A112</f>
        <v>39387</v>
      </c>
      <c r="B112" s="45"/>
      <c r="C112" s="3">
        <f>+Officers!C112+'Non Bargaining'!C112+Bargaining!C112</f>
        <v>4052481.5999999996</v>
      </c>
      <c r="D112" s="4">
        <f t="shared" si="36"/>
        <v>0.63900055085487728</v>
      </c>
      <c r="E112" s="3">
        <f>+Officers!E112+'Non Bargaining'!E112+Bargaining!E112</f>
        <v>967985.71</v>
      </c>
      <c r="F112" s="4">
        <f t="shared" si="37"/>
        <v>0.1526332412982824</v>
      </c>
      <c r="G112">
        <f>+Officers!G112+'Non Bargaining'!G112+Bargaining!G112</f>
        <v>1151385.26</v>
      </c>
      <c r="H112" s="4">
        <f t="shared" si="38"/>
        <v>0.18155192003492038</v>
      </c>
      <c r="I112" s="3">
        <f>+Officers!I112+'Non Bargaining'!I112+Bargaining!I112</f>
        <v>170053.7</v>
      </c>
      <c r="J112" s="4">
        <f t="shared" si="35"/>
        <v>2.6814287811919999E-2</v>
      </c>
      <c r="K112" s="3">
        <f>+Officers!K112+'Non Bargaining'!K112+Bargaining!K112</f>
        <v>6341906.2699999996</v>
      </c>
    </row>
    <row r="113" spans="1:11" hidden="1" outlineLevel="2" x14ac:dyDescent="0.2">
      <c r="A113" s="2">
        <f>Officers!A113</f>
        <v>39417</v>
      </c>
      <c r="B113" s="45"/>
      <c r="C113" s="3">
        <f>+Officers!C113+'Non Bargaining'!C113+Bargaining!C113</f>
        <v>3781541.2</v>
      </c>
      <c r="D113" s="4">
        <f t="shared" si="36"/>
        <v>0.61540617311234402</v>
      </c>
      <c r="E113" s="3">
        <f>+Officers!E113+'Non Bargaining'!E113+Bargaining!E113</f>
        <v>997969.96</v>
      </c>
      <c r="F113" s="4">
        <f t="shared" si="37"/>
        <v>0.16240914523546085</v>
      </c>
      <c r="G113">
        <f>+Officers!G113+'Non Bargaining'!G113+Bargaining!G113</f>
        <v>1177331.0799999998</v>
      </c>
      <c r="H113" s="4">
        <f t="shared" si="38"/>
        <v>0.191598286547565</v>
      </c>
      <c r="I113" s="3">
        <f>+Officers!I113+'Non Bargaining'!I113+Bargaining!I113</f>
        <v>187946.94999999998</v>
      </c>
      <c r="J113" s="4">
        <f t="shared" si="35"/>
        <v>3.0586395104630102E-2</v>
      </c>
      <c r="K113" s="3">
        <f>+Officers!K113+'Non Bargaining'!K113+Bargaining!K113</f>
        <v>6144789.1900000004</v>
      </c>
    </row>
    <row r="114" spans="1:11" hidden="1" outlineLevel="2" x14ac:dyDescent="0.2">
      <c r="A114" s="2">
        <f>Officers!A114</f>
        <v>39448</v>
      </c>
      <c r="B114" s="45"/>
      <c r="C114" s="3">
        <f>+Officers!C114+'Non Bargaining'!C114+Bargaining!C114</f>
        <v>4060075.8600000003</v>
      </c>
      <c r="D114" s="4">
        <f t="shared" si="36"/>
        <v>0.6408146657841709</v>
      </c>
      <c r="E114" s="3">
        <f>+Officers!E114+'Non Bargaining'!E114+Bargaining!E114</f>
        <v>978933.69000000006</v>
      </c>
      <c r="F114" s="4">
        <f t="shared" si="37"/>
        <v>0.15450821290373998</v>
      </c>
      <c r="G114">
        <f>+Officers!G114+'Non Bargaining'!G114+Bargaining!G114</f>
        <v>1141619.3</v>
      </c>
      <c r="H114" s="4">
        <f t="shared" si="38"/>
        <v>0.18018539933937569</v>
      </c>
      <c r="I114" s="3">
        <f>+Officers!I114+'Non Bargaining'!I114+Bargaining!I114</f>
        <v>155174.74</v>
      </c>
      <c r="J114" s="4">
        <f t="shared" si="35"/>
        <v>2.4491721972713487E-2</v>
      </c>
      <c r="K114" s="3">
        <f>+Officers!K114+'Non Bargaining'!K114+Bargaining!K114</f>
        <v>6335803.5899999999</v>
      </c>
    </row>
    <row r="115" spans="1:11" hidden="1" outlineLevel="2" x14ac:dyDescent="0.2">
      <c r="A115" s="2">
        <f>Officers!A115</f>
        <v>39479</v>
      </c>
      <c r="B115" s="45"/>
      <c r="C115" s="3">
        <f>+Officers!C115+'Non Bargaining'!C115+Bargaining!C115</f>
        <v>4009057.17</v>
      </c>
      <c r="D115" s="4">
        <f t="shared" si="36"/>
        <v>0.66091589292087372</v>
      </c>
      <c r="E115" s="3">
        <f>+Officers!E115+'Non Bargaining'!E115+Bargaining!E115</f>
        <v>889710.66999999993</v>
      </c>
      <c r="F115" s="4">
        <f t="shared" si="37"/>
        <v>0.14667386793695406</v>
      </c>
      <c r="G115">
        <f>+Officers!G115+'Non Bargaining'!G115+Bargaining!G115</f>
        <v>1043321.17</v>
      </c>
      <c r="H115" s="4">
        <f t="shared" si="38"/>
        <v>0.17199743317050295</v>
      </c>
      <c r="I115" s="3">
        <f>+Officers!I115+'Non Bargaining'!I115+Bargaining!I115</f>
        <v>123822.27</v>
      </c>
      <c r="J115" s="4">
        <f t="shared" si="35"/>
        <v>2.0412805971669272E-2</v>
      </c>
      <c r="K115" s="3">
        <f>+Officers!K115+'Non Bargaining'!K115+Bargaining!K115</f>
        <v>6065911.2800000003</v>
      </c>
    </row>
    <row r="116" spans="1:11" hidden="1" outlineLevel="2" x14ac:dyDescent="0.2">
      <c r="A116" s="2">
        <f>Officers!A116</f>
        <v>39508</v>
      </c>
      <c r="B116" s="45"/>
      <c r="C116" s="3">
        <f>+Officers!C116+'Non Bargaining'!C116+Bargaining!C116</f>
        <v>3936229.91</v>
      </c>
      <c r="D116" s="4">
        <f t="shared" si="36"/>
        <v>0.62896535981306911</v>
      </c>
      <c r="E116" s="3">
        <f>+Officers!E116+'Non Bargaining'!E116+Bargaining!E116</f>
        <v>1098010.3500000001</v>
      </c>
      <c r="F116" s="4">
        <f t="shared" si="37"/>
        <v>0.17544972998445205</v>
      </c>
      <c r="G116">
        <f>+Officers!G116+'Non Bargaining'!G116+Bargaining!G116</f>
        <v>1091245.68</v>
      </c>
      <c r="H116" s="4">
        <f t="shared" si="38"/>
        <v>0.17436881164435267</v>
      </c>
      <c r="I116" s="3">
        <f>+Officers!I116+'Non Bargaining'!I116+Bargaining!I116</f>
        <v>132775.9</v>
      </c>
      <c r="J116" s="4">
        <f t="shared" si="35"/>
        <v>2.1216098558126166E-2</v>
      </c>
      <c r="K116" s="3">
        <f>+Officers!K116+'Non Bargaining'!K116+Bargaining!K116</f>
        <v>6258261.8399999999</v>
      </c>
    </row>
    <row r="117" spans="1:11" hidden="1" outlineLevel="2" x14ac:dyDescent="0.2">
      <c r="A117" s="2">
        <f>Officers!A117</f>
        <v>39539</v>
      </c>
      <c r="B117" s="45"/>
      <c r="C117" s="3">
        <f>+Officers!C117+'Non Bargaining'!C117+Bargaining!C117</f>
        <v>4226224.5600000005</v>
      </c>
      <c r="D117" s="4">
        <f t="shared" si="36"/>
        <v>0.66657401790647586</v>
      </c>
      <c r="E117" s="3">
        <f>+Officers!E117+'Non Bargaining'!E117+Bargaining!E117</f>
        <v>881883.39</v>
      </c>
      <c r="F117" s="4">
        <f t="shared" si="37"/>
        <v>0.13909354466419635</v>
      </c>
      <c r="G117">
        <f>+Officers!G117+'Non Bargaining'!G117+Bargaining!G117</f>
        <v>1101841.02</v>
      </c>
      <c r="H117" s="4">
        <f t="shared" si="38"/>
        <v>0.17378598448057136</v>
      </c>
      <c r="I117" s="3">
        <f>+Officers!I117+'Non Bargaining'!I117+Bargaining!I117</f>
        <v>130268.99</v>
      </c>
      <c r="J117" s="4">
        <f t="shared" si="35"/>
        <v>2.0546452948756351E-2</v>
      </c>
      <c r="K117" s="3">
        <f>+Officers!K117+'Non Bargaining'!K117+Bargaining!K117</f>
        <v>6340217.9600000009</v>
      </c>
    </row>
    <row r="118" spans="1:11" hidden="1" outlineLevel="2" x14ac:dyDescent="0.2">
      <c r="A118" s="2">
        <f>Officers!A118</f>
        <v>39569</v>
      </c>
      <c r="B118" s="45"/>
      <c r="C118" s="3">
        <f>+Officers!C118+'Non Bargaining'!C118+Bargaining!C118</f>
        <v>3888391.47</v>
      </c>
      <c r="D118" s="4">
        <f t="shared" si="36"/>
        <v>0.60121395512926812</v>
      </c>
      <c r="E118" s="3">
        <f>+Officers!E118+'Non Bargaining'!E118+Bargaining!E118</f>
        <v>1111350.1200000001</v>
      </c>
      <c r="F118" s="4">
        <f t="shared" si="37"/>
        <v>0.17183434495564995</v>
      </c>
      <c r="G118">
        <f>+Officers!G118+'Non Bargaining'!G118+Bargaining!G118</f>
        <v>1340503.97</v>
      </c>
      <c r="H118" s="4">
        <f t="shared" si="38"/>
        <v>0.20726557495256148</v>
      </c>
      <c r="I118" s="3">
        <f>+Officers!I118+'Non Bargaining'!I118+Bargaining!I118</f>
        <v>127321.33</v>
      </c>
      <c r="J118" s="4">
        <f t="shared" si="35"/>
        <v>1.968612496252049E-2</v>
      </c>
      <c r="K118" s="3">
        <f>+Officers!K118+'Non Bargaining'!K118+Bargaining!K118</f>
        <v>6467566.8899999997</v>
      </c>
    </row>
    <row r="119" spans="1:11" hidden="1" outlineLevel="2" x14ac:dyDescent="0.2">
      <c r="A119" s="2">
        <f>Officers!A119</f>
        <v>39600</v>
      </c>
      <c r="B119" s="45"/>
      <c r="C119" s="3">
        <f>+Officers!C119+'Non Bargaining'!C119+Bargaining!C119</f>
        <v>3925498.34</v>
      </c>
      <c r="D119" s="4">
        <f t="shared" si="36"/>
        <v>0.63846974772101905</v>
      </c>
      <c r="E119" s="3">
        <f>+Officers!E119+'Non Bargaining'!E119+Bargaining!E119</f>
        <v>907389.39</v>
      </c>
      <c r="F119" s="4">
        <f t="shared" si="37"/>
        <v>0.14758398163480801</v>
      </c>
      <c r="G119">
        <f>+Officers!G119+'Non Bargaining'!G119+Bargaining!G119</f>
        <v>1123165.19</v>
      </c>
      <c r="H119" s="4">
        <f t="shared" si="38"/>
        <v>0.18267922525941774</v>
      </c>
      <c r="I119" s="3">
        <f>+Officers!I119+'Non Bargaining'!I119+Bargaining!I119</f>
        <v>192238.92</v>
      </c>
      <c r="J119" s="4">
        <f t="shared" si="35"/>
        <v>3.1267045384755193E-2</v>
      </c>
      <c r="K119" s="3">
        <f>+Officers!K119+'Non Bargaining'!K119+Bargaining!K119</f>
        <v>6148291.8399999999</v>
      </c>
    </row>
    <row r="120" spans="1:11" hidden="1" outlineLevel="2" x14ac:dyDescent="0.2">
      <c r="A120" s="2">
        <f>Officers!A120</f>
        <v>39630</v>
      </c>
      <c r="B120" s="45"/>
      <c r="C120" s="3">
        <f>+Officers!C120+'Non Bargaining'!C120+Bargaining!C120</f>
        <v>4010963.29</v>
      </c>
      <c r="D120" s="4">
        <f t="shared" si="36"/>
        <v>0.64568177350313105</v>
      </c>
      <c r="E120" s="3">
        <f>+Officers!E120+'Non Bargaining'!E120+Bargaining!E120</f>
        <v>1034164.27</v>
      </c>
      <c r="F120" s="4">
        <f t="shared" si="37"/>
        <v>0.16647896569184778</v>
      </c>
      <c r="G120">
        <f>+Officers!G120+'Non Bargaining'!G120+Bargaining!G120</f>
        <v>1124927.53</v>
      </c>
      <c r="H120" s="4">
        <f t="shared" si="38"/>
        <v>0.18108996520706044</v>
      </c>
      <c r="I120" s="3">
        <f>+Officers!I120+'Non Bargaining'!I120+Bargaining!I120</f>
        <v>41926.5</v>
      </c>
      <c r="J120" s="4">
        <f t="shared" si="35"/>
        <v>6.7492955979607146E-3</v>
      </c>
      <c r="K120" s="3">
        <f>+Officers!K120+'Non Bargaining'!K120+Bargaining!K120</f>
        <v>6211981.5899999999</v>
      </c>
    </row>
    <row r="121" spans="1:11" hidden="1" outlineLevel="2" x14ac:dyDescent="0.2">
      <c r="A121" s="2">
        <f>Officers!A121</f>
        <v>39661</v>
      </c>
      <c r="B121" s="45"/>
      <c r="C121" s="3">
        <f>+Officers!C121+'Non Bargaining'!C121+Bargaining!C121</f>
        <v>3881601.16</v>
      </c>
      <c r="D121" s="4">
        <f t="shared" si="36"/>
        <v>0.64469509693796589</v>
      </c>
      <c r="E121" s="3">
        <f>+Officers!E121+'Non Bargaining'!E121+Bargaining!E121</f>
        <v>934439.64999999991</v>
      </c>
      <c r="F121" s="4">
        <f t="shared" si="37"/>
        <v>0.15520107190493235</v>
      </c>
      <c r="G121">
        <f>+Officers!G121+'Non Bargaining'!G121+Bargaining!G121</f>
        <v>1079059.19</v>
      </c>
      <c r="H121" s="4">
        <f t="shared" si="38"/>
        <v>0.1792209298234167</v>
      </c>
      <c r="I121" s="3">
        <f>+Officers!I121+'Non Bargaining'!I121+Bargaining!I121</f>
        <v>125732.45000000001</v>
      </c>
      <c r="J121" s="4">
        <f t="shared" si="35"/>
        <v>2.0882901333685183E-2</v>
      </c>
      <c r="K121" s="3">
        <f>+Officers!K121+'Non Bargaining'!K121+Bargaining!K121</f>
        <v>6020832.4499999993</v>
      </c>
    </row>
    <row r="122" spans="1:11" hidden="1" outlineLevel="2" x14ac:dyDescent="0.2">
      <c r="A122" s="2">
        <f>Officers!A122</f>
        <v>39692</v>
      </c>
      <c r="B122" s="45"/>
      <c r="C122" s="3">
        <f>+Officers!C122+'Non Bargaining'!C122+Bargaining!C122</f>
        <v>3916109.8499999996</v>
      </c>
      <c r="D122" s="4">
        <f t="shared" si="36"/>
        <v>0.6260616330988209</v>
      </c>
      <c r="E122" s="3">
        <f>+Officers!E122+'Non Bargaining'!E122+Bargaining!E122</f>
        <v>945097.07000000007</v>
      </c>
      <c r="F122" s="4">
        <f t="shared" si="37"/>
        <v>0.15109101576430772</v>
      </c>
      <c r="G122">
        <f>+Officers!G122+'Non Bargaining'!G122+Bargaining!G122</f>
        <v>1212991.26</v>
      </c>
      <c r="H122" s="4">
        <f t="shared" si="38"/>
        <v>0.19391879141750748</v>
      </c>
      <c r="I122" s="3">
        <f>+Officers!I122+'Non Bargaining'!I122+Bargaining!I122</f>
        <v>180952.5</v>
      </c>
      <c r="J122" s="4">
        <f t="shared" si="35"/>
        <v>2.8928559719363946E-2</v>
      </c>
      <c r="K122" s="3">
        <f>+Officers!K122+'Non Bargaining'!K122+Bargaining!K122</f>
        <v>6255150.6799999997</v>
      </c>
    </row>
    <row r="123" spans="1:11" hidden="1" outlineLevel="2" x14ac:dyDescent="0.2">
      <c r="A123" s="2">
        <f>Officers!A123</f>
        <v>39722</v>
      </c>
      <c r="B123" s="45"/>
      <c r="C123" s="3">
        <f>+Officers!C123+'Non Bargaining'!C123+Bargaining!C123</f>
        <v>4072929.4</v>
      </c>
      <c r="D123" s="4">
        <f t="shared" si="36"/>
        <v>0.62772571266389887</v>
      </c>
      <c r="E123" s="3">
        <f>+Officers!E123+'Non Bargaining'!E123+Bargaining!E123</f>
        <v>951633.24</v>
      </c>
      <c r="F123" s="4">
        <f t="shared" si="37"/>
        <v>0.14666707794484607</v>
      </c>
      <c r="G123">
        <f>+Officers!G123+'Non Bargaining'!G123+Bargaining!G123</f>
        <v>1288347.7400000002</v>
      </c>
      <c r="H123" s="4">
        <f t="shared" si="38"/>
        <v>0.19856199895103108</v>
      </c>
      <c r="I123" s="3">
        <f>+Officers!I123+'Non Bargaining'!I123+Bargaining!I123</f>
        <v>175479.88</v>
      </c>
      <c r="J123" s="4">
        <f t="shared" si="35"/>
        <v>2.7045210440224045E-2</v>
      </c>
      <c r="K123" s="3">
        <f>+Officers!K123+'Non Bargaining'!K123+Bargaining!K123</f>
        <v>6488390.2599999998</v>
      </c>
    </row>
    <row r="124" spans="1:11" hidden="1" outlineLevel="2" x14ac:dyDescent="0.2">
      <c r="A124" s="2">
        <f>Officers!A124</f>
        <v>39753</v>
      </c>
      <c r="B124" s="45"/>
      <c r="C124" s="3">
        <f>+Officers!C124+'Non Bargaining'!C124+Bargaining!C124</f>
        <v>4006942.61</v>
      </c>
      <c r="D124" s="4">
        <f t="shared" si="36"/>
        <v>0.64202329809178993</v>
      </c>
      <c r="E124" s="3">
        <f>+Officers!E124+'Non Bargaining'!E124+Bargaining!E124</f>
        <v>1008176.8900000001</v>
      </c>
      <c r="F124" s="4">
        <f t="shared" si="37"/>
        <v>0.16153788935293081</v>
      </c>
      <c r="G124">
        <f>+Officers!G124+'Non Bargaining'!G124+Bargaining!G124</f>
        <v>1044595.96</v>
      </c>
      <c r="H124" s="4">
        <f t="shared" si="38"/>
        <v>0.16737323408097415</v>
      </c>
      <c r="I124" s="3">
        <f>+Officers!I124+'Non Bargaining'!I124+Bargaining!I124</f>
        <v>181401.68000000002</v>
      </c>
      <c r="J124" s="4">
        <f t="shared" si="35"/>
        <v>2.9065578474305003E-2</v>
      </c>
      <c r="K124" s="3">
        <f>+Officers!K124+'Non Bargaining'!K124+Bargaining!K124</f>
        <v>6241117.1400000006</v>
      </c>
    </row>
    <row r="125" spans="1:11" hidden="1" outlineLevel="2" x14ac:dyDescent="0.2">
      <c r="A125" s="2">
        <f>Officers!A125</f>
        <v>39783</v>
      </c>
      <c r="B125" s="45"/>
      <c r="C125" s="3">
        <f>+Officers!C125+'Non Bargaining'!C125+Bargaining!C125</f>
        <v>4231403.5999999996</v>
      </c>
      <c r="D125" s="4">
        <f t="shared" si="36"/>
        <v>0.66504535241912843</v>
      </c>
      <c r="E125" s="3">
        <f>+Officers!E125+'Non Bargaining'!E125+Bargaining!E125</f>
        <v>1197069.74</v>
      </c>
      <c r="F125" s="4">
        <f t="shared" si="37"/>
        <v>0.18814222002093453</v>
      </c>
      <c r="G125">
        <f>+Officers!G125+'Non Bargaining'!G125+Bargaining!G125</f>
        <v>779279.55</v>
      </c>
      <c r="H125" s="4">
        <f t="shared" si="38"/>
        <v>0.12247856549603774</v>
      </c>
      <c r="I125" s="3">
        <f>+Officers!I125+'Non Bargaining'!I125+Bargaining!I125</f>
        <v>154826.12</v>
      </c>
      <c r="J125" s="4">
        <f t="shared" si="35"/>
        <v>2.4333862063899144E-2</v>
      </c>
      <c r="K125" s="3">
        <f>+Officers!K125+'Non Bargaining'!K125+Bargaining!K125</f>
        <v>6362579.0100000007</v>
      </c>
    </row>
    <row r="126" spans="1:11" outlineLevel="1" collapsed="1" x14ac:dyDescent="0.2">
      <c r="A126" s="2">
        <f>Officers!A126</f>
        <v>39814</v>
      </c>
      <c r="B126" s="45"/>
      <c r="C126" s="3">
        <f>+Officers!C126+'Non Bargaining'!C126+Bargaining!C126</f>
        <v>4199282.32</v>
      </c>
      <c r="D126" s="4">
        <f t="shared" si="36"/>
        <v>0.64476975270080827</v>
      </c>
      <c r="E126" s="3">
        <f>+Officers!E126+'Non Bargaining'!E126+Bargaining!E126</f>
        <v>1072772.19</v>
      </c>
      <c r="F126" s="4">
        <f t="shared" si="37"/>
        <v>0.16471649366280389</v>
      </c>
      <c r="G126">
        <f>+Officers!G126+'Non Bargaining'!G126+Bargaining!G126</f>
        <v>1057169.6100000001</v>
      </c>
      <c r="H126" s="4">
        <f t="shared" si="38"/>
        <v>0.16232082914646948</v>
      </c>
      <c r="I126" s="3">
        <f>+Officers!I126+'Non Bargaining'!I126+Bargaining!I126</f>
        <v>183616.01</v>
      </c>
      <c r="J126" s="4">
        <f t="shared" si="35"/>
        <v>2.8192924489918347E-2</v>
      </c>
      <c r="K126" s="3">
        <f>+Officers!K126+'Non Bargaining'!K126+Bargaining!K126</f>
        <v>6512840.1300000008</v>
      </c>
    </row>
    <row r="127" spans="1:11" outlineLevel="1" x14ac:dyDescent="0.2">
      <c r="A127" s="2">
        <f>Officers!A127</f>
        <v>39845</v>
      </c>
      <c r="B127" s="45"/>
      <c r="C127" s="3">
        <f>+Officers!C127+'Non Bargaining'!C127+Bargaining!C127</f>
        <v>3480507.0300000003</v>
      </c>
      <c r="D127" s="4">
        <f t="shared" si="36"/>
        <v>0.61247360467140888</v>
      </c>
      <c r="E127" s="3">
        <f>+Officers!E127+'Non Bargaining'!E127+Bargaining!E127</f>
        <v>735010.99</v>
      </c>
      <c r="F127" s="4">
        <f t="shared" si="37"/>
        <v>0.12934173861398601</v>
      </c>
      <c r="G127">
        <f>+Officers!G127+'Non Bargaining'!G127+Bargaining!G127</f>
        <v>1307970.21</v>
      </c>
      <c r="H127" s="4">
        <f t="shared" si="38"/>
        <v>0.23016681834471672</v>
      </c>
      <c r="I127" s="3">
        <f>+Officers!I127+'Non Bargaining'!I127+Bargaining!I127</f>
        <v>159217.12</v>
      </c>
      <c r="J127" s="4">
        <f t="shared" si="35"/>
        <v>2.801783836988838E-2</v>
      </c>
      <c r="K127" s="3">
        <f>+Officers!K127+'Non Bargaining'!K127+Bargaining!K127</f>
        <v>5682705.3500000006</v>
      </c>
    </row>
    <row r="128" spans="1:11" outlineLevel="1" x14ac:dyDescent="0.2">
      <c r="A128" s="2">
        <f>Officers!A128</f>
        <v>39873</v>
      </c>
      <c r="B128" s="45"/>
      <c r="C128" s="3">
        <f>+Officers!C128+'Non Bargaining'!C128+Bargaining!C128</f>
        <v>4402119.3099999996</v>
      </c>
      <c r="D128" s="4">
        <f t="shared" si="36"/>
        <v>0.683049363334717</v>
      </c>
      <c r="E128" s="3">
        <f>+Officers!E128+'Non Bargaining'!E128+Bargaining!E128</f>
        <v>806037.67999999993</v>
      </c>
      <c r="F128" s="4">
        <f t="shared" si="37"/>
        <v>0.12506783332680557</v>
      </c>
      <c r="G128">
        <f>+Officers!G128+'Non Bargaining'!G128+Bargaining!G128</f>
        <v>1009257.49</v>
      </c>
      <c r="H128" s="4">
        <f t="shared" si="38"/>
        <v>0.15660018219390209</v>
      </c>
      <c r="I128" s="3">
        <f>+Officers!I128+'Non Bargaining'!I128+Bargaining!I128</f>
        <v>227389.58</v>
      </c>
      <c r="J128" s="4">
        <f t="shared" si="35"/>
        <v>3.5282621144575178E-2</v>
      </c>
      <c r="K128" s="3">
        <f>+Officers!K128+'Non Bargaining'!K128+Bargaining!K128</f>
        <v>6444804.0600000005</v>
      </c>
    </row>
    <row r="129" spans="1:12" outlineLevel="1" x14ac:dyDescent="0.2">
      <c r="A129" s="2">
        <f>Officers!A129</f>
        <v>39904</v>
      </c>
      <c r="B129" s="45"/>
      <c r="C129" s="3">
        <f>+Officers!C129+'Non Bargaining'!C129+Bargaining!C129</f>
        <v>3930220.41</v>
      </c>
      <c r="D129" s="4">
        <f t="shared" si="36"/>
        <v>0.64538202958654489</v>
      </c>
      <c r="E129" s="3">
        <f>+Officers!E129+'Non Bargaining'!E129+Bargaining!E129</f>
        <v>692665.13</v>
      </c>
      <c r="F129" s="4">
        <f t="shared" si="37"/>
        <v>0.11374263547301357</v>
      </c>
      <c r="G129">
        <f>+Officers!G129+'Non Bargaining'!G129+Bargaining!G129</f>
        <v>1274183.51</v>
      </c>
      <c r="H129" s="4">
        <f t="shared" si="38"/>
        <v>0.20923384796872183</v>
      </c>
      <c r="I129" s="3">
        <f>+Officers!I129+'Non Bargaining'!I129+Bargaining!I129</f>
        <v>192689</v>
      </c>
      <c r="J129" s="4">
        <f t="shared" si="35"/>
        <v>3.1641486971719666E-2</v>
      </c>
      <c r="K129" s="3">
        <f>+Officers!K129+'Non Bargaining'!K129+Bargaining!K129</f>
        <v>6089758.0500000007</v>
      </c>
    </row>
    <row r="130" spans="1:12" outlineLevel="1" x14ac:dyDescent="0.2">
      <c r="A130" s="2">
        <f>Officers!A130</f>
        <v>39934</v>
      </c>
      <c r="B130" s="45"/>
      <c r="C130" s="3">
        <f>+Officers!C130+'Non Bargaining'!C130+Bargaining!C130</f>
        <v>4217958.8899999997</v>
      </c>
      <c r="D130" s="4">
        <f t="shared" si="36"/>
        <v>0.67016181065275593</v>
      </c>
      <c r="E130" s="3">
        <f>+Officers!E130+'Non Bargaining'!E130+Bargaining!E130</f>
        <v>713743.16</v>
      </c>
      <c r="F130" s="4">
        <f t="shared" si="37"/>
        <v>0.11340162882588449</v>
      </c>
      <c r="G130">
        <f>+Officers!G130+'Non Bargaining'!G130+Bargaining!G130</f>
        <v>1151208.49</v>
      </c>
      <c r="H130" s="4">
        <f t="shared" si="38"/>
        <v>0.18290741712212971</v>
      </c>
      <c r="I130" s="3">
        <f>+Officers!I130+'Non Bargaining'!I130+Bargaining!I130</f>
        <v>211030.44999999998</v>
      </c>
      <c r="J130" s="4">
        <f t="shared" si="35"/>
        <v>3.3529143399229737E-2</v>
      </c>
      <c r="K130" s="3">
        <f>+Officers!K130+'Non Bargaining'!K130+Bargaining!K130</f>
        <v>6293940.9900000002</v>
      </c>
    </row>
    <row r="131" spans="1:12" outlineLevel="1" x14ac:dyDescent="0.2">
      <c r="A131" s="2">
        <f>Officers!A131</f>
        <v>39965</v>
      </c>
      <c r="B131" s="45"/>
      <c r="C131" s="3">
        <f>+Officers!C131+'Non Bargaining'!C131+Bargaining!C131</f>
        <v>3795422.63</v>
      </c>
      <c r="D131" s="4">
        <f t="shared" si="36"/>
        <v>0.63068947215387972</v>
      </c>
      <c r="E131" s="3">
        <f>+Officers!E131+'Non Bargaining'!E131+Bargaining!E131</f>
        <v>718142.35</v>
      </c>
      <c r="F131" s="4">
        <f t="shared" si="37"/>
        <v>0.11933448888479825</v>
      </c>
      <c r="G131">
        <f>+Officers!G131+'Non Bargaining'!G131+Bargaining!G131</f>
        <v>1313077.4100000001</v>
      </c>
      <c r="H131" s="4">
        <f t="shared" si="38"/>
        <v>0.21819548949943518</v>
      </c>
      <c r="I131" s="3">
        <f>+Officers!I131+'Non Bargaining'!I131+Bargaining!I131</f>
        <v>191251.99000000002</v>
      </c>
      <c r="J131" s="4">
        <f t="shared" ref="J131:J149" si="39">+I131/$K131</f>
        <v>3.1780549461886701E-2</v>
      </c>
      <c r="K131" s="3">
        <f>+Officers!K131+'Non Bargaining'!K131+Bargaining!K131</f>
        <v>6017894.3800000008</v>
      </c>
    </row>
    <row r="132" spans="1:12" outlineLevel="1" x14ac:dyDescent="0.2">
      <c r="A132" s="2">
        <f>Officers!A132</f>
        <v>39995</v>
      </c>
      <c r="B132" s="45"/>
      <c r="C132" s="3">
        <f>+Officers!C132+'Non Bargaining'!C132+Bargaining!C132</f>
        <v>4257232.32</v>
      </c>
      <c r="D132" s="4">
        <f t="shared" si="36"/>
        <v>0.65405127803901908</v>
      </c>
      <c r="E132" s="3">
        <f>+Officers!E132+'Non Bargaining'!E132+Bargaining!E132</f>
        <v>880293.55</v>
      </c>
      <c r="F132" s="4">
        <f t="shared" si="37"/>
        <v>0.13524211932765867</v>
      </c>
      <c r="G132">
        <f>+Officers!G132+'Non Bargaining'!G132+Bargaining!G132</f>
        <v>1258926.0900000001</v>
      </c>
      <c r="H132" s="4">
        <f t="shared" si="38"/>
        <v>0.19341256389812553</v>
      </c>
      <c r="I132" s="3">
        <f>+Officers!I132+'Non Bargaining'!I132+Bargaining!I132</f>
        <v>112567.23000000001</v>
      </c>
      <c r="J132" s="4">
        <f t="shared" si="39"/>
        <v>1.7294038735196911E-2</v>
      </c>
      <c r="K132" s="3">
        <f>+Officers!K132+'Non Bargaining'!K132+Bargaining!K132</f>
        <v>6509019.1899999995</v>
      </c>
    </row>
    <row r="133" spans="1:12" outlineLevel="1" x14ac:dyDescent="0.2">
      <c r="A133" s="2">
        <f>Officers!A133</f>
        <v>40026</v>
      </c>
      <c r="B133" s="45"/>
      <c r="C133" s="3">
        <f>+Officers!C133+'Non Bargaining'!C133+Bargaining!C133</f>
        <v>4176202.9</v>
      </c>
      <c r="D133" s="4">
        <f t="shared" si="36"/>
        <v>0.64808922062837349</v>
      </c>
      <c r="E133" s="3">
        <f>+Officers!E133+'Non Bargaining'!E133+Bargaining!E133</f>
        <v>615567.93000000005</v>
      </c>
      <c r="F133" s="4">
        <f t="shared" si="37"/>
        <v>9.552767179906925E-2</v>
      </c>
      <c r="G133">
        <f>+Officers!G133+'Non Bargaining'!G133+Bargaining!G133</f>
        <v>1507325.86</v>
      </c>
      <c r="H133" s="4">
        <f t="shared" si="38"/>
        <v>0.23391623089969907</v>
      </c>
      <c r="I133" s="3">
        <f>+Officers!I133+'Non Bargaining'!I133+Bargaining!I133</f>
        <v>144773.64000000001</v>
      </c>
      <c r="J133" s="4">
        <f t="shared" si="39"/>
        <v>2.246687667285819E-2</v>
      </c>
      <c r="K133" s="3">
        <f>+Officers!K133+'Non Bargaining'!K133+Bargaining!K133</f>
        <v>6443870.3300000001</v>
      </c>
    </row>
    <row r="134" spans="1:12" outlineLevel="1" x14ac:dyDescent="0.2">
      <c r="A134" s="2">
        <f>Officers!A134</f>
        <v>40057</v>
      </c>
      <c r="B134" s="45"/>
      <c r="C134" s="3">
        <f>+Officers!C134+'Non Bargaining'!C134+Bargaining!C134</f>
        <v>4034979.87</v>
      </c>
      <c r="D134" s="4">
        <f t="shared" si="36"/>
        <v>0.64397744176784188</v>
      </c>
      <c r="E134" s="3">
        <f>+Officers!E134+'Non Bargaining'!E134+Bargaining!E134</f>
        <v>337962.72</v>
      </c>
      <c r="F134" s="4">
        <f t="shared" si="37"/>
        <v>5.3938402383777298E-2</v>
      </c>
      <c r="G134">
        <f>+Officers!G134+'Non Bargaining'!G134+Bargaining!G134</f>
        <v>1726699.82</v>
      </c>
      <c r="H134" s="4">
        <f t="shared" si="38"/>
        <v>0.27557900376454492</v>
      </c>
      <c r="I134" s="3">
        <f>+Officers!I134+'Non Bargaining'!I134+Bargaining!I134</f>
        <v>166073.76</v>
      </c>
      <c r="J134" s="4">
        <f t="shared" si="39"/>
        <v>2.6505152083835935E-2</v>
      </c>
      <c r="K134" s="3">
        <f>+Officers!K134+'Non Bargaining'!K134+Bargaining!K134</f>
        <v>6265716.1699999999</v>
      </c>
    </row>
    <row r="135" spans="1:12" outlineLevel="1" x14ac:dyDescent="0.2">
      <c r="A135" s="2">
        <f>Officers!A135</f>
        <v>40087</v>
      </c>
      <c r="B135" s="45"/>
      <c r="C135" s="3">
        <f>+Officers!C135+'Non Bargaining'!C135+Bargaining!C135</f>
        <v>4766710.57</v>
      </c>
      <c r="D135" s="4">
        <f t="shared" si="36"/>
        <v>0.68079508794700594</v>
      </c>
      <c r="E135" s="3">
        <f>+Officers!E135+'Non Bargaining'!E135+Bargaining!E135</f>
        <v>411296.75</v>
      </c>
      <c r="F135" s="4">
        <f t="shared" si="37"/>
        <v>5.8742565334435171E-2</v>
      </c>
      <c r="G135">
        <f>+Officers!G135+'Non Bargaining'!G135+Bargaining!G135</f>
        <v>1605214.2200000002</v>
      </c>
      <c r="H135" s="4">
        <f t="shared" si="38"/>
        <v>0.229261235820887</v>
      </c>
      <c r="I135" s="3">
        <f>+Officers!I135+'Non Bargaining'!I135+Bargaining!I135</f>
        <v>218460.25</v>
      </c>
      <c r="J135" s="4">
        <f t="shared" si="39"/>
        <v>3.1201110897671913E-2</v>
      </c>
      <c r="K135" s="3">
        <f>+Officers!K135+'Non Bargaining'!K135+Bargaining!K135</f>
        <v>7001681.79</v>
      </c>
    </row>
    <row r="136" spans="1:12" outlineLevel="1" x14ac:dyDescent="0.2">
      <c r="A136" s="2">
        <f>Officers!A136</f>
        <v>40118</v>
      </c>
      <c r="B136" s="45"/>
      <c r="C136" s="3">
        <f>+Officers!C136+'Non Bargaining'!C136+Bargaining!C136</f>
        <v>4374909.05</v>
      </c>
      <c r="D136" s="4">
        <f t="shared" si="36"/>
        <v>0.70149268416029309</v>
      </c>
      <c r="E136" s="3">
        <f>+Officers!E136+'Non Bargaining'!E136+Bargaining!E136</f>
        <v>325405.92000000004</v>
      </c>
      <c r="F136" s="4">
        <f t="shared" si="37"/>
        <v>5.2177055489290608E-2</v>
      </c>
      <c r="G136">
        <f>+Officers!G136+'Non Bargaining'!G136+Bargaining!G136</f>
        <v>1308362.26</v>
      </c>
      <c r="H136" s="4">
        <f t="shared" si="38"/>
        <v>0.20978871632118326</v>
      </c>
      <c r="I136" s="3">
        <f>+Officers!I136+'Non Bargaining'!I136+Bargaining!I136</f>
        <v>227893.94</v>
      </c>
      <c r="J136" s="4">
        <f t="shared" si="39"/>
        <v>3.6541544029232972E-2</v>
      </c>
      <c r="K136" s="3">
        <f>+Officers!K136+'Non Bargaining'!K136+Bargaining!K136</f>
        <v>6236571.1699999999</v>
      </c>
    </row>
    <row r="137" spans="1:12" outlineLevel="1" x14ac:dyDescent="0.2">
      <c r="A137" s="2">
        <f>Officers!A137</f>
        <v>40148</v>
      </c>
      <c r="B137" s="45"/>
      <c r="C137" s="3">
        <f>+Officers!C137+'Non Bargaining'!C137+Bargaining!C137</f>
        <v>3396499.89</v>
      </c>
      <c r="D137" s="4">
        <f t="shared" si="36"/>
        <v>0.5719933687972153</v>
      </c>
      <c r="E137" s="3">
        <f>+Officers!E137+'Non Bargaining'!E137+Bargaining!E137</f>
        <v>437414.71</v>
      </c>
      <c r="F137" s="4">
        <f t="shared" si="37"/>
        <v>7.3663571805490907E-2</v>
      </c>
      <c r="G137">
        <f>+Officers!G137+'Non Bargaining'!G137+Bargaining!G137</f>
        <v>1721902.94</v>
      </c>
      <c r="H137" s="4">
        <f t="shared" si="38"/>
        <v>0.28998000744596791</v>
      </c>
      <c r="I137" s="3">
        <f>+Officers!I137+'Non Bargaining'!I137+Bargaining!I137</f>
        <v>382188.17</v>
      </c>
      <c r="J137" s="4">
        <f t="shared" si="39"/>
        <v>6.4363051951325925E-2</v>
      </c>
      <c r="K137" s="3">
        <f>+Officers!K137+'Non Bargaining'!K137+Bargaining!K137</f>
        <v>5938005.71</v>
      </c>
    </row>
    <row r="138" spans="1:12" outlineLevel="1" x14ac:dyDescent="0.2">
      <c r="A138" s="2">
        <f>Officers!A138</f>
        <v>40179</v>
      </c>
      <c r="B138" s="45"/>
      <c r="C138" s="3">
        <f>+Officers!C138+'Non Bargaining'!C138+Bargaining!C138</f>
        <v>3823180.46</v>
      </c>
      <c r="D138" s="4">
        <f t="shared" si="36"/>
        <v>0.6538041075535076</v>
      </c>
      <c r="E138" s="3">
        <f>+Officers!E138+'Non Bargaining'!E138+Bargaining!E138</f>
        <v>405442.62</v>
      </c>
      <c r="F138" s="4">
        <f t="shared" si="37"/>
        <v>6.933495635548835E-2</v>
      </c>
      <c r="G138">
        <f>+Officers!G138+'Non Bargaining'!G138+Bargaining!G138</f>
        <v>1367253.26</v>
      </c>
      <c r="H138" s="4">
        <f t="shared" si="38"/>
        <v>0.23381470134787305</v>
      </c>
      <c r="I138" s="3">
        <f>+Officers!I138+'Non Bargaining'!I138+Bargaining!I138</f>
        <v>251716.87</v>
      </c>
      <c r="J138" s="4">
        <f t="shared" si="39"/>
        <v>4.3046234743131191E-2</v>
      </c>
      <c r="K138" s="3">
        <f>+Officers!K138+'Non Bargaining'!K138+Bargaining!K138</f>
        <v>5847593.209999999</v>
      </c>
      <c r="L138">
        <f t="shared" ref="L138:L190" si="40">MONTH(A138)</f>
        <v>1</v>
      </c>
    </row>
    <row r="139" spans="1:12" outlineLevel="1" x14ac:dyDescent="0.2">
      <c r="A139" s="2">
        <f>Officers!A139</f>
        <v>40210</v>
      </c>
      <c r="B139" s="45"/>
      <c r="C139" s="3">
        <f>+Officers!C139+'Non Bargaining'!C139+Bargaining!C139</f>
        <v>3529998.3899999997</v>
      </c>
      <c r="D139" s="4">
        <f t="shared" si="36"/>
        <v>0.63548601161522411</v>
      </c>
      <c r="E139" s="3">
        <f>+Officers!E139+'Non Bargaining'!E139+Bargaining!E139</f>
        <v>657109.17999999993</v>
      </c>
      <c r="F139" s="4">
        <f t="shared" si="37"/>
        <v>0.11829571740794771</v>
      </c>
      <c r="G139">
        <f>+Officers!G139+'Non Bargaining'!G139+Bargaining!G139</f>
        <v>1173890.6199999999</v>
      </c>
      <c r="H139" s="4">
        <f t="shared" si="38"/>
        <v>0.2113290108827281</v>
      </c>
      <c r="I139" s="3">
        <f>+Officers!I139+'Non Bargaining'!I139+Bargaining!I139</f>
        <v>193802.90000000002</v>
      </c>
      <c r="J139" s="4">
        <f t="shared" si="39"/>
        <v>3.4889260094099969E-2</v>
      </c>
      <c r="K139" s="3">
        <f>+Officers!K139+'Non Bargaining'!K139+Bargaining!K139</f>
        <v>5554801.0899999999</v>
      </c>
      <c r="L139">
        <f t="shared" si="40"/>
        <v>2</v>
      </c>
    </row>
    <row r="140" spans="1:12" outlineLevel="1" x14ac:dyDescent="0.2">
      <c r="A140" s="2">
        <f>Officers!A140</f>
        <v>40238</v>
      </c>
      <c r="B140" s="45"/>
      <c r="C140" s="3">
        <f>+Officers!C140+'Non Bargaining'!C140+Bargaining!C140</f>
        <v>3879003.63</v>
      </c>
      <c r="D140" s="4">
        <f t="shared" si="36"/>
        <v>0.64764659946659109</v>
      </c>
      <c r="E140" s="3">
        <f>+Officers!E140+'Non Bargaining'!E140+Bargaining!E140</f>
        <v>956697.33000000007</v>
      </c>
      <c r="F140" s="4">
        <f t="shared" si="37"/>
        <v>0.15973219712951575</v>
      </c>
      <c r="G140">
        <f>+Officers!G140+'Non Bargaining'!G140+Bargaining!G140</f>
        <v>915266.54</v>
      </c>
      <c r="H140" s="4">
        <f t="shared" si="38"/>
        <v>0.15281482534641316</v>
      </c>
      <c r="I140" s="3">
        <f>+Officers!I140+'Non Bargaining'!I140+Bargaining!I140</f>
        <v>238415.65</v>
      </c>
      <c r="J140" s="4">
        <f t="shared" si="39"/>
        <v>3.980637805747992E-2</v>
      </c>
      <c r="K140" s="3">
        <f>+Officers!K140+'Non Bargaining'!K140+Bargaining!K140</f>
        <v>5989383.1500000004</v>
      </c>
      <c r="L140">
        <f t="shared" si="40"/>
        <v>3</v>
      </c>
    </row>
    <row r="141" spans="1:12" outlineLevel="1" x14ac:dyDescent="0.2">
      <c r="A141" s="2">
        <f>Officers!A141</f>
        <v>40269</v>
      </c>
      <c r="B141" s="45"/>
      <c r="C141" s="3">
        <f>+Officers!C141+'Non Bargaining'!C141+Bargaining!C141</f>
        <v>3387404.63</v>
      </c>
      <c r="D141" s="4">
        <f t="shared" si="36"/>
        <v>0.58808551520446373</v>
      </c>
      <c r="E141" s="3">
        <f>+Officers!E141+'Non Bargaining'!E141+Bargaining!E141</f>
        <v>1073683.29</v>
      </c>
      <c r="F141" s="4">
        <f t="shared" si="37"/>
        <v>0.18640158461555675</v>
      </c>
      <c r="G141">
        <f>+Officers!G141+'Non Bargaining'!G141+Bargaining!G141</f>
        <v>1032625.6599999999</v>
      </c>
      <c r="H141" s="4">
        <f t="shared" si="38"/>
        <v>0.17927359132010437</v>
      </c>
      <c r="I141" s="3">
        <f>+Officers!I141+'Non Bargaining'!I141+Bargaining!I141</f>
        <v>266340.94</v>
      </c>
      <c r="J141" s="4">
        <f t="shared" si="39"/>
        <v>4.6239308859875171E-2</v>
      </c>
      <c r="K141" s="3">
        <f>+Officers!K141+'Non Bargaining'!K141+Bargaining!K141</f>
        <v>5760054.5199999996</v>
      </c>
      <c r="L141">
        <f t="shared" si="40"/>
        <v>4</v>
      </c>
    </row>
    <row r="142" spans="1:12" outlineLevel="1" x14ac:dyDescent="0.2">
      <c r="A142" s="2">
        <f>Officers!A142</f>
        <v>40299</v>
      </c>
      <c r="B142" s="45"/>
      <c r="C142" s="3">
        <f>+Officers!C142+'Non Bargaining'!C142+Bargaining!C142</f>
        <v>3791062.1100000003</v>
      </c>
      <c r="D142" s="4">
        <f t="shared" si="36"/>
        <v>0.62823999359593485</v>
      </c>
      <c r="E142" s="3">
        <f>+Officers!E142+'Non Bargaining'!E142+Bargaining!E142</f>
        <v>1011942.92</v>
      </c>
      <c r="F142" s="4">
        <f t="shared" si="37"/>
        <v>0.16769522501446216</v>
      </c>
      <c r="G142">
        <f>+Officers!G142+'Non Bargaining'!G142+Bargaining!G142</f>
        <v>931681</v>
      </c>
      <c r="H142" s="4">
        <f t="shared" si="38"/>
        <v>0.15439453337615042</v>
      </c>
      <c r="I142" s="3">
        <f>+Officers!I142+'Non Bargaining'!I142+Bargaining!I142</f>
        <v>299730.99</v>
      </c>
      <c r="J142" s="4">
        <f t="shared" si="39"/>
        <v>4.9670248013452677E-2</v>
      </c>
      <c r="K142" s="3">
        <f>+Officers!K142+'Non Bargaining'!K142+Bargaining!K142</f>
        <v>6034417.0199999996</v>
      </c>
      <c r="L142">
        <f t="shared" si="40"/>
        <v>5</v>
      </c>
    </row>
    <row r="143" spans="1:12" outlineLevel="1" x14ac:dyDescent="0.2">
      <c r="A143" s="2">
        <f>Officers!A143</f>
        <v>40330</v>
      </c>
      <c r="B143" s="45"/>
      <c r="C143" s="3">
        <f>+Officers!C143+'Non Bargaining'!C143+Bargaining!C143</f>
        <v>3676888.67</v>
      </c>
      <c r="D143" s="4">
        <f t="shared" si="36"/>
        <v>0.62336105203393444</v>
      </c>
      <c r="E143" s="3">
        <f>+Officers!E143+'Non Bargaining'!E143+Bargaining!E143</f>
        <v>1014408.53</v>
      </c>
      <c r="F143" s="4">
        <f t="shared" si="37"/>
        <v>0.17197767602057881</v>
      </c>
      <c r="G143">
        <f>+Officers!G143+'Non Bargaining'!G143+Bargaining!G143</f>
        <v>928392.88</v>
      </c>
      <c r="H143" s="4">
        <f t="shared" si="38"/>
        <v>0.15739501908215628</v>
      </c>
      <c r="I143" s="3">
        <f>+Officers!I143+'Non Bargaining'!I143+Bargaining!I143</f>
        <v>278799.5</v>
      </c>
      <c r="J143" s="4">
        <f t="shared" si="39"/>
        <v>4.7266252863330478E-2</v>
      </c>
      <c r="K143" s="3">
        <f>+Officers!K143+'Non Bargaining'!K143+Bargaining!K143</f>
        <v>5898489.5800000001</v>
      </c>
      <c r="L143">
        <f t="shared" si="40"/>
        <v>6</v>
      </c>
    </row>
    <row r="144" spans="1:12" outlineLevel="1" x14ac:dyDescent="0.2">
      <c r="A144" s="2">
        <f>Officers!A144</f>
        <v>40360</v>
      </c>
      <c r="B144" s="45"/>
      <c r="C144" s="3">
        <f>+Officers!C144+'Non Bargaining'!C144+Bargaining!C144</f>
        <v>3689051.85</v>
      </c>
      <c r="D144" s="4">
        <f t="shared" si="36"/>
        <v>0.61276243495432958</v>
      </c>
      <c r="E144" s="3">
        <f>+Officers!E144+'Non Bargaining'!E144+Bargaining!E144</f>
        <v>1005106.8699999999</v>
      </c>
      <c r="F144" s="4">
        <f t="shared" si="37"/>
        <v>0.16695122706137208</v>
      </c>
      <c r="G144">
        <f>+Officers!G144+'Non Bargaining'!G144+Bargaining!G144</f>
        <v>984061.97</v>
      </c>
      <c r="H144" s="4">
        <f t="shared" si="38"/>
        <v>0.16345560686092131</v>
      </c>
      <c r="I144" s="3">
        <f>+Officers!I144+'Non Bargaining'!I144+Bargaining!I144</f>
        <v>342141.58999999997</v>
      </c>
      <c r="J144" s="4">
        <f t="shared" si="39"/>
        <v>5.6830731123376832E-2</v>
      </c>
      <c r="K144" s="3">
        <f>+Officers!K144+'Non Bargaining'!K144+Bargaining!K144</f>
        <v>6020362.2800000012</v>
      </c>
      <c r="L144">
        <f t="shared" si="40"/>
        <v>7</v>
      </c>
    </row>
    <row r="145" spans="1:12" outlineLevel="1" x14ac:dyDescent="0.2">
      <c r="A145" s="2">
        <f>Officers!A145</f>
        <v>40391</v>
      </c>
      <c r="B145" s="45"/>
      <c r="C145" s="3">
        <f>+Officers!C145+'Non Bargaining'!C145+Bargaining!C145</f>
        <v>3725235.95</v>
      </c>
      <c r="D145" s="4">
        <f t="shared" si="36"/>
        <v>0.62165472484337536</v>
      </c>
      <c r="E145" s="3">
        <f>+Officers!E145+'Non Bargaining'!E145+Bargaining!E145</f>
        <v>983324.87</v>
      </c>
      <c r="F145" s="4">
        <f t="shared" si="37"/>
        <v>0.16409391504221305</v>
      </c>
      <c r="G145">
        <f>+Officers!G145+'Non Bargaining'!G145+Bargaining!G145</f>
        <v>928078.96000000008</v>
      </c>
      <c r="H145" s="4">
        <f t="shared" si="38"/>
        <v>0.15487466519046289</v>
      </c>
      <c r="I145" s="3">
        <f>+Officers!I145+'Non Bargaining'!I145+Bargaining!I145</f>
        <v>355811.98</v>
      </c>
      <c r="J145" s="4">
        <f t="shared" si="39"/>
        <v>5.9376694923948793E-2</v>
      </c>
      <c r="K145" s="3">
        <f>+Officers!K145+'Non Bargaining'!K145+Bargaining!K145</f>
        <v>5992451.7599999998</v>
      </c>
      <c r="L145">
        <f t="shared" si="40"/>
        <v>8</v>
      </c>
    </row>
    <row r="146" spans="1:12" outlineLevel="1" x14ac:dyDescent="0.2">
      <c r="A146" s="2">
        <f>Officers!A146</f>
        <v>40422</v>
      </c>
      <c r="B146" s="45"/>
      <c r="C146" s="3">
        <f>+Officers!C146+'Non Bargaining'!C146+Bargaining!C146</f>
        <v>3421611.8</v>
      </c>
      <c r="D146" s="4">
        <f t="shared" si="36"/>
        <v>0.57490124119231012</v>
      </c>
      <c r="E146" s="3">
        <f>+Officers!E146+'Non Bargaining'!E146+Bargaining!E146</f>
        <v>1023991.1</v>
      </c>
      <c r="F146" s="4">
        <f t="shared" si="37"/>
        <v>0.17205159111266771</v>
      </c>
      <c r="G146">
        <f>+Officers!G146+'Non Bargaining'!G146+Bargaining!G146</f>
        <v>1010671.56</v>
      </c>
      <c r="H146" s="4">
        <f t="shared" si="38"/>
        <v>0.16981363411295472</v>
      </c>
      <c r="I146" s="3">
        <f>+Officers!I146+'Non Bargaining'!I146+Bargaining!I146</f>
        <v>495376.98</v>
      </c>
      <c r="J146" s="4">
        <f t="shared" si="39"/>
        <v>8.3233533582067434E-2</v>
      </c>
      <c r="K146" s="3">
        <f>+Officers!K146+'Non Bargaining'!K146+Bargaining!K146</f>
        <v>5951651.4399999995</v>
      </c>
      <c r="L146">
        <f t="shared" si="40"/>
        <v>9</v>
      </c>
    </row>
    <row r="147" spans="1:12" outlineLevel="1" x14ac:dyDescent="0.2">
      <c r="A147" s="2">
        <f>Officers!A147</f>
        <v>40452</v>
      </c>
      <c r="B147" s="45"/>
      <c r="C147" s="3">
        <f>+Officers!C147+'Non Bargaining'!C147+Bargaining!C147</f>
        <v>3906625.76</v>
      </c>
      <c r="D147" s="4">
        <f t="shared" si="36"/>
        <v>0.60274342199441455</v>
      </c>
      <c r="E147" s="3">
        <f>+Officers!E147+'Non Bargaining'!E147+Bargaining!E147</f>
        <v>1046873.7200000001</v>
      </c>
      <c r="F147" s="4">
        <f t="shared" si="37"/>
        <v>0.16151950229008438</v>
      </c>
      <c r="G147">
        <f>+Officers!G147+'Non Bargaining'!G147+Bargaining!G147</f>
        <v>1072140.52</v>
      </c>
      <c r="H147" s="4">
        <f t="shared" si="38"/>
        <v>0.16541785304862963</v>
      </c>
      <c r="I147" s="3">
        <f>+Officers!I147+'Non Bargaining'!I147+Bargaining!I147</f>
        <v>455767.54000000004</v>
      </c>
      <c r="J147" s="4">
        <f t="shared" si="39"/>
        <v>7.0319222666871545E-2</v>
      </c>
      <c r="K147" s="3">
        <f>+Officers!K147+'Non Bargaining'!K147+Bargaining!K147</f>
        <v>6481407.5399999991</v>
      </c>
      <c r="L147">
        <f t="shared" si="40"/>
        <v>10</v>
      </c>
    </row>
    <row r="148" spans="1:12" outlineLevel="1" x14ac:dyDescent="0.2">
      <c r="A148" s="2">
        <f>Officers!A148</f>
        <v>40483</v>
      </c>
      <c r="B148" s="45"/>
      <c r="C148" s="3">
        <f>+Officers!C148+'Non Bargaining'!C148+Bargaining!C148</f>
        <v>3747168</v>
      </c>
      <c r="D148" s="4">
        <f t="shared" ref="D148:D149" si="41">+C148/$K148</f>
        <v>0.63778087396741834</v>
      </c>
      <c r="E148" s="3">
        <f>+Officers!E148+'Non Bargaining'!E148+Bargaining!E148</f>
        <v>1046540</v>
      </c>
      <c r="F148" s="4">
        <f t="shared" ref="F148:F149" si="42">+E148/$K148</f>
        <v>0.17812470533529906</v>
      </c>
      <c r="G148">
        <f>+Officers!G148+'Non Bargaining'!G148+Bargaining!G148</f>
        <v>840844</v>
      </c>
      <c r="H148" s="4">
        <f t="shared" ref="H148:H149" si="43">+G148/$K148</f>
        <v>0.14311453908398553</v>
      </c>
      <c r="I148" s="3">
        <f>+Officers!I148+'Non Bargaining'!I148+Bargaining!I148</f>
        <v>240770</v>
      </c>
      <c r="J148" s="4">
        <f t="shared" si="39"/>
        <v>4.097988161329711E-2</v>
      </c>
      <c r="K148" s="3">
        <f>+Officers!K148+'Non Bargaining'!K148+Bargaining!K148</f>
        <v>5875322</v>
      </c>
      <c r="L148">
        <f t="shared" si="40"/>
        <v>11</v>
      </c>
    </row>
    <row r="149" spans="1:12" outlineLevel="1" x14ac:dyDescent="0.2">
      <c r="A149" s="2">
        <f>Officers!A149</f>
        <v>40513</v>
      </c>
      <c r="B149" s="45"/>
      <c r="C149" s="3">
        <f>+Officers!C149+'Non Bargaining'!C149+Bargaining!C149</f>
        <v>3790423</v>
      </c>
      <c r="D149" s="4">
        <f t="shared" si="41"/>
        <v>0.62405504901331277</v>
      </c>
      <c r="E149" s="3">
        <f>+Officers!E149+'Non Bargaining'!E149+Bargaining!E149</f>
        <v>1084182</v>
      </c>
      <c r="F149" s="4">
        <f t="shared" si="42"/>
        <v>0.17849966907370271</v>
      </c>
      <c r="G149">
        <f>+Officers!G149+'Non Bargaining'!G149+Bargaining!G149</f>
        <v>953806</v>
      </c>
      <c r="H149" s="4">
        <f t="shared" si="43"/>
        <v>0.15703457109646912</v>
      </c>
      <c r="I149" s="3">
        <f>+Officers!I149+'Non Bargaining'!I149+Bargaining!I149</f>
        <v>245449</v>
      </c>
      <c r="J149" s="4">
        <f t="shared" si="39"/>
        <v>4.0410710816515365E-2</v>
      </c>
      <c r="K149" s="3">
        <f>+Officers!K149+'Non Bargaining'!K149+Bargaining!K149</f>
        <v>6073860</v>
      </c>
      <c r="L149">
        <f t="shared" si="40"/>
        <v>12</v>
      </c>
    </row>
    <row r="150" spans="1:12" outlineLevel="1" x14ac:dyDescent="0.2">
      <c r="A150" s="2">
        <f>Officers!A150</f>
        <v>40544</v>
      </c>
      <c r="B150" s="45"/>
      <c r="C150" s="3">
        <f>+Officers!C150+'Non Bargaining'!C150+Bargaining!C150</f>
        <v>4155955</v>
      </c>
      <c r="D150" s="4">
        <f t="shared" ref="D150:D151" si="44">+C150/$K150</f>
        <v>0.67444083364775664</v>
      </c>
      <c r="E150" s="3">
        <f>+Officers!E150+'Non Bargaining'!E150+Bargaining!E150</f>
        <v>1069075</v>
      </c>
      <c r="F150" s="4">
        <f t="shared" ref="F150:F151" si="45">+E150/$K150</f>
        <v>0.17349269523658833</v>
      </c>
      <c r="G150">
        <f>+Officers!G150+'Non Bargaining'!G150+Bargaining!G150</f>
        <v>747884</v>
      </c>
      <c r="H150" s="4">
        <f t="shared" ref="H150:H151" si="46">+G150/$K150</f>
        <v>0.12136885708142144</v>
      </c>
      <c r="I150" s="3">
        <f>+Officers!I150+'Non Bargaining'!I150+Bargaining!I150</f>
        <v>189161</v>
      </c>
      <c r="J150" s="4">
        <f t="shared" ref="J150:J151" si="47">+I150/$K150</f>
        <v>3.0697614034233597E-2</v>
      </c>
      <c r="K150" s="3">
        <f>+Officers!K150+'Non Bargaining'!K150+Bargaining!K150</f>
        <v>6162075</v>
      </c>
      <c r="L150">
        <f t="shared" si="40"/>
        <v>1</v>
      </c>
    </row>
    <row r="151" spans="1:12" outlineLevel="1" x14ac:dyDescent="0.2">
      <c r="A151" s="2">
        <f>Officers!A151</f>
        <v>40575</v>
      </c>
      <c r="B151" s="45"/>
      <c r="C151" s="3">
        <f>+Officers!C151+'Non Bargaining'!C151+Bargaining!C151</f>
        <v>3760833</v>
      </c>
      <c r="D151" s="4">
        <f t="shared" si="44"/>
        <v>0.65723240269915895</v>
      </c>
      <c r="E151" s="3">
        <f>+Officers!E151+'Non Bargaining'!E151+Bargaining!E151</f>
        <v>1119475</v>
      </c>
      <c r="F151" s="4">
        <f t="shared" si="45"/>
        <v>0.19563624442022309</v>
      </c>
      <c r="G151">
        <f>+Officers!G151+'Non Bargaining'!G151+Bargaining!G151</f>
        <v>685704</v>
      </c>
      <c r="H151" s="4">
        <f t="shared" si="46"/>
        <v>0.11983166693666644</v>
      </c>
      <c r="I151" s="3">
        <f>+Officers!I151+'Non Bargaining'!I151+Bargaining!I151</f>
        <v>156215</v>
      </c>
      <c r="J151" s="4">
        <f t="shared" si="47"/>
        <v>2.7299685943951543E-2</v>
      </c>
      <c r="K151" s="3">
        <f>+Officers!K151+'Non Bargaining'!K151+Bargaining!K151</f>
        <v>5722227</v>
      </c>
      <c r="L151">
        <f t="shared" si="40"/>
        <v>2</v>
      </c>
    </row>
    <row r="152" spans="1:12" outlineLevel="1" x14ac:dyDescent="0.2">
      <c r="A152" s="2">
        <f>Officers!A152</f>
        <v>40603</v>
      </c>
      <c r="B152" s="45"/>
      <c r="C152" s="3">
        <f>+Officers!C152+'Non Bargaining'!C152+Bargaining!C152</f>
        <v>4009205</v>
      </c>
      <c r="D152" s="4">
        <f t="shared" ref="D152:D153" si="48">+C152/$K152</f>
        <v>0.66539585709773785</v>
      </c>
      <c r="E152" s="3">
        <f>+Officers!E152+'Non Bargaining'!E152+Bargaining!E152</f>
        <v>1112381</v>
      </c>
      <c r="F152" s="4">
        <f t="shared" ref="F152:F153" si="49">+E152/$K152</f>
        <v>0.18461857373575027</v>
      </c>
      <c r="G152">
        <f>+Officers!G152+'Non Bargaining'!G152+Bargaining!G152</f>
        <v>752026</v>
      </c>
      <c r="H152" s="4">
        <f t="shared" ref="H152:H153" si="50">+G152/$K152</f>
        <v>0.12481152368855755</v>
      </c>
      <c r="I152" s="3">
        <f>+Officers!I152+'Non Bargaining'!I152+Bargaining!I152</f>
        <v>151681</v>
      </c>
      <c r="J152" s="4">
        <f t="shared" ref="J152:J153" si="51">+I152/$K152</f>
        <v>2.5174045477954349E-2</v>
      </c>
      <c r="K152" s="3">
        <f>+Officers!K152+'Non Bargaining'!K152+Bargaining!K152</f>
        <v>6025293</v>
      </c>
      <c r="L152">
        <f t="shared" si="40"/>
        <v>3</v>
      </c>
    </row>
    <row r="153" spans="1:12" outlineLevel="1" x14ac:dyDescent="0.2">
      <c r="A153" s="2">
        <f>Officers!A153</f>
        <v>40634</v>
      </c>
      <c r="B153" s="45"/>
      <c r="C153" s="3">
        <f>+Officers!C153+'Non Bargaining'!C153+Bargaining!C153</f>
        <v>3846510</v>
      </c>
      <c r="D153" s="4">
        <f t="shared" si="48"/>
        <v>0.65560903475136434</v>
      </c>
      <c r="E153" s="3">
        <f>+Officers!E153+'Non Bargaining'!E153+Bargaining!E153</f>
        <v>1110845</v>
      </c>
      <c r="F153" s="4">
        <f t="shared" si="49"/>
        <v>0.18933527228796476</v>
      </c>
      <c r="G153">
        <f>+Officers!G153+'Non Bargaining'!G153+Bargaining!G153</f>
        <v>789435</v>
      </c>
      <c r="H153" s="4">
        <f t="shared" si="50"/>
        <v>0.13455332713263279</v>
      </c>
      <c r="I153" s="3">
        <f>+Officers!I153+'Non Bargaining'!I153+Bargaining!I153</f>
        <v>120289</v>
      </c>
      <c r="J153" s="4">
        <f t="shared" si="51"/>
        <v>2.0502365828038108E-2</v>
      </c>
      <c r="K153" s="3">
        <f>+Officers!K153+'Non Bargaining'!K153+Bargaining!K153</f>
        <v>5867079</v>
      </c>
      <c r="L153">
        <f t="shared" si="40"/>
        <v>4</v>
      </c>
    </row>
    <row r="154" spans="1:12" outlineLevel="1" x14ac:dyDescent="0.2">
      <c r="A154" s="2">
        <f>Officers!A154</f>
        <v>40664</v>
      </c>
      <c r="B154" s="45"/>
      <c r="C154" s="3">
        <f>+Officers!C154+'Non Bargaining'!C154+Bargaining!C154</f>
        <v>4133713</v>
      </c>
      <c r="D154" s="4">
        <f t="shared" ref="D154" si="52">+C154/$K154</f>
        <v>0.66525361537495942</v>
      </c>
      <c r="E154" s="3">
        <f>+Officers!E154+'Non Bargaining'!E154+Bargaining!E154</f>
        <v>1121742</v>
      </c>
      <c r="F154" s="4">
        <f t="shared" ref="F154" si="53">+E154/$K154</f>
        <v>0.18052605998963586</v>
      </c>
      <c r="G154">
        <f>+Officers!G154+'Non Bargaining'!G154+Bargaining!G154</f>
        <v>830248</v>
      </c>
      <c r="H154" s="4">
        <f t="shared" ref="H154" si="54">+G154/$K154</f>
        <v>0.13361485997161129</v>
      </c>
      <c r="I154" s="3">
        <f>+Officers!I154+'Non Bargaining'!I154+Bargaining!I154</f>
        <v>128037</v>
      </c>
      <c r="J154" s="4">
        <f t="shared" ref="J154" si="55">+I154/$K154</f>
        <v>2.0605464663793465E-2</v>
      </c>
      <c r="K154" s="3">
        <f>+Officers!K154+'Non Bargaining'!K154+Bargaining!K154</f>
        <v>6213740</v>
      </c>
      <c r="L154">
        <f t="shared" si="40"/>
        <v>5</v>
      </c>
    </row>
    <row r="155" spans="1:12" outlineLevel="1" x14ac:dyDescent="0.2">
      <c r="A155" s="2">
        <f>Officers!A155</f>
        <v>40695</v>
      </c>
      <c r="B155" s="45"/>
      <c r="C155" s="3">
        <f>+Officers!C155+'Non Bargaining'!C155+Bargaining!C155</f>
        <v>3845442</v>
      </c>
      <c r="D155" s="4">
        <f t="shared" ref="D155" si="56">+C155/$K155</f>
        <v>0.63618439120263903</v>
      </c>
      <c r="E155" s="3">
        <f>+Officers!E155+'Non Bargaining'!E155+Bargaining!E155</f>
        <v>1155246</v>
      </c>
      <c r="F155" s="4">
        <f t="shared" ref="F155" si="57">+E155/$K155</f>
        <v>0.19112223593524072</v>
      </c>
      <c r="G155">
        <f>+Officers!G155+'Non Bargaining'!G155+Bargaining!G155</f>
        <v>884342</v>
      </c>
      <c r="H155" s="4">
        <f t="shared" ref="H155" si="58">+G155/$K155</f>
        <v>0.14630426798399879</v>
      </c>
      <c r="I155" s="3">
        <f>+Officers!I155+'Non Bargaining'!I155+Bargaining!I155</f>
        <v>159510</v>
      </c>
      <c r="J155" s="4">
        <f t="shared" ref="J155" si="59">+I155/$K155</f>
        <v>2.6389104878121412E-2</v>
      </c>
      <c r="K155" s="3">
        <f>+Officers!K155+'Non Bargaining'!K155+Bargaining!K155</f>
        <v>6044540</v>
      </c>
      <c r="L155">
        <f t="shared" si="40"/>
        <v>6</v>
      </c>
    </row>
    <row r="156" spans="1:12" outlineLevel="1" x14ac:dyDescent="0.2">
      <c r="A156" s="2">
        <f>Officers!A156</f>
        <v>40725</v>
      </c>
      <c r="B156" s="45"/>
      <c r="C156" s="3">
        <f>+Officers!C156+'Non Bargaining'!C156+Bargaining!C156</f>
        <v>4051322</v>
      </c>
      <c r="D156" s="4">
        <f t="shared" ref="D156:D159" si="60">+C156/$K156</f>
        <v>0.67219199635774229</v>
      </c>
      <c r="E156" s="3">
        <f>+Officers!E156+'Non Bargaining'!E156+Bargaining!E156</f>
        <v>1025299</v>
      </c>
      <c r="F156" s="4">
        <f t="shared" ref="F156:F159" si="61">+E156/$K156</f>
        <v>0.17011676229971273</v>
      </c>
      <c r="G156">
        <f>+Officers!G156+'Non Bargaining'!G156+Bargaining!G156</f>
        <v>802420</v>
      </c>
      <c r="H156" s="4">
        <f t="shared" ref="H156:H159" si="62">+G156/$K156</f>
        <v>0.13313686290978094</v>
      </c>
      <c r="I156" s="3">
        <f>+Officers!I156+'Non Bargaining'!I156+Bargaining!I156</f>
        <v>147990</v>
      </c>
      <c r="J156" s="4">
        <f t="shared" ref="J156:J159" si="63">+I156/$K156</f>
        <v>2.4554378432763993E-2</v>
      </c>
      <c r="K156" s="3">
        <f>+Officers!K156+'Non Bargaining'!K156+Bargaining!K156</f>
        <v>6027031</v>
      </c>
      <c r="L156">
        <f t="shared" si="40"/>
        <v>7</v>
      </c>
    </row>
    <row r="157" spans="1:12" outlineLevel="1" x14ac:dyDescent="0.2">
      <c r="A157" s="2">
        <f>Officers!A157</f>
        <v>40756</v>
      </c>
      <c r="B157" s="45"/>
      <c r="C157" s="3">
        <f>+Officers!C157+'Non Bargaining'!C157+Bargaining!C157</f>
        <v>3968106</v>
      </c>
      <c r="D157" s="4">
        <f t="shared" si="60"/>
        <v>0.66336153826221644</v>
      </c>
      <c r="E157" s="3">
        <f>+Officers!E157+'Non Bargaining'!E157+Bargaining!E157</f>
        <v>1041573</v>
      </c>
      <c r="F157" s="4">
        <f t="shared" si="61"/>
        <v>0.17412323851540043</v>
      </c>
      <c r="G157">
        <f>+Officers!G157+'Non Bargaining'!G157+Bargaining!G157</f>
        <v>830927</v>
      </c>
      <c r="H157" s="4">
        <f t="shared" si="62"/>
        <v>0.13890884288464286</v>
      </c>
      <c r="I157" s="3">
        <f>+Officers!I157+'Non Bargaining'!I157+Bargaining!I157</f>
        <v>141209</v>
      </c>
      <c r="J157" s="4">
        <f t="shared" si="63"/>
        <v>2.3606380337740301E-2</v>
      </c>
      <c r="K157" s="3">
        <f>+Officers!K157+'Non Bargaining'!K157+Bargaining!K157</f>
        <v>5981815</v>
      </c>
      <c r="L157">
        <f t="shared" si="40"/>
        <v>8</v>
      </c>
    </row>
    <row r="158" spans="1:12" outlineLevel="1" x14ac:dyDescent="0.2">
      <c r="A158" s="2">
        <f>Officers!A158</f>
        <v>40787</v>
      </c>
      <c r="B158" s="45"/>
      <c r="C158" s="3">
        <f>+Officers!C158+'Non Bargaining'!C158+Bargaining!C158</f>
        <v>4394082</v>
      </c>
      <c r="D158" s="4">
        <f t="shared" si="60"/>
        <v>0.73264482011937848</v>
      </c>
      <c r="E158" s="3">
        <f>+Officers!E158+'Non Bargaining'!E158+Bargaining!E158</f>
        <v>454416</v>
      </c>
      <c r="F158" s="4">
        <f t="shared" si="61"/>
        <v>7.576679920387637E-2</v>
      </c>
      <c r="G158">
        <f>+Officers!G158+'Non Bargaining'!G158+Bargaining!G158</f>
        <v>986412</v>
      </c>
      <c r="H158" s="4">
        <f t="shared" si="62"/>
        <v>0.16446885659020391</v>
      </c>
      <c r="I158" s="3">
        <f>+Officers!I158+'Non Bargaining'!I158+Bargaining!I158</f>
        <v>162651</v>
      </c>
      <c r="J158" s="4">
        <f t="shared" si="63"/>
        <v>2.7119524086541179E-2</v>
      </c>
      <c r="K158" s="3">
        <f>+Officers!K158+'Non Bargaining'!K158+Bargaining!K158</f>
        <v>5997561</v>
      </c>
      <c r="L158">
        <f t="shared" si="40"/>
        <v>9</v>
      </c>
    </row>
    <row r="159" spans="1:12" outlineLevel="1" x14ac:dyDescent="0.2">
      <c r="A159" s="2">
        <f>Officers!A159</f>
        <v>40817</v>
      </c>
      <c r="B159" s="45"/>
      <c r="C159" s="3">
        <f>+Officers!C159+'Non Bargaining'!C159+Bargaining!C159</f>
        <v>4498664</v>
      </c>
      <c r="D159" s="4">
        <f t="shared" si="60"/>
        <v>0.69084036049848641</v>
      </c>
      <c r="E159" s="3">
        <f>+Officers!E159+'Non Bargaining'!E159+Bargaining!E159</f>
        <v>973668</v>
      </c>
      <c r="F159" s="4">
        <f t="shared" si="61"/>
        <v>0.1495219807760349</v>
      </c>
      <c r="G159">
        <f>+Officers!G159+'Non Bargaining'!G159+Bargaining!G159</f>
        <v>866145</v>
      </c>
      <c r="H159" s="4">
        <f t="shared" si="62"/>
        <v>0.13301013901993158</v>
      </c>
      <c r="I159" s="3">
        <f>+Officers!I159+'Non Bargaining'!I159+Bargaining!I159</f>
        <v>173395</v>
      </c>
      <c r="J159" s="4">
        <f t="shared" si="63"/>
        <v>2.6627519705547036E-2</v>
      </c>
      <c r="K159" s="3">
        <f>+Officers!K159+'Non Bargaining'!K159+Bargaining!K159</f>
        <v>6511872</v>
      </c>
      <c r="L159">
        <f t="shared" si="40"/>
        <v>10</v>
      </c>
    </row>
    <row r="160" spans="1:12" outlineLevel="1" x14ac:dyDescent="0.2">
      <c r="A160" s="2">
        <f>Officers!A160</f>
        <v>40848</v>
      </c>
      <c r="B160" s="45"/>
      <c r="C160" s="3">
        <f>+Officers!C160+'Non Bargaining'!C160+Bargaining!C160</f>
        <v>4040167</v>
      </c>
      <c r="D160" s="4">
        <f t="shared" ref="D160" si="64">+C160/$K160</f>
        <v>0.66484910359336091</v>
      </c>
      <c r="E160" s="3">
        <f>+Officers!E160+'Non Bargaining'!E160+Bargaining!E160</f>
        <v>988785</v>
      </c>
      <c r="F160" s="4">
        <f t="shared" ref="F160" si="65">+E160/$K160</f>
        <v>0.16271426921128787</v>
      </c>
      <c r="G160">
        <f>+Officers!G160+'Non Bargaining'!G160+Bargaining!G160</f>
        <v>864319</v>
      </c>
      <c r="H160" s="4">
        <f t="shared" ref="H160" si="66">+G160/$K160</f>
        <v>0.14223216821698462</v>
      </c>
      <c r="I160" s="3">
        <f>+Officers!I160+'Non Bargaining'!I160+Bargaining!I160</f>
        <v>183547</v>
      </c>
      <c r="J160" s="4">
        <f t="shared" ref="J160" si="67">+I160/$K160</f>
        <v>3.0204458978366638E-2</v>
      </c>
      <c r="K160" s="3">
        <f>+Officers!K160+'Non Bargaining'!K160+Bargaining!K160</f>
        <v>6076818</v>
      </c>
      <c r="L160">
        <f t="shared" si="40"/>
        <v>11</v>
      </c>
    </row>
    <row r="161" spans="1:12" outlineLevel="1" x14ac:dyDescent="0.2">
      <c r="A161" s="2">
        <f>Officers!A161</f>
        <v>40878</v>
      </c>
      <c r="B161" s="45"/>
      <c r="C161" s="3">
        <f>+Officers!C161+'Non Bargaining'!C161+Bargaining!C161</f>
        <v>4337118</v>
      </c>
      <c r="D161" s="4">
        <f t="shared" ref="D161" si="68">+C161/$K161</f>
        <v>0.68494505822506302</v>
      </c>
      <c r="E161" s="3">
        <f>+Officers!E161+'Non Bargaining'!E161+Bargaining!E161</f>
        <v>1039084</v>
      </c>
      <c r="F161" s="4">
        <f t="shared" ref="F161" si="69">+E161/$K161</f>
        <v>0.16409870584123637</v>
      </c>
      <c r="G161">
        <f>+Officers!G161+'Non Bargaining'!G161+Bargaining!G161</f>
        <v>770122</v>
      </c>
      <c r="H161" s="4">
        <f t="shared" ref="H161" si="70">+G161/$K161</f>
        <v>0.12162252863085625</v>
      </c>
      <c r="I161" s="3">
        <f>+Officers!I161+'Non Bargaining'!I161+Bargaining!I161</f>
        <v>185743</v>
      </c>
      <c r="J161" s="4">
        <f t="shared" ref="J161" si="71">+I161/$K161</f>
        <v>2.9333707302844396E-2</v>
      </c>
      <c r="K161" s="3">
        <f>+Officers!K161+'Non Bargaining'!K161+Bargaining!K161</f>
        <v>6332067</v>
      </c>
      <c r="L161">
        <f t="shared" si="40"/>
        <v>12</v>
      </c>
    </row>
    <row r="162" spans="1:12" x14ac:dyDescent="0.2">
      <c r="A162" s="2">
        <f>Officers!A162</f>
        <v>40909</v>
      </c>
      <c r="B162" s="45"/>
      <c r="C162" s="3">
        <f>+Officers!C162+'Non Bargaining'!C162+Bargaining!C162</f>
        <v>4503030</v>
      </c>
      <c r="D162" s="4">
        <f t="shared" ref="D162" si="72">+C162/$K162</f>
        <v>0.70263407223585628</v>
      </c>
      <c r="E162" s="3">
        <f>+Officers!E162+'Non Bargaining'!E162+Bargaining!E162</f>
        <v>1095366</v>
      </c>
      <c r="F162" s="4">
        <f t="shared" ref="F162" si="73">+E162/$K162</f>
        <v>0.17091635480303283</v>
      </c>
      <c r="G162">
        <f>+Officers!G162+'Non Bargaining'!G162+Bargaining!G162</f>
        <v>654491</v>
      </c>
      <c r="H162" s="4">
        <f t="shared" ref="H162" si="74">+G162/$K162</f>
        <v>0.10212405348658965</v>
      </c>
      <c r="I162" s="3">
        <f>+Officers!I162+'Non Bargaining'!I162+Bargaining!I162</f>
        <v>155897</v>
      </c>
      <c r="J162" s="4">
        <f t="shared" ref="J162" si="75">+I162/$K162</f>
        <v>2.4325519474521221E-2</v>
      </c>
      <c r="K162" s="3">
        <f>+Officers!K162+'Non Bargaining'!K162+Bargaining!K162</f>
        <v>6408784</v>
      </c>
      <c r="L162">
        <f t="shared" si="40"/>
        <v>1</v>
      </c>
    </row>
    <row r="163" spans="1:12" x14ac:dyDescent="0.2">
      <c r="A163" s="2">
        <f>Officers!A163</f>
        <v>40940</v>
      </c>
      <c r="B163" s="45"/>
      <c r="C163" s="3">
        <f>+Officers!C163+'Non Bargaining'!C163+Bargaining!C163</f>
        <v>4210461</v>
      </c>
      <c r="D163" s="4">
        <f t="shared" ref="D163" si="76">+C163/$K163</f>
        <v>0.67493854083043292</v>
      </c>
      <c r="E163" s="3">
        <f>+Officers!E163+'Non Bargaining'!E163+Bargaining!E163</f>
        <v>1077417</v>
      </c>
      <c r="F163" s="4">
        <f t="shared" ref="F163" si="77">+E163/$K163</f>
        <v>0.17271036540794527</v>
      </c>
      <c r="G163">
        <f>+Officers!G163+'Non Bargaining'!G163+Bargaining!G163</f>
        <v>782134</v>
      </c>
      <c r="H163" s="4">
        <f t="shared" ref="H163" si="78">+G163/$K163</f>
        <v>0.12537638531597131</v>
      </c>
      <c r="I163" s="3">
        <f>+Officers!I163+'Non Bargaining'!I163+Bargaining!I163</f>
        <v>168276</v>
      </c>
      <c r="J163" s="4">
        <f t="shared" ref="J163" si="79">+I163/$K163</f>
        <v>2.6974708445650475E-2</v>
      </c>
      <c r="K163" s="3">
        <f>+Officers!K163+'Non Bargaining'!K163+Bargaining!K163</f>
        <v>6238288</v>
      </c>
      <c r="L163">
        <f t="shared" si="40"/>
        <v>2</v>
      </c>
    </row>
    <row r="164" spans="1:12" x14ac:dyDescent="0.2">
      <c r="A164" s="2">
        <f>Officers!A164</f>
        <v>40969</v>
      </c>
      <c r="B164" s="45"/>
      <c r="C164" s="3">
        <f>+Officers!C164+'Non Bargaining'!C164+Bargaining!C164</f>
        <v>4550239</v>
      </c>
      <c r="D164" s="4">
        <f t="shared" ref="D164:D165" si="80">+C164/$K164</f>
        <v>0.68139444616323197</v>
      </c>
      <c r="E164" s="3">
        <f>+Officers!E164+'Non Bargaining'!E164+Bargaining!E164</f>
        <v>1125506</v>
      </c>
      <c r="F164" s="4">
        <f t="shared" ref="F164:F165" si="81">+E164/$K164</f>
        <v>0.16854357266143483</v>
      </c>
      <c r="G164">
        <f>+Officers!G164+'Non Bargaining'!G164+Bargaining!G164</f>
        <v>819828</v>
      </c>
      <c r="H164" s="4">
        <f t="shared" ref="H164:H165" si="82">+G164/$K164</f>
        <v>0.12276855040122291</v>
      </c>
      <c r="I164" s="3">
        <f>+Officers!I164+'Non Bargaining'!I164+Bargaining!I164</f>
        <v>182261</v>
      </c>
      <c r="J164" s="4">
        <f t="shared" ref="J164:J165" si="83">+I164/$K164</f>
        <v>2.7293430774110287E-2</v>
      </c>
      <c r="K164" s="3">
        <f>+Officers!K164+'Non Bargaining'!K164+Bargaining!K164</f>
        <v>6677834</v>
      </c>
      <c r="L164">
        <f t="shared" si="40"/>
        <v>3</v>
      </c>
    </row>
    <row r="165" spans="1:12" x14ac:dyDescent="0.2">
      <c r="A165" s="2">
        <f>Officers!A165</f>
        <v>41000</v>
      </c>
      <c r="B165" s="45"/>
      <c r="C165" s="3">
        <f>+Officers!C165+'Non Bargaining'!C165+Bargaining!C165</f>
        <v>4371235</v>
      </c>
      <c r="D165" s="4">
        <f t="shared" si="80"/>
        <v>0.69388162961824751</v>
      </c>
      <c r="E165" s="3">
        <f>+Officers!E165+'Non Bargaining'!E165+Bargaining!E165</f>
        <v>1065373</v>
      </c>
      <c r="F165" s="4">
        <f t="shared" si="81"/>
        <v>0.16911530800592536</v>
      </c>
      <c r="G165">
        <f>+Officers!G165+'Non Bargaining'!G165+Bargaining!G165</f>
        <v>724809</v>
      </c>
      <c r="H165" s="4">
        <f t="shared" si="82"/>
        <v>0.11505481862264838</v>
      </c>
      <c r="I165" s="3">
        <f>+Officers!I165+'Non Bargaining'!I165+Bargaining!I165</f>
        <v>138267</v>
      </c>
      <c r="J165" s="4">
        <f t="shared" si="83"/>
        <v>2.194824375317873E-2</v>
      </c>
      <c r="K165" s="3">
        <f>+Officers!K165+'Non Bargaining'!K165+Bargaining!K165</f>
        <v>6299684</v>
      </c>
      <c r="L165">
        <f t="shared" si="40"/>
        <v>4</v>
      </c>
    </row>
    <row r="166" spans="1:12" x14ac:dyDescent="0.2">
      <c r="A166" s="2">
        <f>Officers!A166</f>
        <v>41030</v>
      </c>
      <c r="B166" s="45"/>
      <c r="C166" s="3">
        <f>+Officers!C166+'Non Bargaining'!C166+Bargaining!C166</f>
        <v>4444243</v>
      </c>
      <c r="D166" s="4">
        <f t="shared" ref="D166:D167" si="84">+C166/$K166</f>
        <v>0.6861331640017162</v>
      </c>
      <c r="E166" s="3">
        <f>+Officers!E166+'Non Bargaining'!E166+Bargaining!E166</f>
        <v>1102772</v>
      </c>
      <c r="F166" s="4">
        <f t="shared" ref="F166:F167" si="85">+E166/$K166</f>
        <v>0.1702536160899619</v>
      </c>
      <c r="G166">
        <f>+Officers!G166+'Non Bargaining'!G166+Bargaining!G166</f>
        <v>764915</v>
      </c>
      <c r="H166" s="4">
        <f t="shared" ref="H166:H167" si="86">+G166/$K166</f>
        <v>0.11809290111777702</v>
      </c>
      <c r="I166" s="3">
        <f>+Officers!I166+'Non Bargaining'!I166+Bargaining!I166</f>
        <v>165301</v>
      </c>
      <c r="J166" s="4">
        <f t="shared" ref="J166:J167" si="87">+I166/$K166</f>
        <v>2.5520318790544911E-2</v>
      </c>
      <c r="K166" s="3">
        <f>+Officers!K166+'Non Bargaining'!K166+Bargaining!K166</f>
        <v>6477231</v>
      </c>
      <c r="L166">
        <f t="shared" si="40"/>
        <v>5</v>
      </c>
    </row>
    <row r="167" spans="1:12" x14ac:dyDescent="0.2">
      <c r="A167" s="2">
        <f>Officers!A167</f>
        <v>41061</v>
      </c>
      <c r="B167" s="45"/>
      <c r="C167" s="3">
        <f>+Officers!C167+'Non Bargaining'!C167+Bargaining!C167</f>
        <v>4161546</v>
      </c>
      <c r="D167" s="4">
        <f t="shared" si="84"/>
        <v>0.65253563308506468</v>
      </c>
      <c r="E167" s="3">
        <f>+Officers!E167+'Non Bargaining'!E167+Bargaining!E167</f>
        <v>1049757</v>
      </c>
      <c r="F167" s="4">
        <f t="shared" si="85"/>
        <v>0.16460321442571541</v>
      </c>
      <c r="G167">
        <f>+Officers!G167+'Non Bargaining'!G167+Bargaining!G167</f>
        <v>1007547</v>
      </c>
      <c r="H167" s="4">
        <f t="shared" si="86"/>
        <v>0.15798463347706782</v>
      </c>
      <c r="I167" s="3">
        <f>+Officers!I167+'Non Bargaining'!I167+Bargaining!I167</f>
        <v>158650</v>
      </c>
      <c r="J167" s="4">
        <f t="shared" si="87"/>
        <v>2.4876519012152098E-2</v>
      </c>
      <c r="K167" s="3">
        <f>+Officers!K167+'Non Bargaining'!K167+Bargaining!K167</f>
        <v>6377500</v>
      </c>
      <c r="L167">
        <f t="shared" si="40"/>
        <v>6</v>
      </c>
    </row>
    <row r="168" spans="1:12" x14ac:dyDescent="0.2">
      <c r="A168" s="2">
        <f>Officers!A168</f>
        <v>41091</v>
      </c>
      <c r="B168" s="45"/>
      <c r="C168" s="3">
        <f>+Officers!C168+'Non Bargaining'!C168+Bargaining!C168</f>
        <v>4168645</v>
      </c>
      <c r="D168" s="4">
        <f t="shared" ref="D168" si="88">+C168/$K168</f>
        <v>0.64328429769640172</v>
      </c>
      <c r="E168" s="3">
        <f>+Officers!E168+'Non Bargaining'!E168+Bargaining!E168</f>
        <v>1098786</v>
      </c>
      <c r="F168" s="4">
        <f t="shared" ref="F168" si="89">+E168/$K168</f>
        <v>0.16955912060840833</v>
      </c>
      <c r="G168">
        <f>+Officers!G168+'Non Bargaining'!G168+Bargaining!G168</f>
        <v>1071468</v>
      </c>
      <c r="H168" s="4">
        <f t="shared" ref="H168" si="90">+G168/$K168</f>
        <v>0.16534354445729202</v>
      </c>
      <c r="I168" s="3">
        <f>+Officers!I168+'Non Bargaining'!I168+Bargaining!I168</f>
        <v>141354</v>
      </c>
      <c r="J168" s="4">
        <f t="shared" ref="J168" si="91">+I168/$K168</f>
        <v>2.1813037237897966E-2</v>
      </c>
      <c r="K168" s="3">
        <f>+Officers!K168+'Non Bargaining'!K168+Bargaining!K168</f>
        <v>6480253</v>
      </c>
      <c r="L168">
        <f t="shared" si="40"/>
        <v>7</v>
      </c>
    </row>
    <row r="169" spans="1:12" x14ac:dyDescent="0.2">
      <c r="A169" s="2">
        <f>Officers!A169</f>
        <v>41122</v>
      </c>
      <c r="B169" s="45"/>
      <c r="C169" s="3">
        <f>+Officers!C169+'Non Bargaining'!C169+Bargaining!C169</f>
        <v>4304500</v>
      </c>
      <c r="D169" s="4">
        <f t="shared" ref="D169:D175" si="92">+C169/$K169</f>
        <v>0.64237160402629478</v>
      </c>
      <c r="E169" s="3">
        <f>+Officers!E169+'Non Bargaining'!E169+Bargaining!E169</f>
        <v>1094286</v>
      </c>
      <c r="F169" s="4">
        <f t="shared" ref="F169:F175" si="93">+E169/$K169</f>
        <v>0.16330311373760437</v>
      </c>
      <c r="G169">
        <f>+Officers!G169+'Non Bargaining'!G169+Bargaining!G169</f>
        <v>1160606</v>
      </c>
      <c r="H169" s="4">
        <f t="shared" ref="H169:H175" si="94">+G169/$K169</f>
        <v>0.17320021787955439</v>
      </c>
      <c r="I169" s="3">
        <f>+Officers!I169+'Non Bargaining'!I169+Bargaining!I169</f>
        <v>141558</v>
      </c>
      <c r="J169" s="4">
        <f t="shared" ref="J169:J175" si="95">+I169/$K169</f>
        <v>2.1125064356546461E-2</v>
      </c>
      <c r="K169" s="3">
        <f>+Officers!K169+'Non Bargaining'!K169+Bargaining!K169</f>
        <v>6700950</v>
      </c>
      <c r="L169">
        <f t="shared" si="40"/>
        <v>8</v>
      </c>
    </row>
    <row r="170" spans="1:12" x14ac:dyDescent="0.2">
      <c r="A170" s="2">
        <f>Officers!A170</f>
        <v>41153</v>
      </c>
      <c r="B170" s="45"/>
      <c r="C170" s="3">
        <f>+Officers!C170+'Non Bargaining'!C170+Bargaining!C170</f>
        <v>4061376</v>
      </c>
      <c r="D170" s="4">
        <f t="shared" si="92"/>
        <v>0.61802800818320547</v>
      </c>
      <c r="E170" s="3">
        <f>+Officers!E170+'Non Bargaining'!E170+Bargaining!E170</f>
        <v>1110741</v>
      </c>
      <c r="F170" s="4">
        <f t="shared" si="93"/>
        <v>0.16902376136497133</v>
      </c>
      <c r="G170">
        <f>+Officers!G170+'Non Bargaining'!G170+Bargaining!G170</f>
        <v>1236274</v>
      </c>
      <c r="H170" s="4">
        <f t="shared" si="94"/>
        <v>0.18812637829855797</v>
      </c>
      <c r="I170" s="3">
        <f>+Officers!I170+'Non Bargaining'!I170+Bargaining!I170</f>
        <v>163117</v>
      </c>
      <c r="J170" s="4">
        <f t="shared" si="95"/>
        <v>2.4821852153265277E-2</v>
      </c>
      <c r="K170" s="3">
        <f>+Officers!K170+'Non Bargaining'!K170+Bargaining!K170</f>
        <v>6571508</v>
      </c>
      <c r="L170">
        <f t="shared" si="40"/>
        <v>9</v>
      </c>
    </row>
    <row r="171" spans="1:12" x14ac:dyDescent="0.2">
      <c r="A171" s="2">
        <f>Officers!A171</f>
        <v>41183</v>
      </c>
      <c r="B171" s="45"/>
      <c r="C171" s="3">
        <f>+Officers!C171+'Non Bargaining'!C171+Bargaining!C171</f>
        <v>4353410</v>
      </c>
      <c r="D171" s="4">
        <f t="shared" si="92"/>
        <v>0.64190292062651377</v>
      </c>
      <c r="E171" s="3">
        <f>+Officers!E171+'Non Bargaining'!E171+Bargaining!E171</f>
        <v>1207693</v>
      </c>
      <c r="F171" s="4">
        <f t="shared" si="93"/>
        <v>0.17807228446670456</v>
      </c>
      <c r="G171">
        <f>+Officers!G171+'Non Bargaining'!G171+Bargaining!G171</f>
        <v>1059729</v>
      </c>
      <c r="H171" s="4">
        <f t="shared" si="94"/>
        <v>0.15625524363030699</v>
      </c>
      <c r="I171" s="3">
        <f>+Officers!I171+'Non Bargaining'!I171+Bargaining!I171</f>
        <v>161206</v>
      </c>
      <c r="J171" s="4">
        <f t="shared" si="95"/>
        <v>2.3769551276474711E-2</v>
      </c>
      <c r="K171" s="3">
        <f>+Officers!K171+'Non Bargaining'!K171+Bargaining!K171</f>
        <v>6782038</v>
      </c>
      <c r="L171">
        <f t="shared" si="40"/>
        <v>10</v>
      </c>
    </row>
    <row r="172" spans="1:12" x14ac:dyDescent="0.2">
      <c r="A172" s="2">
        <f>Officers!A172</f>
        <v>41214</v>
      </c>
      <c r="B172" s="45"/>
      <c r="C172" s="3">
        <f>+Officers!C172+'Non Bargaining'!C172+Bargaining!C172</f>
        <v>4738319</v>
      </c>
      <c r="D172" s="4">
        <f t="shared" si="92"/>
        <v>0.69113143200872473</v>
      </c>
      <c r="E172" s="3">
        <f>+Officers!E172+'Non Bargaining'!E172+Bargaining!E172</f>
        <v>1152103</v>
      </c>
      <c r="F172" s="4">
        <f t="shared" si="93"/>
        <v>0.16804579772099512</v>
      </c>
      <c r="G172">
        <f>+Officers!G172+'Non Bargaining'!G172+Bargaining!G172</f>
        <v>784029</v>
      </c>
      <c r="H172" s="4">
        <f t="shared" si="94"/>
        <v>0.11435850678402372</v>
      </c>
      <c r="I172" s="3">
        <f>+Officers!I172+'Non Bargaining'!I172+Bargaining!I172</f>
        <v>181436</v>
      </c>
      <c r="J172" s="4">
        <f t="shared" si="95"/>
        <v>2.6464263486256408E-2</v>
      </c>
      <c r="K172" s="3">
        <f>+Officers!K172+'Non Bargaining'!K172+Bargaining!K172</f>
        <v>6855887</v>
      </c>
      <c r="L172">
        <f t="shared" si="40"/>
        <v>11</v>
      </c>
    </row>
    <row r="173" spans="1:12" x14ac:dyDescent="0.2">
      <c r="A173" s="2">
        <f>Officers!A173</f>
        <v>41244</v>
      </c>
      <c r="B173" s="45"/>
      <c r="C173" s="3">
        <f>+Officers!C173+'Non Bargaining'!C173+Bargaining!C173</f>
        <v>4890263.79</v>
      </c>
      <c r="D173" s="4">
        <f t="shared" si="92"/>
        <v>0.72147560074360861</v>
      </c>
      <c r="E173" s="3">
        <f>+Officers!E173+'Non Bargaining'!E173+Bargaining!E173</f>
        <v>1044999.1199999999</v>
      </c>
      <c r="F173" s="4">
        <f t="shared" si="93"/>
        <v>0.15417192205873667</v>
      </c>
      <c r="G173">
        <f>+Officers!G173+'Non Bargaining'!G173+Bargaining!G173</f>
        <v>657486.21</v>
      </c>
      <c r="H173" s="4">
        <f t="shared" si="94"/>
        <v>9.7000955103975772E-2</v>
      </c>
      <c r="I173" s="3">
        <f>+Officers!I173+'Non Bargaining'!I173+Bargaining!I173</f>
        <v>185392.49</v>
      </c>
      <c r="J173" s="4">
        <f t="shared" si="95"/>
        <v>2.7351522093679009E-2</v>
      </c>
      <c r="K173" s="3">
        <f>+Officers!K173+'Non Bargaining'!K173+Bargaining!K173</f>
        <v>6778141.6099999994</v>
      </c>
      <c r="L173">
        <f t="shared" si="40"/>
        <v>12</v>
      </c>
    </row>
    <row r="174" spans="1:12" x14ac:dyDescent="0.2">
      <c r="A174" s="2">
        <f>Officers!A174</f>
        <v>41275</v>
      </c>
      <c r="B174" s="45"/>
      <c r="C174" s="3">
        <f>+Officers!C174+'Non Bargaining'!C174+Bargaining!C174</f>
        <v>4429834</v>
      </c>
      <c r="D174" s="4">
        <f t="shared" si="92"/>
        <v>0.6522658252171295</v>
      </c>
      <c r="E174" s="3">
        <f>+Officers!E174+'Non Bargaining'!E174+Bargaining!E174</f>
        <v>1366546</v>
      </c>
      <c r="F174" s="4">
        <f t="shared" si="93"/>
        <v>0.20121549800447769</v>
      </c>
      <c r="G174">
        <f>+Officers!G174+'Non Bargaining'!G174+Bargaining!G174</f>
        <v>840491</v>
      </c>
      <c r="H174" s="4">
        <f t="shared" si="94"/>
        <v>0.12375713304439181</v>
      </c>
      <c r="I174" s="3">
        <f>+Officers!I174+'Non Bargaining'!I174+Bargaining!I174</f>
        <v>154584</v>
      </c>
      <c r="J174" s="4">
        <f t="shared" si="95"/>
        <v>2.2761543734001036E-2</v>
      </c>
      <c r="K174" s="3">
        <f>+Officers!K174+'Non Bargaining'!K174+Bargaining!K174</f>
        <v>6791455</v>
      </c>
      <c r="L174">
        <f t="shared" si="40"/>
        <v>1</v>
      </c>
    </row>
    <row r="175" spans="1:12" x14ac:dyDescent="0.2">
      <c r="A175" s="2">
        <f>Officers!A175</f>
        <v>41306</v>
      </c>
      <c r="B175" s="45"/>
      <c r="C175" s="3">
        <f>+Officers!C175+'Non Bargaining'!C175+Bargaining!C175</f>
        <v>4187077</v>
      </c>
      <c r="D175" s="4">
        <f t="shared" si="92"/>
        <v>0.66022209040098567</v>
      </c>
      <c r="E175" s="3">
        <f>+Officers!E175+'Non Bargaining'!E175+Bargaining!E175</f>
        <v>1248187</v>
      </c>
      <c r="F175" s="4">
        <f t="shared" si="93"/>
        <v>0.19681525569062502</v>
      </c>
      <c r="G175">
        <f>+Officers!G175+'Non Bargaining'!G175+Bargaining!G175</f>
        <v>748328</v>
      </c>
      <c r="H175" s="4">
        <f t="shared" si="94"/>
        <v>0.11799703622971081</v>
      </c>
      <c r="I175" s="3">
        <f>+Officers!I175+'Non Bargaining'!I175+Bargaining!I175</f>
        <v>158330</v>
      </c>
      <c r="J175" s="4">
        <f t="shared" si="95"/>
        <v>2.4965617678678484E-2</v>
      </c>
      <c r="K175" s="3">
        <f>+Officers!K175+'Non Bargaining'!K175+Bargaining!K175</f>
        <v>6341922</v>
      </c>
      <c r="L175">
        <f t="shared" si="40"/>
        <v>2</v>
      </c>
    </row>
    <row r="176" spans="1:12" x14ac:dyDescent="0.2">
      <c r="A176" s="2">
        <f>Officers!A176</f>
        <v>41334</v>
      </c>
      <c r="B176" s="45"/>
      <c r="C176" s="3">
        <f>+Officers!C176+'Non Bargaining'!C176+Bargaining!C176</f>
        <v>4668465</v>
      </c>
      <c r="D176" s="4">
        <f t="shared" ref="D176" si="96">+C176/$K176</f>
        <v>0.68214575131863997</v>
      </c>
      <c r="E176" s="3">
        <f>+Officers!E176+'Non Bargaining'!E176+Bargaining!E176</f>
        <v>1216375</v>
      </c>
      <c r="F176" s="4">
        <f t="shared" ref="F176" si="97">+E176/$K176</f>
        <v>0.17773401712558853</v>
      </c>
      <c r="G176">
        <f>+Officers!G176+'Non Bargaining'!G176+Bargaining!G176</f>
        <v>794156</v>
      </c>
      <c r="H176" s="4">
        <f t="shared" ref="H176" si="98">+G176/$K176</f>
        <v>0.11604031331159295</v>
      </c>
      <c r="I176" s="3">
        <f>+Officers!I176+'Non Bargaining'!I176+Bargaining!I176</f>
        <v>164798</v>
      </c>
      <c r="J176" s="4">
        <f t="shared" ref="J176" si="99">+I176/$K176</f>
        <v>2.4079918244178593E-2</v>
      </c>
      <c r="K176" s="3">
        <f>+Officers!K176+'Non Bargaining'!K176+Bargaining!K176</f>
        <v>6843794</v>
      </c>
      <c r="L176">
        <f t="shared" si="40"/>
        <v>3</v>
      </c>
    </row>
    <row r="177" spans="1:12" x14ac:dyDescent="0.2">
      <c r="A177" s="2">
        <f>Officers!A177</f>
        <v>41365</v>
      </c>
      <c r="B177" s="45"/>
      <c r="C177" s="3">
        <f>+Officers!C177+'Non Bargaining'!C177+Bargaining!C177</f>
        <v>4499217</v>
      </c>
      <c r="D177" s="4">
        <f t="shared" ref="D177:D180" si="100">+C177/$K177</f>
        <v>0.66263064195635535</v>
      </c>
      <c r="E177" s="3">
        <f>+Officers!E177+'Non Bargaining'!E177+Bargaining!E177</f>
        <v>1270836</v>
      </c>
      <c r="F177" s="4">
        <f t="shared" ref="F177:F180" si="101">+E177/$K177</f>
        <v>0.18716476100202475</v>
      </c>
      <c r="G177">
        <f>+Officers!G177+'Non Bargaining'!G177+Bargaining!G177</f>
        <v>870656</v>
      </c>
      <c r="H177" s="4">
        <f t="shared" ref="H177:H180" si="102">+G177/$K177</f>
        <v>0.12822749918555884</v>
      </c>
      <c r="I177" s="3">
        <f>+Officers!I177+'Non Bargaining'!I177+Bargaining!I177</f>
        <v>149223</v>
      </c>
      <c r="J177" s="4">
        <f t="shared" ref="J177:J180" si="103">+I177/$K177</f>
        <v>2.1977097856061004E-2</v>
      </c>
      <c r="K177" s="3">
        <f>+Officers!K177+'Non Bargaining'!K177+Bargaining!K177</f>
        <v>6789932</v>
      </c>
      <c r="L177">
        <f t="shared" si="40"/>
        <v>4</v>
      </c>
    </row>
    <row r="178" spans="1:12" x14ac:dyDescent="0.2">
      <c r="A178" s="2">
        <f>Officers!A178</f>
        <v>41395</v>
      </c>
      <c r="B178" s="45"/>
      <c r="C178" s="3">
        <f>+Officers!C178+'Non Bargaining'!C178+Bargaining!C178</f>
        <v>4500032</v>
      </c>
      <c r="D178" s="4">
        <f t="shared" si="100"/>
        <v>0.65273337409261645</v>
      </c>
      <c r="E178" s="3">
        <f>+Officers!E178+'Non Bargaining'!E178+Bargaining!E178</f>
        <v>1333463</v>
      </c>
      <c r="F178" s="4">
        <f t="shared" si="101"/>
        <v>0.19341991417342422</v>
      </c>
      <c r="G178">
        <f>+Officers!G178+'Non Bargaining'!G178+Bargaining!G178</f>
        <v>907337</v>
      </c>
      <c r="H178" s="4">
        <f t="shared" si="102"/>
        <v>0.13160998442879346</v>
      </c>
      <c r="I178" s="3">
        <f>+Officers!I178+'Non Bargaining'!I178+Bargaining!I178</f>
        <v>153303</v>
      </c>
      <c r="J178" s="4">
        <f t="shared" si="103"/>
        <v>2.2236727305165911E-2</v>
      </c>
      <c r="K178" s="3">
        <f>+Officers!K178+'Non Bargaining'!K178+Bargaining!K178</f>
        <v>6894135</v>
      </c>
      <c r="L178">
        <f t="shared" si="40"/>
        <v>5</v>
      </c>
    </row>
    <row r="179" spans="1:12" x14ac:dyDescent="0.2">
      <c r="A179" s="2">
        <f>Officers!A179</f>
        <v>41426</v>
      </c>
      <c r="B179" s="45"/>
      <c r="C179" s="3">
        <f>+Officers!C179+'Non Bargaining'!C179+Bargaining!C179</f>
        <v>4203514</v>
      </c>
      <c r="D179" s="4">
        <f t="shared" si="100"/>
        <v>0.65243123923806345</v>
      </c>
      <c r="E179" s="3">
        <f>+Officers!E179+'Non Bargaining'!E179+Bargaining!E179</f>
        <v>1169838</v>
      </c>
      <c r="F179" s="4">
        <f t="shared" si="101"/>
        <v>0.1815716222303001</v>
      </c>
      <c r="G179">
        <f>+Officers!G179+'Non Bargaining'!G179+Bargaining!G179</f>
        <v>925866</v>
      </c>
      <c r="H179" s="4">
        <f t="shared" si="102"/>
        <v>0.14370450574171725</v>
      </c>
      <c r="I179" s="3">
        <f>+Officers!I179+'Non Bargaining'!I179+Bargaining!I179</f>
        <v>143628</v>
      </c>
      <c r="J179" s="4">
        <f t="shared" si="103"/>
        <v>2.2292632789919237E-2</v>
      </c>
      <c r="K179" s="3">
        <f>+Officers!K179+'Non Bargaining'!K179+Bargaining!K179</f>
        <v>6442846</v>
      </c>
      <c r="L179">
        <f t="shared" si="40"/>
        <v>6</v>
      </c>
    </row>
    <row r="180" spans="1:12" x14ac:dyDescent="0.2">
      <c r="A180" s="2">
        <f>Officers!A180</f>
        <v>41456</v>
      </c>
      <c r="B180" s="45"/>
      <c r="C180" s="3">
        <f>+Officers!C180+'Non Bargaining'!C180+Bargaining!C180</f>
        <v>4566455</v>
      </c>
      <c r="D180" s="4">
        <f t="shared" si="100"/>
        <v>0.65435294080558781</v>
      </c>
      <c r="E180" s="3">
        <f>+Officers!E180+'Non Bargaining'!E180+Bargaining!E180</f>
        <v>1294633</v>
      </c>
      <c r="F180" s="4">
        <f t="shared" si="101"/>
        <v>0.18551522150419977</v>
      </c>
      <c r="G180">
        <f>+Officers!G180+'Non Bargaining'!G180+Bargaining!G180</f>
        <v>971120</v>
      </c>
      <c r="H180" s="4">
        <f t="shared" si="102"/>
        <v>0.1391572298150584</v>
      </c>
      <c r="I180" s="3">
        <f>+Officers!I180+'Non Bargaining'!I180+Bargaining!I180</f>
        <v>146373</v>
      </c>
      <c r="J180" s="4">
        <f t="shared" si="103"/>
        <v>2.097460787515399E-2</v>
      </c>
      <c r="K180" s="3">
        <f>+Officers!K180+'Non Bargaining'!K180+Bargaining!K180</f>
        <v>6978581</v>
      </c>
      <c r="L180">
        <f t="shared" si="40"/>
        <v>7</v>
      </c>
    </row>
    <row r="181" spans="1:12" x14ac:dyDescent="0.2">
      <c r="A181" s="2">
        <f>Officers!A181</f>
        <v>41487</v>
      </c>
      <c r="B181" s="45"/>
      <c r="C181" s="3">
        <f>+Officers!C181+'Non Bargaining'!C181+Bargaining!C181</f>
        <v>4361519</v>
      </c>
      <c r="D181" s="4">
        <f t="shared" ref="D181:D189" si="104">+C181/$K181</f>
        <v>0.64436449818975949</v>
      </c>
      <c r="E181" s="3">
        <f>+Officers!E181+'Non Bargaining'!E181+Bargaining!E181</f>
        <v>1320544</v>
      </c>
      <c r="F181" s="4">
        <f t="shared" ref="F181:F189" si="105">+E181/$K181</f>
        <v>0.19509525738567179</v>
      </c>
      <c r="G181">
        <f>+Officers!G181+'Non Bargaining'!G181+Bargaining!G181</f>
        <v>925293</v>
      </c>
      <c r="H181" s="4">
        <f t="shared" ref="H181:H189" si="106">+G181/$K181</f>
        <v>0.13670144727639549</v>
      </c>
      <c r="I181" s="3">
        <f>+Officers!I181+'Non Bargaining'!I181+Bargaining!I181</f>
        <v>161358</v>
      </c>
      <c r="J181" s="4">
        <f t="shared" ref="J181:J189" si="107">+I181/$K181</f>
        <v>2.3838797148173198E-2</v>
      </c>
      <c r="K181" s="3">
        <f>+Officers!K181+'Non Bargaining'!K181+Bargaining!K181</f>
        <v>6768714</v>
      </c>
      <c r="L181">
        <f t="shared" si="40"/>
        <v>8</v>
      </c>
    </row>
    <row r="182" spans="1:12" x14ac:dyDescent="0.2">
      <c r="A182" s="2">
        <f>Officers!A182</f>
        <v>41518</v>
      </c>
      <c r="B182" s="45"/>
      <c r="C182" s="3">
        <f>+Officers!C182+'Non Bargaining'!C182+Bargaining!C182</f>
        <v>4663084</v>
      </c>
      <c r="D182" s="4">
        <f t="shared" si="104"/>
        <v>0.66004538278757774</v>
      </c>
      <c r="E182" s="3">
        <f>+Officers!E182+'Non Bargaining'!E182+Bargaining!E182</f>
        <v>1264560</v>
      </c>
      <c r="F182" s="4">
        <f t="shared" si="105"/>
        <v>0.17899462871735944</v>
      </c>
      <c r="G182">
        <f>+Officers!G182+'Non Bargaining'!G182+Bargaining!G182</f>
        <v>953623</v>
      </c>
      <c r="H182" s="4">
        <f t="shared" si="106"/>
        <v>0.13498244039138868</v>
      </c>
      <c r="I182" s="3">
        <f>+Officers!I182+'Non Bargaining'!I182+Bargaining!I182</f>
        <v>183526</v>
      </c>
      <c r="J182" s="4">
        <f t="shared" si="107"/>
        <v>2.5977548103674093E-2</v>
      </c>
      <c r="K182" s="3">
        <f>+Officers!K182+'Non Bargaining'!K182+Bargaining!K182</f>
        <v>7064793</v>
      </c>
      <c r="L182">
        <f t="shared" si="40"/>
        <v>9</v>
      </c>
    </row>
    <row r="183" spans="1:12" x14ac:dyDescent="0.2">
      <c r="A183" s="2">
        <f>Officers!A183</f>
        <v>41548</v>
      </c>
      <c r="B183" s="45"/>
      <c r="C183" s="3">
        <f>+Officers!C183+'Non Bargaining'!C183+Bargaining!C183</f>
        <v>4519502</v>
      </c>
      <c r="D183" s="4">
        <f t="shared" si="104"/>
        <v>0.64297159587627695</v>
      </c>
      <c r="E183" s="3">
        <f>+Officers!E183+'Non Bargaining'!E183+Bargaining!E183</f>
        <v>1381881</v>
      </c>
      <c r="F183" s="4">
        <f t="shared" si="105"/>
        <v>0.19659472036545297</v>
      </c>
      <c r="G183">
        <f>+Officers!G183+'Non Bargaining'!G183+Bargaining!G183</f>
        <v>964497</v>
      </c>
      <c r="H183" s="4">
        <f t="shared" si="106"/>
        <v>0.13721515673803916</v>
      </c>
      <c r="I183" s="3">
        <f>+Officers!I183+'Non Bargaining'!I183+Bargaining!I183</f>
        <v>163205</v>
      </c>
      <c r="J183" s="4">
        <f t="shared" si="107"/>
        <v>2.3218527020230941E-2</v>
      </c>
      <c r="K183" s="3">
        <f>+Officers!K183+'Non Bargaining'!K183+Bargaining!K183</f>
        <v>7029085</v>
      </c>
      <c r="L183">
        <f t="shared" si="40"/>
        <v>10</v>
      </c>
    </row>
    <row r="184" spans="1:12" x14ac:dyDescent="0.2">
      <c r="A184" s="2">
        <f>Officers!A184</f>
        <v>41579</v>
      </c>
      <c r="B184" s="45"/>
      <c r="C184" s="3">
        <f>+Officers!C184+'Non Bargaining'!C184+Bargaining!C184</f>
        <v>4570486</v>
      </c>
      <c r="D184" s="4">
        <f t="shared" si="104"/>
        <v>0.69115463023605483</v>
      </c>
      <c r="E184" s="3">
        <f>+Officers!E184+'Non Bargaining'!E184+Bargaining!E184</f>
        <v>1233532</v>
      </c>
      <c r="F184" s="4">
        <f t="shared" si="105"/>
        <v>0.18653625748866559</v>
      </c>
      <c r="G184">
        <f>+Officers!G184+'Non Bargaining'!G184+Bargaining!G184</f>
        <v>632972</v>
      </c>
      <c r="H184" s="4">
        <f t="shared" si="106"/>
        <v>9.5718820407671337E-2</v>
      </c>
      <c r="I184" s="3">
        <f>+Officers!I184+'Non Bargaining'!I184+Bargaining!I184</f>
        <v>175837</v>
      </c>
      <c r="J184" s="4">
        <f t="shared" si="107"/>
        <v>2.659029186760821E-2</v>
      </c>
      <c r="K184" s="3">
        <f>+Officers!K184+'Non Bargaining'!K184+Bargaining!K184</f>
        <v>6612827</v>
      </c>
      <c r="L184">
        <f t="shared" si="40"/>
        <v>11</v>
      </c>
    </row>
    <row r="185" spans="1:12" x14ac:dyDescent="0.2">
      <c r="A185" s="2">
        <f>Officers!A185</f>
        <v>41609</v>
      </c>
      <c r="B185" s="45"/>
      <c r="C185" s="3">
        <f>+Officers!C185+'Non Bargaining'!C185+Bargaining!C185</f>
        <v>4992549</v>
      </c>
      <c r="D185" s="4">
        <f t="shared" si="104"/>
        <v>0.71093188193107282</v>
      </c>
      <c r="E185" s="3">
        <f>+Officers!E185+'Non Bargaining'!E185+Bargaining!E185</f>
        <v>1135667</v>
      </c>
      <c r="F185" s="4">
        <f t="shared" si="105"/>
        <v>0.16171736673130613</v>
      </c>
      <c r="G185">
        <f>+Officers!G185+'Non Bargaining'!G185+Bargaining!G185</f>
        <v>709049</v>
      </c>
      <c r="H185" s="4">
        <f t="shared" si="106"/>
        <v>0.10096756986287871</v>
      </c>
      <c r="I185" s="3">
        <f>+Officers!I185+'Non Bargaining'!I185+Bargaining!I185</f>
        <v>185277</v>
      </c>
      <c r="J185" s="4">
        <f t="shared" si="107"/>
        <v>2.6383181474742338E-2</v>
      </c>
      <c r="K185" s="3">
        <f>+Officers!K185+'Non Bargaining'!K185+Bargaining!K185</f>
        <v>7022542</v>
      </c>
      <c r="L185">
        <f t="shared" si="40"/>
        <v>12</v>
      </c>
    </row>
    <row r="186" spans="1:12" x14ac:dyDescent="0.2">
      <c r="A186" s="2">
        <f>Officers!A186</f>
        <v>41640</v>
      </c>
      <c r="B186" s="45"/>
      <c r="C186" s="3">
        <f>+Officers!C186+'Non Bargaining'!C186+Bargaining!C186</f>
        <v>4518184</v>
      </c>
      <c r="D186" s="4">
        <f t="shared" si="104"/>
        <v>0.65342127599387789</v>
      </c>
      <c r="E186" s="3">
        <f>+Officers!E186+'Non Bargaining'!E186+Bargaining!E186</f>
        <v>1459457</v>
      </c>
      <c r="F186" s="4">
        <f t="shared" si="105"/>
        <v>0.21106715777803584</v>
      </c>
      <c r="G186">
        <f>+Officers!G186+'Non Bargaining'!G186+Bargaining!G186</f>
        <v>759756</v>
      </c>
      <c r="H186" s="4">
        <f t="shared" si="106"/>
        <v>0.10987616594720462</v>
      </c>
      <c r="I186" s="3">
        <f>+Officers!I186+'Non Bargaining'!I186+Bargaining!I186</f>
        <v>177260</v>
      </c>
      <c r="J186" s="4">
        <f t="shared" si="107"/>
        <v>2.5635400280881612E-2</v>
      </c>
      <c r="K186" s="3">
        <f>+Officers!K186+'Non Bargaining'!K186+Bargaining!K186</f>
        <v>6914657</v>
      </c>
      <c r="L186">
        <f t="shared" si="40"/>
        <v>1</v>
      </c>
    </row>
    <row r="187" spans="1:12" x14ac:dyDescent="0.2">
      <c r="A187" s="2">
        <f>Officers!A187</f>
        <v>41671</v>
      </c>
      <c r="B187" s="45"/>
      <c r="C187" s="3">
        <f>+Officers!C187+'Non Bargaining'!C187+Bargaining!C187</f>
        <v>4335246</v>
      </c>
      <c r="D187" s="4">
        <f t="shared" si="104"/>
        <v>0.66600934941107992</v>
      </c>
      <c r="E187" s="3">
        <f>+Officers!E187+'Non Bargaining'!E187+Bargaining!E187</f>
        <v>1316399</v>
      </c>
      <c r="F187" s="4">
        <f t="shared" si="105"/>
        <v>0.20223397739260843</v>
      </c>
      <c r="G187">
        <f>+Officers!G187+'Non Bargaining'!G187+Bargaining!G187</f>
        <v>697147</v>
      </c>
      <c r="H187" s="4">
        <f t="shared" si="106"/>
        <v>0.10710036291225138</v>
      </c>
      <c r="I187" s="3">
        <f>+Officers!I187+'Non Bargaining'!I187+Bargaining!I187</f>
        <v>160495</v>
      </c>
      <c r="J187" s="4">
        <f t="shared" si="107"/>
        <v>2.4656310284060297E-2</v>
      </c>
      <c r="K187" s="3">
        <f>+Officers!K187+'Non Bargaining'!K187+Bargaining!K187</f>
        <v>6509287</v>
      </c>
      <c r="L187">
        <f t="shared" si="40"/>
        <v>2</v>
      </c>
    </row>
    <row r="188" spans="1:12" x14ac:dyDescent="0.2">
      <c r="A188" s="2">
        <f>Officers!A188</f>
        <v>41699</v>
      </c>
      <c r="B188" s="45"/>
      <c r="C188" s="3">
        <f>+Officers!C188+'Non Bargaining'!C188+Bargaining!C188</f>
        <v>4638644</v>
      </c>
      <c r="D188" s="4">
        <f t="shared" si="104"/>
        <v>0.66984996173229938</v>
      </c>
      <c r="E188" s="3">
        <f>+Officers!E188+'Non Bargaining'!E188+Bargaining!E188</f>
        <v>1293202</v>
      </c>
      <c r="F188" s="4">
        <f t="shared" si="105"/>
        <v>0.18674666782191801</v>
      </c>
      <c r="G188">
        <f>+Officers!G188+'Non Bargaining'!G188+Bargaining!G188</f>
        <v>791906</v>
      </c>
      <c r="H188" s="4">
        <f t="shared" si="106"/>
        <v>0.11435630839434505</v>
      </c>
      <c r="I188" s="3">
        <f>+Officers!I188+'Non Bargaining'!I188+Bargaining!I188</f>
        <v>201148</v>
      </c>
      <c r="J188" s="4">
        <f t="shared" si="107"/>
        <v>2.9047062051437565E-2</v>
      </c>
      <c r="K188" s="3">
        <f>+Officers!K188+'Non Bargaining'!K188+Bargaining!K188</f>
        <v>6924900</v>
      </c>
      <c r="L188">
        <f t="shared" si="40"/>
        <v>3</v>
      </c>
    </row>
    <row r="189" spans="1:12" x14ac:dyDescent="0.2">
      <c r="A189" s="2">
        <f>Officers!A189</f>
        <v>41730</v>
      </c>
      <c r="B189" s="45"/>
      <c r="C189" s="3">
        <f>+Officers!C189+'Non Bargaining'!C189+Bargaining!C189</f>
        <v>4665833</v>
      </c>
      <c r="D189" s="4">
        <f t="shared" si="104"/>
        <v>0.67234665739815302</v>
      </c>
      <c r="E189" s="3">
        <f>+Officers!E189+'Non Bargaining'!E189+Bargaining!E189</f>
        <v>1360994</v>
      </c>
      <c r="F189" s="4">
        <f t="shared" si="105"/>
        <v>0.19611927101525961</v>
      </c>
      <c r="G189">
        <f>+Officers!G189+'Non Bargaining'!G189+Bargaining!G189</f>
        <v>766246</v>
      </c>
      <c r="H189" s="4">
        <f t="shared" si="106"/>
        <v>0.11041606865155806</v>
      </c>
      <c r="I189" s="3">
        <f>+Officers!I189+'Non Bargaining'!I189+Bargaining!I189</f>
        <v>146551</v>
      </c>
      <c r="J189" s="4">
        <f t="shared" si="107"/>
        <v>2.1118002935029332E-2</v>
      </c>
      <c r="K189" s="3">
        <f>+Officers!K189+'Non Bargaining'!K189+Bargaining!K189</f>
        <v>6939624</v>
      </c>
      <c r="L189">
        <f t="shared" si="40"/>
        <v>4</v>
      </c>
    </row>
    <row r="190" spans="1:12" x14ac:dyDescent="0.2">
      <c r="A190" s="2">
        <f>Officers!A190</f>
        <v>41760</v>
      </c>
      <c r="B190" s="45"/>
      <c r="C190" s="3">
        <f>+Officers!C190+'Non Bargaining'!C190+Bargaining!C190</f>
        <v>4638958</v>
      </c>
      <c r="D190" s="4">
        <f t="shared" ref="D190:D197" si="108">+C190/$K190</f>
        <v>0.66360576511118685</v>
      </c>
      <c r="E190" s="3">
        <f>+Officers!E190+'Non Bargaining'!E190+Bargaining!E190</f>
        <v>1364253</v>
      </c>
      <c r="F190" s="4">
        <f t="shared" ref="F190:F197" si="109">+E190/$K190</f>
        <v>0.19515722191712706</v>
      </c>
      <c r="G190">
        <f>+Officers!G190+'Non Bargaining'!G190+Bargaining!G190</f>
        <v>822301</v>
      </c>
      <c r="H190" s="4">
        <f t="shared" ref="H190:H197" si="110">+G190/$K190</f>
        <v>0.11763065849199196</v>
      </c>
      <c r="I190" s="3">
        <f>+Officers!I190+'Non Bargaining'!I190+Bargaining!I190</f>
        <v>165021</v>
      </c>
      <c r="J190" s="4">
        <f t="shared" ref="J190:J197" si="111">+I190/$K190</f>
        <v>2.360635447969418E-2</v>
      </c>
      <c r="K190" s="3">
        <f>+Officers!K190+'Non Bargaining'!K190+Bargaining!K190</f>
        <v>6990533</v>
      </c>
      <c r="L190">
        <f t="shared" si="40"/>
        <v>5</v>
      </c>
    </row>
    <row r="191" spans="1:12" x14ac:dyDescent="0.2">
      <c r="A191" s="2">
        <f>Officers!A191</f>
        <v>41791</v>
      </c>
      <c r="B191" s="45"/>
      <c r="C191" s="3">
        <f>+Officers!C191+'Non Bargaining'!C191+Bargaining!C191</f>
        <v>4486165</v>
      </c>
      <c r="D191" s="4">
        <f t="shared" si="108"/>
        <v>0.63540308582654248</v>
      </c>
      <c r="E191" s="3">
        <f>+Officers!E191+'Non Bargaining'!E191+Bargaining!E191</f>
        <v>1316185</v>
      </c>
      <c r="F191" s="4">
        <f t="shared" si="109"/>
        <v>0.18641936052699976</v>
      </c>
      <c r="G191">
        <f>+Officers!G191+'Non Bargaining'!G191+Bargaining!G191</f>
        <v>1067947</v>
      </c>
      <c r="H191" s="4">
        <f t="shared" si="110"/>
        <v>0.15125988885812236</v>
      </c>
      <c r="I191" s="3">
        <f>+Officers!I191+'Non Bargaining'!I191+Bargaining!I191</f>
        <v>190048</v>
      </c>
      <c r="J191" s="4">
        <f t="shared" si="111"/>
        <v>2.6917664788335415E-2</v>
      </c>
      <c r="K191" s="3">
        <f>+Officers!K191+'Non Bargaining'!K191+Bargaining!K191</f>
        <v>7060345</v>
      </c>
      <c r="L191">
        <f t="shared" ref="L191:L197" si="112">MONTH(A191)</f>
        <v>6</v>
      </c>
    </row>
    <row r="192" spans="1:12" x14ac:dyDescent="0.2">
      <c r="A192" s="2">
        <f>Officers!A192</f>
        <v>41821</v>
      </c>
      <c r="B192" s="45"/>
      <c r="C192" s="3">
        <f>+Officers!C192+'Non Bargaining'!C192+Bargaining!C192</f>
        <v>4913003</v>
      </c>
      <c r="D192" s="4">
        <f t="shared" si="108"/>
        <v>0.64311372620886453</v>
      </c>
      <c r="E192" s="3">
        <f>+Officers!E192+'Non Bargaining'!E192+Bargaining!E192</f>
        <v>1479932</v>
      </c>
      <c r="F192" s="4">
        <f t="shared" si="109"/>
        <v>0.19372359085792079</v>
      </c>
      <c r="G192">
        <f>+Officers!G192+'Non Bargaining'!G192+Bargaining!G192</f>
        <v>1082893</v>
      </c>
      <c r="H192" s="4">
        <f t="shared" si="110"/>
        <v>0.14175105374767652</v>
      </c>
      <c r="I192" s="3">
        <f>+Officers!I192+'Non Bargaining'!I192+Bargaining!I192</f>
        <v>163572</v>
      </c>
      <c r="J192" s="4">
        <f t="shared" si="111"/>
        <v>2.1411629185538131E-2</v>
      </c>
      <c r="K192" s="3">
        <f>+Officers!K192+'Non Bargaining'!K192+Bargaining!K192</f>
        <v>7639400</v>
      </c>
      <c r="L192">
        <f t="shared" si="112"/>
        <v>7</v>
      </c>
    </row>
    <row r="193" spans="1:15" x14ac:dyDescent="0.2">
      <c r="A193" s="2">
        <f>Officers!A193</f>
        <v>41852</v>
      </c>
      <c r="B193" s="45"/>
      <c r="C193" s="3">
        <f>+Officers!C193+'Non Bargaining'!C193+Bargaining!C193</f>
        <v>4637596</v>
      </c>
      <c r="D193" s="4">
        <f t="shared" si="108"/>
        <v>0.63698079413893649</v>
      </c>
      <c r="E193" s="3">
        <f>+Officers!E193+'Non Bargaining'!E193+Bargaining!E193</f>
        <v>1453577</v>
      </c>
      <c r="F193" s="4">
        <f t="shared" si="109"/>
        <v>0.19965098982362692</v>
      </c>
      <c r="G193">
        <f>+Officers!G193+'Non Bargaining'!G193+Bargaining!G193</f>
        <v>1004613</v>
      </c>
      <c r="H193" s="4">
        <f t="shared" si="110"/>
        <v>0.1379851083497354</v>
      </c>
      <c r="I193" s="3">
        <f>+Officers!I193+'Non Bargaining'!I193+Bargaining!I193</f>
        <v>184804</v>
      </c>
      <c r="J193" s="4">
        <f t="shared" si="111"/>
        <v>2.5383107687701134E-2</v>
      </c>
      <c r="K193" s="3">
        <f>+Officers!K193+'Non Bargaining'!K193+Bargaining!K193</f>
        <v>7280590</v>
      </c>
      <c r="L193">
        <f t="shared" si="112"/>
        <v>8</v>
      </c>
    </row>
    <row r="194" spans="1:15" x14ac:dyDescent="0.2">
      <c r="A194" s="2">
        <f>Officers!A194</f>
        <v>41883</v>
      </c>
      <c r="B194" s="45"/>
      <c r="C194" s="3">
        <f>+Officers!C194+'Non Bargaining'!C194+Bargaining!C194</f>
        <v>4617860</v>
      </c>
      <c r="D194" s="4">
        <f t="shared" si="108"/>
        <v>0.63354385791614276</v>
      </c>
      <c r="E194" s="3">
        <f>+Officers!E194+'Non Bargaining'!E194+Bargaining!E194</f>
        <v>1348032</v>
      </c>
      <c r="F194" s="4">
        <f t="shared" si="109"/>
        <v>0.18494224464890963</v>
      </c>
      <c r="G194">
        <f>+Officers!G194+'Non Bargaining'!G194+Bargaining!G194</f>
        <v>1149727</v>
      </c>
      <c r="H194" s="4">
        <f t="shared" si="110"/>
        <v>0.15773593810344036</v>
      </c>
      <c r="I194" s="3">
        <f>+Officers!I194+'Non Bargaining'!I194+Bargaining!I194</f>
        <v>173316</v>
      </c>
      <c r="J194" s="4">
        <f t="shared" si="111"/>
        <v>2.3777959331507278E-2</v>
      </c>
      <c r="K194" s="3">
        <f>+Officers!K194+'Non Bargaining'!K194+Bargaining!K194</f>
        <v>7288935</v>
      </c>
      <c r="L194">
        <f t="shared" si="112"/>
        <v>9</v>
      </c>
    </row>
    <row r="195" spans="1:15" x14ac:dyDescent="0.2">
      <c r="A195" s="2">
        <f>Officers!A195</f>
        <v>41913</v>
      </c>
      <c r="B195" s="45"/>
      <c r="C195" s="3">
        <f>+Officers!C195+'Non Bargaining'!C195+Bargaining!C195</f>
        <v>4475949</v>
      </c>
      <c r="D195" s="4">
        <f t="shared" si="108"/>
        <v>0.60304996398635125</v>
      </c>
      <c r="E195" s="3">
        <f>+Officers!E195+'Non Bargaining'!E195+Bargaining!E195</f>
        <v>1501701</v>
      </c>
      <c r="F195" s="4">
        <f t="shared" si="109"/>
        <v>0.20232597242914688</v>
      </c>
      <c r="G195">
        <f>+Officers!G195+'Non Bargaining'!G195+Bargaining!G195</f>
        <v>1263709</v>
      </c>
      <c r="H195" s="4">
        <f t="shared" si="110"/>
        <v>0.1702610255253641</v>
      </c>
      <c r="I195" s="3">
        <f>+Officers!I195+'Non Bargaining'!I195+Bargaining!I195</f>
        <v>180827</v>
      </c>
      <c r="J195" s="4">
        <f t="shared" si="111"/>
        <v>2.4363038059137834E-2</v>
      </c>
      <c r="K195" s="3">
        <f>+Officers!K195+'Non Bargaining'!K195+Bargaining!K195</f>
        <v>7422186</v>
      </c>
      <c r="L195">
        <f t="shared" si="112"/>
        <v>10</v>
      </c>
    </row>
    <row r="196" spans="1:15" x14ac:dyDescent="0.2">
      <c r="A196" s="2">
        <f>Officers!A196</f>
        <v>41944</v>
      </c>
      <c r="B196" s="45"/>
      <c r="C196" s="3">
        <f>+Officers!C196+'Non Bargaining'!C196+Bargaining!C196</f>
        <v>4777861</v>
      </c>
      <c r="D196" s="4">
        <f t="shared" si="108"/>
        <v>0.68538387132081391</v>
      </c>
      <c r="E196" s="3">
        <f>+Officers!E196+'Non Bargaining'!E196+Bargaining!E196</f>
        <v>1317667</v>
      </c>
      <c r="F196" s="4">
        <f t="shared" si="109"/>
        <v>0.18901925141222878</v>
      </c>
      <c r="G196">
        <f>+Officers!G196+'Non Bargaining'!G196+Bargaining!G196</f>
        <v>677856</v>
      </c>
      <c r="H196" s="4">
        <f t="shared" si="110"/>
        <v>9.7238402179980046E-2</v>
      </c>
      <c r="I196" s="3">
        <f>+Officers!I196+'Non Bargaining'!I196+Bargaining!I196</f>
        <v>197689</v>
      </c>
      <c r="J196" s="4">
        <f t="shared" si="111"/>
        <v>2.8358475086977284E-2</v>
      </c>
      <c r="K196" s="3">
        <f>+Officers!K196+'Non Bargaining'!K196+Bargaining!K196</f>
        <v>6971073</v>
      </c>
      <c r="L196">
        <f t="shared" si="112"/>
        <v>11</v>
      </c>
    </row>
    <row r="197" spans="1:15" x14ac:dyDescent="0.2">
      <c r="A197" s="2">
        <f>Officers!A197</f>
        <v>41974</v>
      </c>
      <c r="B197" s="45"/>
      <c r="C197" s="3">
        <f>+Officers!C197+'Non Bargaining'!C197+Bargaining!C197</f>
        <v>4565404</v>
      </c>
      <c r="D197" s="4">
        <f t="shared" si="108"/>
        <v>0.62412066923875498</v>
      </c>
      <c r="E197" s="3">
        <f>+Officers!E197+'Non Bargaining'!E197+Bargaining!E197</f>
        <v>1491237</v>
      </c>
      <c r="F197" s="4">
        <f t="shared" si="109"/>
        <v>0.20386187825515403</v>
      </c>
      <c r="G197">
        <f>+Officers!G197+'Non Bargaining'!G197+Bargaining!G197</f>
        <v>1019210</v>
      </c>
      <c r="H197" s="4">
        <f t="shared" si="110"/>
        <v>0.13933269154160979</v>
      </c>
      <c r="I197" s="3">
        <f>+Officers!I197+'Non Bargaining'!I197+Bargaining!I197</f>
        <v>239087</v>
      </c>
      <c r="J197" s="4">
        <f t="shared" si="111"/>
        <v>3.2684760964481176E-2</v>
      </c>
      <c r="K197" s="3">
        <f>+Officers!K197+'Non Bargaining'!K197+Bargaining!K197</f>
        <v>7314938</v>
      </c>
      <c r="L197">
        <f t="shared" si="112"/>
        <v>12</v>
      </c>
    </row>
    <row r="198" spans="1:15" x14ac:dyDescent="0.2">
      <c r="A198" s="2">
        <f>Officers!A198</f>
        <v>42005</v>
      </c>
      <c r="B198" s="45"/>
      <c r="C198" s="3">
        <f>+Officers!C198+'Non Bargaining'!C198+Bargaining!C198</f>
        <v>4636769</v>
      </c>
      <c r="D198" s="4">
        <f t="shared" ref="D198:D214" si="113">+C198/$K198</f>
        <v>0.64448496594775984</v>
      </c>
      <c r="E198" s="3">
        <f>+Officers!E198+'Non Bargaining'!E198+Bargaining!E198</f>
        <v>1520388</v>
      </c>
      <c r="F198" s="4">
        <f t="shared" ref="F198:F214" si="114">+E198/$K198</f>
        <v>0.2113254312232036</v>
      </c>
      <c r="G198">
        <f>+Officers!G198+'Non Bargaining'!G198+Bargaining!G198</f>
        <v>848828</v>
      </c>
      <c r="H198" s="4">
        <f t="shared" ref="H198:H214" si="115">+G198/$K198</f>
        <v>0.11798234604214811</v>
      </c>
      <c r="I198" s="3">
        <f>+Officers!I198+'Non Bargaining'!I198+Bargaining!I198</f>
        <v>188549</v>
      </c>
      <c r="J198" s="4">
        <f t="shared" ref="J198:J214" si="116">+I198/$K198</f>
        <v>2.620725678688849E-2</v>
      </c>
      <c r="K198" s="3">
        <f>+Officers!K198+'Non Bargaining'!K198+Bargaining!K198</f>
        <v>7194534</v>
      </c>
      <c r="L198">
        <f t="shared" ref="L198:L214" si="117">MONTH(A198)</f>
        <v>1</v>
      </c>
    </row>
    <row r="199" spans="1:15" x14ac:dyDescent="0.2">
      <c r="A199" s="2">
        <f>Officers!A199</f>
        <v>42036</v>
      </c>
      <c r="B199" s="45"/>
      <c r="C199" s="3">
        <f>+Officers!C199+'Non Bargaining'!C199+Bargaining!C199</f>
        <v>4636261</v>
      </c>
      <c r="D199" s="4">
        <f t="shared" si="113"/>
        <v>0.67213813719776505</v>
      </c>
      <c r="E199" s="3">
        <f>+Officers!E199+'Non Bargaining'!E199+Bargaining!E199</f>
        <v>1368136</v>
      </c>
      <c r="F199" s="4">
        <f t="shared" si="114"/>
        <v>0.19834439486327485</v>
      </c>
      <c r="G199">
        <f>+Officers!G199+'Non Bargaining'!G199+Bargaining!G199</f>
        <v>713590</v>
      </c>
      <c r="H199" s="4">
        <f t="shared" si="115"/>
        <v>0.10345212517650607</v>
      </c>
      <c r="I199" s="3">
        <f>+Officers!I199+'Non Bargaining'!I199+Bargaining!I199</f>
        <v>179793</v>
      </c>
      <c r="J199" s="4">
        <f t="shared" si="116"/>
        <v>2.6065342762454008E-2</v>
      </c>
      <c r="K199" s="3">
        <f>+Officers!K199+'Non Bargaining'!K199+Bargaining!K199</f>
        <v>6897780</v>
      </c>
      <c r="L199">
        <f t="shared" si="117"/>
        <v>2</v>
      </c>
    </row>
    <row r="200" spans="1:15" x14ac:dyDescent="0.2">
      <c r="A200" s="2">
        <f>Officers!A200</f>
        <v>42064</v>
      </c>
      <c r="B200" s="45"/>
      <c r="C200" s="3">
        <f>+Officers!C200+'Non Bargaining'!C200+Bargaining!C200</f>
        <v>5082990</v>
      </c>
      <c r="D200" s="4">
        <f t="shared" si="113"/>
        <v>0.66865813085545656</v>
      </c>
      <c r="E200" s="3">
        <f>+Officers!E200+'Non Bargaining'!E200+Bargaining!E200</f>
        <v>1509649</v>
      </c>
      <c r="F200" s="4">
        <f t="shared" si="114"/>
        <v>0.19859159246581423</v>
      </c>
      <c r="G200">
        <f>+Officers!G200+'Non Bargaining'!G200+Bargaining!G200</f>
        <v>826559</v>
      </c>
      <c r="H200" s="4">
        <f t="shared" si="115"/>
        <v>0.1087323398200184</v>
      </c>
      <c r="I200" s="3">
        <f>+Officers!I200+'Non Bargaining'!I200+Bargaining!I200</f>
        <v>182579</v>
      </c>
      <c r="J200" s="4">
        <f t="shared" si="116"/>
        <v>2.4017936858710801E-2</v>
      </c>
      <c r="K200" s="3">
        <f>+Officers!K200+'Non Bargaining'!K200+Bargaining!K200</f>
        <v>7601777</v>
      </c>
      <c r="L200">
        <f t="shared" si="117"/>
        <v>3</v>
      </c>
    </row>
    <row r="201" spans="1:15" x14ac:dyDescent="0.2">
      <c r="A201" s="2">
        <f>Officers!A201</f>
        <v>42095</v>
      </c>
      <c r="B201" s="45"/>
      <c r="C201" s="3">
        <f>+Officers!C201+'Non Bargaining'!C201+Bargaining!C201</f>
        <v>4794764</v>
      </c>
      <c r="D201" s="4">
        <f t="shared" si="113"/>
        <v>0.65759565161816269</v>
      </c>
      <c r="E201" s="3">
        <f>+Officers!E201+'Non Bargaining'!E201+Bargaining!E201</f>
        <v>1441119</v>
      </c>
      <c r="F201" s="4">
        <f t="shared" si="114"/>
        <v>0.19764759805994933</v>
      </c>
      <c r="G201">
        <f>+Officers!G201+'Non Bargaining'!G201+Bargaining!G201</f>
        <v>874479</v>
      </c>
      <c r="H201" s="4">
        <f t="shared" si="115"/>
        <v>0.1199336584306129</v>
      </c>
      <c r="I201" s="3">
        <f>+Officers!I201+'Non Bargaining'!I201+Bargaining!I201</f>
        <v>180994</v>
      </c>
      <c r="J201" s="4">
        <f t="shared" si="116"/>
        <v>2.4823091891275094E-2</v>
      </c>
      <c r="K201" s="3">
        <f>+Officers!K201+'Non Bargaining'!K201+Bargaining!K201</f>
        <v>7291356</v>
      </c>
      <c r="L201">
        <f t="shared" si="117"/>
        <v>4</v>
      </c>
    </row>
    <row r="202" spans="1:15" x14ac:dyDescent="0.2">
      <c r="A202" s="2">
        <f>Officers!A202</f>
        <v>42125</v>
      </c>
      <c r="B202" s="45"/>
      <c r="C202" s="3">
        <f>+Officers!C202+'Non Bargaining'!C202+Bargaining!C202</f>
        <v>4803653</v>
      </c>
      <c r="D202" s="4">
        <f t="shared" si="113"/>
        <v>0.66502010155994751</v>
      </c>
      <c r="E202" s="3">
        <f>+Officers!E202+'Non Bargaining'!E202+Bargaining!E202</f>
        <v>1376684</v>
      </c>
      <c r="F202" s="4">
        <f t="shared" si="114"/>
        <v>0.19058881511548706</v>
      </c>
      <c r="G202">
        <f>+Officers!G202+'Non Bargaining'!G202+Bargaining!G202</f>
        <v>908557</v>
      </c>
      <c r="H202" s="4">
        <f t="shared" si="115"/>
        <v>0.12578108127564611</v>
      </c>
      <c r="I202" s="3">
        <f>+Officers!I202+'Non Bargaining'!I202+Bargaining!I202</f>
        <v>134426</v>
      </c>
      <c r="J202" s="4">
        <f t="shared" si="116"/>
        <v>1.8610002048919334E-2</v>
      </c>
      <c r="K202" s="3">
        <f>+Officers!K202+'Non Bargaining'!K202+Bargaining!K202</f>
        <v>7223320</v>
      </c>
      <c r="L202">
        <f t="shared" si="117"/>
        <v>5</v>
      </c>
    </row>
    <row r="203" spans="1:15" x14ac:dyDescent="0.2">
      <c r="A203" s="2">
        <f>Officers!A203</f>
        <v>42156</v>
      </c>
      <c r="B203" s="45"/>
      <c r="C203" s="3">
        <f>+Officers!C203+'Non Bargaining'!C203+Bargaining!C203</f>
        <v>4862886</v>
      </c>
      <c r="D203" s="4">
        <f t="shared" si="113"/>
        <v>0.64047856183838381</v>
      </c>
      <c r="E203" s="3">
        <f>+Officers!E203+'Non Bargaining'!E203+Bargaining!E203</f>
        <v>1426828</v>
      </c>
      <c r="F203" s="4">
        <f t="shared" si="114"/>
        <v>0.18792394998170583</v>
      </c>
      <c r="G203">
        <f>+Officers!G203+'Non Bargaining'!G203+Bargaining!G203</f>
        <v>1107334</v>
      </c>
      <c r="H203" s="4">
        <f t="shared" si="115"/>
        <v>0.14584419371433854</v>
      </c>
      <c r="I203" s="3">
        <f>+Officers!I203+'Non Bargaining'!I203+Bargaining!I203</f>
        <v>195534</v>
      </c>
      <c r="J203" s="4">
        <f t="shared" si="116"/>
        <v>2.5753294465571792E-2</v>
      </c>
      <c r="K203" s="3">
        <f>+Officers!K203+'Non Bargaining'!K203+Bargaining!K203</f>
        <v>7592582</v>
      </c>
      <c r="L203">
        <f t="shared" si="117"/>
        <v>6</v>
      </c>
    </row>
    <row r="204" spans="1:15" x14ac:dyDescent="0.2">
      <c r="A204" s="2">
        <f>Officers!A204</f>
        <v>42186</v>
      </c>
      <c r="B204" s="45"/>
      <c r="C204" s="3">
        <f>+Officers!C204+'Non Bargaining'!C204+Bargaining!C204</f>
        <v>4676579</v>
      </c>
      <c r="D204" s="4">
        <f t="shared" si="113"/>
        <v>0.63030808086730217</v>
      </c>
      <c r="E204" s="3">
        <f>+Officers!E204+'Non Bargaining'!E204+Bargaining!E204</f>
        <v>1447586</v>
      </c>
      <c r="F204" s="4">
        <f t="shared" si="114"/>
        <v>0.19510525825616856</v>
      </c>
      <c r="G204">
        <f>+Officers!G204+'Non Bargaining'!G204+Bargaining!G204</f>
        <v>1137378</v>
      </c>
      <c r="H204" s="4">
        <f t="shared" si="115"/>
        <v>0.15329550605275574</v>
      </c>
      <c r="I204" s="3">
        <f>+Officers!I204+'Non Bargaining'!I204+Bargaining!I204</f>
        <v>157970</v>
      </c>
      <c r="J204" s="4">
        <f t="shared" si="116"/>
        <v>2.1291154823773473E-2</v>
      </c>
      <c r="K204" s="3">
        <f>+Officers!K204+'Non Bargaining'!K204+Bargaining!K204</f>
        <v>7419513</v>
      </c>
      <c r="L204">
        <f t="shared" si="117"/>
        <v>7</v>
      </c>
    </row>
    <row r="205" spans="1:15" x14ac:dyDescent="0.2">
      <c r="A205" s="2">
        <f>Officers!A205</f>
        <v>42217</v>
      </c>
      <c r="B205" s="45"/>
      <c r="C205" s="3">
        <f>+Officers!C205+'Non Bargaining'!C205+Bargaining!C205</f>
        <v>4617262</v>
      </c>
      <c r="D205" s="4">
        <f t="shared" si="113"/>
        <v>0.63070542933208029</v>
      </c>
      <c r="E205" s="3">
        <f>+Officers!E205+'Non Bargaining'!E205+Bargaining!E205</f>
        <v>1407384</v>
      </c>
      <c r="F205" s="4">
        <f t="shared" si="114"/>
        <v>0.19224482603653431</v>
      </c>
      <c r="G205">
        <f>+Officers!G205+'Non Bargaining'!G205+Bargaining!G205</f>
        <v>1129417</v>
      </c>
      <c r="H205" s="4">
        <f t="shared" si="115"/>
        <v>0.1542752899618757</v>
      </c>
      <c r="I205" s="3">
        <f>+Officers!I205+'Non Bargaining'!I205+Bargaining!I205</f>
        <v>166727</v>
      </c>
      <c r="J205" s="4">
        <f t="shared" si="116"/>
        <v>2.2774454669509711E-2</v>
      </c>
      <c r="K205" s="3">
        <f>+Officers!K205+'Non Bargaining'!K205+Bargaining!K205</f>
        <v>7320790</v>
      </c>
      <c r="L205">
        <f t="shared" si="117"/>
        <v>8</v>
      </c>
    </row>
    <row r="206" spans="1:15" x14ac:dyDescent="0.2">
      <c r="A206" s="2">
        <f>Officers!A206</f>
        <v>42248</v>
      </c>
      <c r="B206" s="45"/>
      <c r="C206" s="3">
        <f>+Officers!C206+'Non Bargaining'!C206+Bargaining!C206</f>
        <v>4425720</v>
      </c>
      <c r="D206" s="4">
        <f t="shared" si="113"/>
        <v>0.61355328747982363</v>
      </c>
      <c r="E206" s="3">
        <f>+Officers!E206+'Non Bargaining'!E206+Bargaining!E206</f>
        <v>1397469</v>
      </c>
      <c r="F206" s="4">
        <f t="shared" si="114"/>
        <v>0.19373609245527093</v>
      </c>
      <c r="G206">
        <f>+Officers!G206+'Non Bargaining'!G206+Bargaining!G206</f>
        <v>1207424</v>
      </c>
      <c r="H206" s="4">
        <f t="shared" si="115"/>
        <v>0.16738947890558792</v>
      </c>
      <c r="I206" s="3">
        <f>+Officers!I206+'Non Bargaining'!I206+Bargaining!I206</f>
        <v>182648</v>
      </c>
      <c r="J206" s="4">
        <f t="shared" si="116"/>
        <v>2.532114115931754E-2</v>
      </c>
      <c r="K206" s="3">
        <f>+Officers!K206+'Non Bargaining'!K206+Bargaining!K206</f>
        <v>7213261</v>
      </c>
      <c r="L206">
        <f t="shared" si="117"/>
        <v>9</v>
      </c>
      <c r="M206">
        <f>C204+C205+C206</f>
        <v>13719561</v>
      </c>
      <c r="N206">
        <f>K204+K205+K206</f>
        <v>21953564</v>
      </c>
      <c r="O206" s="53">
        <f>M206/N206</f>
        <v>0.62493547744685096</v>
      </c>
    </row>
    <row r="207" spans="1:15" x14ac:dyDescent="0.2">
      <c r="A207" s="2">
        <f>Officers!A207</f>
        <v>42278</v>
      </c>
      <c r="B207" s="45"/>
      <c r="C207" s="3">
        <f>+Officers!C207+'Non Bargaining'!C207+Bargaining!C207</f>
        <v>4402125</v>
      </c>
      <c r="D207" s="4">
        <f t="shared" si="113"/>
        <v>0.61192307002622637</v>
      </c>
      <c r="E207" s="3">
        <f>+Officers!E207+'Non Bargaining'!E207+Bargaining!E207</f>
        <v>1377305</v>
      </c>
      <c r="F207" s="4">
        <f t="shared" si="114"/>
        <v>0.1914540600193024</v>
      </c>
      <c r="G207">
        <f>+Officers!G207+'Non Bargaining'!G207+Bargaining!G207</f>
        <v>1215050</v>
      </c>
      <c r="H207" s="4">
        <f t="shared" si="115"/>
        <v>0.16889959422673512</v>
      </c>
      <c r="I207" s="3">
        <f>+Officers!I207+'Non Bargaining'!I207+Bargaining!I207</f>
        <v>199439</v>
      </c>
      <c r="J207" s="4">
        <f t="shared" si="116"/>
        <v>2.7723275727736162E-2</v>
      </c>
      <c r="K207" s="3">
        <f>+Officers!K207+'Non Bargaining'!K207+Bargaining!K207</f>
        <v>7193919</v>
      </c>
      <c r="L207">
        <f t="shared" si="117"/>
        <v>10</v>
      </c>
    </row>
    <row r="208" spans="1:15" x14ac:dyDescent="0.2">
      <c r="A208" s="2">
        <f>Officers!A208</f>
        <v>42309</v>
      </c>
      <c r="B208" s="45"/>
      <c r="C208" s="3">
        <f>+Officers!C208+'Non Bargaining'!C208+Bargaining!C208</f>
        <v>4666877</v>
      </c>
      <c r="D208" s="4">
        <f t="shared" si="113"/>
        <v>0.66460359274205838</v>
      </c>
      <c r="E208" s="3">
        <f>+Officers!E208+'Non Bargaining'!E208+Bargaining!E208</f>
        <v>1292801</v>
      </c>
      <c r="F208" s="4">
        <f t="shared" si="114"/>
        <v>0.18410602835697745</v>
      </c>
      <c r="G208">
        <f>+Officers!G208+'Non Bargaining'!G208+Bargaining!G208</f>
        <v>857605</v>
      </c>
      <c r="H208" s="4">
        <f t="shared" si="115"/>
        <v>0.12213035915743076</v>
      </c>
      <c r="I208" s="3">
        <f>+Officers!I208+'Non Bargaining'!I208+Bargaining!I208</f>
        <v>204763</v>
      </c>
      <c r="J208" s="4">
        <f t="shared" si="116"/>
        <v>2.9160019743533439E-2</v>
      </c>
      <c r="K208" s="3">
        <f>+Officers!K208+'Non Bargaining'!K208+Bargaining!K208</f>
        <v>7022046</v>
      </c>
      <c r="L208">
        <f t="shared" si="117"/>
        <v>11</v>
      </c>
    </row>
    <row r="209" spans="1:15" x14ac:dyDescent="0.2">
      <c r="A209" s="2">
        <f>Officers!A209</f>
        <v>42339</v>
      </c>
      <c r="B209" s="45"/>
      <c r="C209" s="3">
        <f>+Officers!C209+'Non Bargaining'!C209+Bargaining!C209</f>
        <v>4818744</v>
      </c>
      <c r="D209" s="4">
        <f t="shared" si="113"/>
        <v>0.64009134704344839</v>
      </c>
      <c r="E209" s="3">
        <f>+Officers!E209+'Non Bargaining'!E209+Bargaining!E209</f>
        <v>1419151</v>
      </c>
      <c r="F209" s="4">
        <f t="shared" si="114"/>
        <v>0.18851100520136718</v>
      </c>
      <c r="G209">
        <f>+Officers!G209+'Non Bargaining'!G209+Bargaining!G209</f>
        <v>1004343</v>
      </c>
      <c r="H209" s="4">
        <f t="shared" si="115"/>
        <v>0.13341054510545863</v>
      </c>
      <c r="I209" s="3">
        <f>+Officers!I209+'Non Bargaining'!I209+Bargaining!I209</f>
        <v>285975</v>
      </c>
      <c r="J209" s="4">
        <f t="shared" si="116"/>
        <v>3.7987102649725775E-2</v>
      </c>
      <c r="K209" s="3">
        <f>+Officers!K209+'Non Bargaining'!K209+Bargaining!K209</f>
        <v>7528213</v>
      </c>
      <c r="L209">
        <f t="shared" si="117"/>
        <v>12</v>
      </c>
    </row>
    <row r="210" spans="1:15" x14ac:dyDescent="0.2">
      <c r="A210" s="2">
        <f>Officers!A210</f>
        <v>42370</v>
      </c>
      <c r="B210" s="45"/>
      <c r="C210" s="3">
        <f>+Officers!C210+'Non Bargaining'!C210+Bargaining!C210</f>
        <v>4704220</v>
      </c>
      <c r="D210" s="4">
        <f t="shared" si="113"/>
        <v>0.63880958837681645</v>
      </c>
      <c r="E210" s="3">
        <f>+Officers!E210+'Non Bargaining'!E210+Bargaining!E210</f>
        <v>1470933</v>
      </c>
      <c r="F210" s="4">
        <f t="shared" si="114"/>
        <v>0.19974535720265543</v>
      </c>
      <c r="G210">
        <f>+Officers!G210+'Non Bargaining'!G210+Bargaining!G210</f>
        <v>984722</v>
      </c>
      <c r="H210" s="4">
        <f t="shared" si="115"/>
        <v>0.13372033099761393</v>
      </c>
      <c r="I210" s="3">
        <f>+Officers!I210+'Non Bargaining'!I210+Bargaining!I210</f>
        <v>204166</v>
      </c>
      <c r="J210" s="4">
        <f t="shared" si="116"/>
        <v>2.7724723422914131E-2</v>
      </c>
      <c r="K210" s="3">
        <f>+Officers!K210+'Non Bargaining'!K210+Bargaining!K210</f>
        <v>7364041</v>
      </c>
      <c r="L210">
        <f t="shared" si="117"/>
        <v>1</v>
      </c>
    </row>
    <row r="211" spans="1:15" x14ac:dyDescent="0.2">
      <c r="A211" s="2">
        <f>Officers!A211</f>
        <v>42401</v>
      </c>
      <c r="B211" s="45"/>
      <c r="C211" s="3">
        <f>+Officers!C211+'Non Bargaining'!C211+Bargaining!C211</f>
        <v>4837612</v>
      </c>
      <c r="D211" s="4">
        <f t="shared" si="113"/>
        <v>0.67019886192823841</v>
      </c>
      <c r="E211" s="3">
        <f>+Officers!E211+'Non Bargaining'!E211+Bargaining!E211</f>
        <v>1369837</v>
      </c>
      <c r="F211" s="4">
        <f t="shared" si="114"/>
        <v>0.18977611235196049</v>
      </c>
      <c r="G211">
        <f>+Officers!G211+'Non Bargaining'!G211+Bargaining!G211</f>
        <v>810444</v>
      </c>
      <c r="H211" s="4">
        <f t="shared" si="115"/>
        <v>0.11227825763136216</v>
      </c>
      <c r="I211" s="3">
        <f>+Officers!I211+'Non Bargaining'!I211+Bargaining!I211</f>
        <v>200281</v>
      </c>
      <c r="J211" s="4">
        <f t="shared" si="116"/>
        <v>2.7746768088438987E-2</v>
      </c>
      <c r="K211" s="3">
        <f>+Officers!K211+'Non Bargaining'!K211+Bargaining!K211</f>
        <v>7218174</v>
      </c>
      <c r="L211">
        <f t="shared" si="117"/>
        <v>2</v>
      </c>
    </row>
    <row r="212" spans="1:15" x14ac:dyDescent="0.2">
      <c r="A212" s="2">
        <f>Officers!A212</f>
        <v>42430</v>
      </c>
      <c r="B212" s="45"/>
      <c r="C212" s="3">
        <f>+Officers!C212+'Non Bargaining'!C212+Bargaining!C212</f>
        <v>5191768</v>
      </c>
      <c r="D212" s="4">
        <f t="shared" si="113"/>
        <v>0.64992915806127183</v>
      </c>
      <c r="E212" s="3">
        <f>+Officers!E212+'Non Bargaining'!E212+Bargaining!E212</f>
        <v>1685146</v>
      </c>
      <c r="F212" s="4">
        <f t="shared" si="114"/>
        <v>0.21095424930203352</v>
      </c>
      <c r="G212">
        <f>+Officers!G212+'Non Bargaining'!G212+Bargaining!G212</f>
        <v>902017</v>
      </c>
      <c r="H212" s="4">
        <f t="shared" si="115"/>
        <v>0.11291859523903114</v>
      </c>
      <c r="I212" s="3">
        <f>+Officers!I212+'Non Bargaining'!I212+Bargaining!I212</f>
        <v>209275</v>
      </c>
      <c r="J212" s="4">
        <f t="shared" si="116"/>
        <v>2.6197997397663507E-2</v>
      </c>
      <c r="K212" s="3">
        <f>+Officers!K212+'Non Bargaining'!K212+Bargaining!K212</f>
        <v>7988206</v>
      </c>
      <c r="L212">
        <f t="shared" si="117"/>
        <v>3</v>
      </c>
    </row>
    <row r="213" spans="1:15" x14ac:dyDescent="0.2">
      <c r="A213" s="2">
        <f>Officers!A213</f>
        <v>42461</v>
      </c>
      <c r="B213" s="45"/>
      <c r="C213" s="3">
        <f>+Officers!C213+'Non Bargaining'!C213+Bargaining!C213</f>
        <v>4918765</v>
      </c>
      <c r="D213" s="4">
        <f t="shared" si="113"/>
        <v>0.65730699988561059</v>
      </c>
      <c r="E213" s="3">
        <f>+Officers!E213+'Non Bargaining'!E213+Bargaining!E213</f>
        <v>1415179</v>
      </c>
      <c r="F213" s="4">
        <f t="shared" si="114"/>
        <v>0.18911394685274016</v>
      </c>
      <c r="G213">
        <f>+Officers!G213+'Non Bargaining'!G213+Bargaining!G213</f>
        <v>953135</v>
      </c>
      <c r="H213" s="4">
        <f t="shared" si="115"/>
        <v>0.12736983924541453</v>
      </c>
      <c r="I213" s="3">
        <f>+Officers!I213+'Non Bargaining'!I213+Bargaining!I213</f>
        <v>196129</v>
      </c>
      <c r="J213" s="4">
        <f t="shared" si="116"/>
        <v>2.6209214016234748E-2</v>
      </c>
      <c r="K213" s="3">
        <f>+Officers!K213+'Non Bargaining'!K213+Bargaining!K213</f>
        <v>7483208</v>
      </c>
      <c r="L213">
        <f t="shared" si="117"/>
        <v>4</v>
      </c>
    </row>
    <row r="214" spans="1:15" x14ac:dyDescent="0.2">
      <c r="A214" s="2">
        <f>Officers!A214</f>
        <v>42491</v>
      </c>
      <c r="B214" s="45"/>
      <c r="C214" s="3">
        <f>+Officers!C214+'Non Bargaining'!C214+Bargaining!C214</f>
        <v>5011072</v>
      </c>
      <c r="D214" s="4">
        <f t="shared" si="113"/>
        <v>0.66482845324065054</v>
      </c>
      <c r="E214" s="3">
        <f>+Officers!E214+'Non Bargaining'!E214+Bargaining!E214</f>
        <v>1396956</v>
      </c>
      <c r="F214" s="4">
        <f t="shared" si="114"/>
        <v>0.18533680951406128</v>
      </c>
      <c r="G214">
        <f>+Officers!G214+'Non Bargaining'!G214+Bargaining!G214</f>
        <v>926341</v>
      </c>
      <c r="H214" s="4">
        <f t="shared" si="115"/>
        <v>0.12289942235980593</v>
      </c>
      <c r="I214" s="3">
        <f>+Officers!I214+'Non Bargaining'!I214+Bargaining!I214</f>
        <v>203022</v>
      </c>
      <c r="J214" s="4">
        <f t="shared" si="116"/>
        <v>2.6935314885482259E-2</v>
      </c>
      <c r="K214" s="3">
        <f>+Officers!K214+'Non Bargaining'!K214+Bargaining!K214</f>
        <v>7537391</v>
      </c>
      <c r="L214">
        <f t="shared" si="117"/>
        <v>5</v>
      </c>
    </row>
    <row r="215" spans="1:15" x14ac:dyDescent="0.2">
      <c r="A215" s="2">
        <f>Officers!A215</f>
        <v>42522</v>
      </c>
      <c r="B215" s="45"/>
      <c r="C215" s="3">
        <f>+Officers!C215+'Non Bargaining'!C215+Bargaining!C215</f>
        <v>4418734</v>
      </c>
      <c r="D215" s="4">
        <f t="shared" ref="D215:D216" si="118">+C215/$K215</f>
        <v>0.58867569703451583</v>
      </c>
      <c r="E215" s="3">
        <f>+Officers!E215+'Non Bargaining'!E215+Bargaining!E215</f>
        <v>1620171</v>
      </c>
      <c r="F215" s="4">
        <f t="shared" ref="F215:F216" si="119">+E215/$K215</f>
        <v>0.21584356350486555</v>
      </c>
      <c r="G215">
        <f>+Officers!G215+'Non Bargaining'!G215+Bargaining!G215</f>
        <v>1257809</v>
      </c>
      <c r="H215" s="4">
        <f t="shared" ref="H215:H216" si="120">+G215/$K215</f>
        <v>0.16756871760356867</v>
      </c>
      <c r="I215" s="3">
        <f>+Officers!I215+'Non Bargaining'!I215+Bargaining!I215</f>
        <v>209514</v>
      </c>
      <c r="J215" s="4">
        <f t="shared" ref="J215:J216" si="121">+I215/$K215</f>
        <v>2.7912021857049905E-2</v>
      </c>
      <c r="K215" s="3">
        <f>+Officers!K215+'Non Bargaining'!K215+Bargaining!K215</f>
        <v>7506228</v>
      </c>
      <c r="L215">
        <f t="shared" ref="L215:L216" si="122">MONTH(A215)</f>
        <v>6</v>
      </c>
      <c r="M215">
        <f>SUM(C213:C215)</f>
        <v>14348571</v>
      </c>
      <c r="N215">
        <f>SUM(K213:K215)</f>
        <v>22526827</v>
      </c>
      <c r="O215" s="53">
        <f>M215/N215</f>
        <v>0.63695481835946088</v>
      </c>
    </row>
    <row r="216" spans="1:15" x14ac:dyDescent="0.2">
      <c r="A216" s="2">
        <f>Officers!A216</f>
        <v>42552</v>
      </c>
      <c r="B216" s="45"/>
      <c r="C216" s="3">
        <f>+Officers!C216+'Non Bargaining'!C216+Bargaining!C216</f>
        <v>4819020</v>
      </c>
      <c r="D216" s="4">
        <f t="shared" si="118"/>
        <v>0.64923769114305507</v>
      </c>
      <c r="E216" s="3">
        <f>+Officers!E216+'Non Bargaining'!E216+Bargaining!E216</f>
        <v>1409825</v>
      </c>
      <c r="F216" s="4">
        <f t="shared" si="119"/>
        <v>0.18993727519615142</v>
      </c>
      <c r="G216">
        <f>+Officers!G216+'Non Bargaining'!G216+Bargaining!G216</f>
        <v>988949</v>
      </c>
      <c r="H216" s="4">
        <f t="shared" si="120"/>
        <v>0.13323517342078539</v>
      </c>
      <c r="I216" s="3">
        <f>+Officers!I216+'Non Bargaining'!I216+Bargaining!I216</f>
        <v>204788</v>
      </c>
      <c r="J216" s="4">
        <f t="shared" si="121"/>
        <v>2.7589860240008125E-2</v>
      </c>
      <c r="K216" s="3">
        <f>+Officers!K216+'Non Bargaining'!K216+Bargaining!K216</f>
        <v>7422582</v>
      </c>
      <c r="L216">
        <f t="shared" si="122"/>
        <v>7</v>
      </c>
    </row>
    <row r="217" spans="1:15" x14ac:dyDescent="0.2">
      <c r="A217" s="2">
        <f>Officers!A217</f>
        <v>42583</v>
      </c>
      <c r="B217" s="45"/>
      <c r="C217" s="3">
        <f>+Officers!C217+'Non Bargaining'!C217+Bargaining!C217</f>
        <v>4897493</v>
      </c>
      <c r="D217" s="4">
        <f t="shared" ref="D217" si="123">+C217/$K217</f>
        <v>0.62910935201451446</v>
      </c>
      <c r="E217" s="3">
        <f>+Officers!E217+'Non Bargaining'!E217+Bargaining!E217</f>
        <v>1512034</v>
      </c>
      <c r="F217" s="4">
        <f t="shared" ref="F217" si="124">+E217/$K217</f>
        <v>0.19422891058015077</v>
      </c>
      <c r="G217">
        <f>+Officers!G217+'Non Bargaining'!G217+Bargaining!G217</f>
        <v>1149970</v>
      </c>
      <c r="H217" s="4">
        <f t="shared" ref="H217" si="125">+G217/$K217</f>
        <v>0.14771983983154874</v>
      </c>
      <c r="I217" s="3">
        <f>+Officers!I217+'Non Bargaining'!I217+Bargaining!I217</f>
        <v>225307</v>
      </c>
      <c r="J217" s="4">
        <f t="shared" ref="J217" si="126">+I217/$K217</f>
        <v>2.8941897573786058E-2</v>
      </c>
      <c r="K217" s="3">
        <f>+Officers!K217+'Non Bargaining'!K217+Bargaining!K217</f>
        <v>7784804</v>
      </c>
      <c r="L217">
        <f t="shared" ref="L217" si="127">MONTH(A217)</f>
        <v>8</v>
      </c>
    </row>
    <row r="218" spans="1:15" x14ac:dyDescent="0.2">
      <c r="A218" s="2">
        <f>Officers!A218</f>
        <v>42614</v>
      </c>
      <c r="B218" s="45"/>
      <c r="C218" s="3">
        <f>+Officers!C218+'Non Bargaining'!C218+Bargaining!C218</f>
        <v>4884731</v>
      </c>
      <c r="D218" s="4">
        <f t="shared" ref="D218" si="128">+C218/$K218</f>
        <v>0.63192623145401361</v>
      </c>
      <c r="E218" s="3">
        <f>+Officers!E218+'Non Bargaining'!E218+Bargaining!E218</f>
        <v>1446355</v>
      </c>
      <c r="F218" s="4">
        <f t="shared" ref="F218" si="129">+E218/$K218</f>
        <v>0.18711156550783858</v>
      </c>
      <c r="G218">
        <f>+Officers!G218+'Non Bargaining'!G218+Bargaining!G218</f>
        <v>1193453</v>
      </c>
      <c r="H218" s="4">
        <f t="shared" ref="H218" si="130">+G218/$K218</f>
        <v>0.15439422492405147</v>
      </c>
      <c r="I218" s="3">
        <f>+Officers!I218+'Non Bargaining'!I218+Bargaining!I218</f>
        <v>205368</v>
      </c>
      <c r="J218" s="4">
        <f t="shared" ref="J218" si="131">+I218/$K218</f>
        <v>2.6567978114096329E-2</v>
      </c>
      <c r="K218" s="3">
        <f>+Officers!K218+'Non Bargaining'!K218+Bargaining!K218</f>
        <v>7729907</v>
      </c>
      <c r="L218">
        <f t="shared" ref="L218" si="132">MONTH(A218)</f>
        <v>9</v>
      </c>
      <c r="M218">
        <f>C216+C217+C218</f>
        <v>14601244</v>
      </c>
      <c r="N218">
        <f>K216+K217+K218</f>
        <v>22937293</v>
      </c>
      <c r="O218" s="53">
        <f>M218/N218</f>
        <v>0.63657224067373597</v>
      </c>
    </row>
    <row r="219" spans="1:15" x14ac:dyDescent="0.2">
      <c r="A219" s="2">
        <f>Officers!A219</f>
        <v>42644</v>
      </c>
      <c r="B219" s="45"/>
      <c r="C219" s="3">
        <f>+Officers!C219+'Non Bargaining'!C219+Bargaining!C219</f>
        <v>5075005</v>
      </c>
      <c r="D219" s="4">
        <f t="shared" ref="D219:D220" si="133">+C219/$K219</f>
        <v>0.65414882689640785</v>
      </c>
      <c r="E219" s="3">
        <f>+Officers!E219+'Non Bargaining'!E219+Bargaining!E219</f>
        <v>1426738</v>
      </c>
      <c r="F219" s="4">
        <f t="shared" ref="F219:F220" si="134">+E219/$K219</f>
        <v>0.18390109743508176</v>
      </c>
      <c r="G219">
        <f>+Officers!G219+'Non Bargaining'!G219+Bargaining!G219</f>
        <v>1057284</v>
      </c>
      <c r="H219" s="4">
        <f t="shared" ref="H219:H220" si="135">+G219/$K219</f>
        <v>0.13627988313239919</v>
      </c>
      <c r="I219" s="3">
        <f>+Officers!I219+'Non Bargaining'!I219+Bargaining!I219</f>
        <v>199154</v>
      </c>
      <c r="J219" s="4">
        <f t="shared" ref="J219:J220" si="136">+I219/$K219</f>
        <v>2.5670192536111237E-2</v>
      </c>
      <c r="K219" s="3">
        <f>+Officers!K219+'Non Bargaining'!K219+Bargaining!K219</f>
        <v>7758181</v>
      </c>
      <c r="L219">
        <f t="shared" ref="L219:L220" si="137">MONTH(A219)</f>
        <v>10</v>
      </c>
    </row>
    <row r="220" spans="1:15" x14ac:dyDescent="0.2">
      <c r="A220" s="2">
        <f>Officers!A220</f>
        <v>42675</v>
      </c>
      <c r="B220" s="45"/>
      <c r="C220" s="3">
        <f>+Officers!C220+'Non Bargaining'!C220+Bargaining!C220</f>
        <v>5023238</v>
      </c>
      <c r="D220" s="4">
        <f t="shared" si="133"/>
        <v>0.64750288159289249</v>
      </c>
      <c r="E220" s="3">
        <f>+Officers!E220+'Non Bargaining'!E220+Bargaining!E220</f>
        <v>1546854</v>
      </c>
      <c r="F220" s="4">
        <f t="shared" si="134"/>
        <v>0.19939179119195469</v>
      </c>
      <c r="G220">
        <f>+Officers!G220+'Non Bargaining'!G220+Bargaining!G220</f>
        <v>981003</v>
      </c>
      <c r="H220" s="4">
        <f t="shared" si="135"/>
        <v>0.12645275205978143</v>
      </c>
      <c r="I220" s="3">
        <f>+Officers!I220+'Non Bargaining'!I220+Bargaining!I220</f>
        <v>206767</v>
      </c>
      <c r="J220" s="4">
        <f t="shared" si="136"/>
        <v>2.6652575155371415E-2</v>
      </c>
      <c r="K220" s="3">
        <f>+Officers!K220+'Non Bargaining'!K220+Bargaining!K220</f>
        <v>7757862</v>
      </c>
      <c r="L220">
        <f t="shared" si="137"/>
        <v>11</v>
      </c>
    </row>
    <row r="221" spans="1:15" x14ac:dyDescent="0.2">
      <c r="A221" s="2">
        <f>Officers!A221</f>
        <v>42705</v>
      </c>
      <c r="B221" s="45"/>
      <c r="C221" s="3">
        <f>+Officers!C221+'Non Bargaining'!C221+Bargaining!C221</f>
        <v>4834970</v>
      </c>
      <c r="D221" s="4">
        <f t="shared" ref="D221" si="138">+C221/$K221</f>
        <v>0.64094620419625514</v>
      </c>
      <c r="E221" s="3">
        <f>+Officers!E221+'Non Bargaining'!E221+Bargaining!E221</f>
        <v>1668057</v>
      </c>
      <c r="F221" s="4">
        <f t="shared" ref="F221" si="139">+E221/$K221</f>
        <v>0.22112542632797985</v>
      </c>
      <c r="G221">
        <f>+Officers!G221+'Non Bargaining'!G221+Bargaining!G221</f>
        <v>1133781</v>
      </c>
      <c r="H221" s="4">
        <f t="shared" ref="H221" si="140">+G221/$K221</f>
        <v>0.15029930451271348</v>
      </c>
      <c r="I221" s="3">
        <f>+Officers!I221+'Non Bargaining'!I221+Bargaining!I221</f>
        <v>-93320</v>
      </c>
      <c r="J221" s="4">
        <f t="shared" ref="J221" si="141">+I221/$K221</f>
        <v>-1.2370935036948425E-2</v>
      </c>
      <c r="K221" s="3">
        <f>+Officers!K221+'Non Bargaining'!K221+Bargaining!K221</f>
        <v>7543488</v>
      </c>
      <c r="L221">
        <f t="shared" ref="L221" si="142">MONTH(A221)</f>
        <v>12</v>
      </c>
    </row>
    <row r="222" spans="1:15" x14ac:dyDescent="0.2">
      <c r="A222" s="2">
        <f>Officers!A222</f>
        <v>42736</v>
      </c>
      <c r="B222" s="45"/>
      <c r="C222" s="3">
        <f>+Officers!C222+'Non Bargaining'!C222+Bargaining!C222</f>
        <v>5849524</v>
      </c>
      <c r="D222" s="4">
        <f t="shared" ref="D222" si="143">+C222/$K222</f>
        <v>0.65934378570327157</v>
      </c>
      <c r="E222" s="3">
        <f>+Officers!E222+'Non Bargaining'!E222+Bargaining!E222</f>
        <v>1837460</v>
      </c>
      <c r="F222" s="4">
        <f t="shared" ref="F222" si="144">+E222/$K222</f>
        <v>0.20711391772703786</v>
      </c>
      <c r="G222">
        <f>+Officers!G222+'Non Bargaining'!G222+Bargaining!G222</f>
        <v>980117</v>
      </c>
      <c r="H222" s="4">
        <f t="shared" ref="H222" si="145">+G222/$K222</f>
        <v>0.11047634871010589</v>
      </c>
      <c r="I222" s="3">
        <f>+Officers!I222+'Non Bargaining'!I222+Bargaining!I222</f>
        <v>204635</v>
      </c>
      <c r="J222" s="4">
        <f t="shared" ref="J222" si="146">+I222/$K222</f>
        <v>2.3065947859584639E-2</v>
      </c>
      <c r="K222" s="3">
        <f>+Officers!K222+'Non Bargaining'!K222+Bargaining!K222</f>
        <v>8871736</v>
      </c>
      <c r="L222">
        <f t="shared" ref="L222" si="147">MONTH(A222)</f>
        <v>1</v>
      </c>
    </row>
    <row r="223" spans="1:15" x14ac:dyDescent="0.2">
      <c r="A223" s="2">
        <f>Officers!A223</f>
        <v>42767</v>
      </c>
      <c r="B223" s="45"/>
      <c r="C223" s="3">
        <f>+Officers!C223+'Non Bargaining'!C223+Bargaining!C223</f>
        <v>4860649</v>
      </c>
      <c r="D223" s="4">
        <f t="shared" ref="D223" si="148">+C223/$K223</f>
        <v>0.6413268626903289</v>
      </c>
      <c r="E223" s="3">
        <f>+Officers!E223+'Non Bargaining'!E223+Bargaining!E223</f>
        <v>1444417</v>
      </c>
      <c r="F223" s="4">
        <f t="shared" ref="F223" si="149">+E223/$K223</f>
        <v>0.19058019269167076</v>
      </c>
      <c r="G223">
        <f>+Officers!G223+'Non Bargaining'!G223+Bargaining!G223</f>
        <v>1095166</v>
      </c>
      <c r="H223" s="4">
        <f t="shared" ref="H223" si="150">+G223/$K223</f>
        <v>0.14449909362003238</v>
      </c>
      <c r="I223" s="3">
        <f>+Officers!I223+'Non Bargaining'!I223+Bargaining!I223</f>
        <v>178819</v>
      </c>
      <c r="J223" s="4">
        <f t="shared" ref="J223" si="151">+I223/$K223</f>
        <v>2.3593850997967951E-2</v>
      </c>
      <c r="K223" s="3">
        <f>+Officers!K223+'Non Bargaining'!K223+Bargaining!K223</f>
        <v>7579051</v>
      </c>
      <c r="L223">
        <f t="shared" ref="L223" si="152">MONTH(A223)</f>
        <v>2</v>
      </c>
    </row>
    <row r="224" spans="1:15" x14ac:dyDescent="0.2">
      <c r="A224" s="2">
        <f>Officers!A224</f>
        <v>42795</v>
      </c>
      <c r="B224" s="45"/>
      <c r="C224" s="3">
        <f>+Officers!C224+'Non Bargaining'!C224+Bargaining!C224</f>
        <v>5389347</v>
      </c>
      <c r="D224" s="4">
        <f t="shared" ref="D224" si="153">+C224/$K224</f>
        <v>0.64017018949433013</v>
      </c>
      <c r="E224" s="3">
        <f>+Officers!E224+'Non Bargaining'!E224+Bargaining!E224</f>
        <v>1657581</v>
      </c>
      <c r="F224" s="4">
        <f t="shared" ref="F224" si="154">+E224/$K224</f>
        <v>0.1968947152358535</v>
      </c>
      <c r="G224">
        <f>+Officers!G224+'Non Bargaining'!G224+Bargaining!G224</f>
        <v>1156930</v>
      </c>
      <c r="H224" s="4">
        <f t="shared" ref="H224" si="155">+G224/$K224</f>
        <v>0.13742520148204884</v>
      </c>
      <c r="I224" s="3">
        <f>+Officers!I224+'Non Bargaining'!I224+Bargaining!I224</f>
        <v>214758</v>
      </c>
      <c r="J224" s="4">
        <f t="shared" ref="J224" si="156">+I224/$K224</f>
        <v>2.5509893787767489E-2</v>
      </c>
      <c r="K224" s="3">
        <f>+Officers!K224+'Non Bargaining'!K224+Bargaining!K224</f>
        <v>8418616</v>
      </c>
      <c r="L224">
        <f t="shared" ref="L224" si="157">MONTH(A224)</f>
        <v>3</v>
      </c>
    </row>
    <row r="225" spans="1:12" x14ac:dyDescent="0.2">
      <c r="A225" s="2">
        <f>Officers!A225</f>
        <v>42826</v>
      </c>
      <c r="B225" s="45"/>
      <c r="C225" s="3">
        <f>+Officers!C225+'Non Bargaining'!C225+Bargaining!C225</f>
        <v>4996091</v>
      </c>
      <c r="D225" s="4">
        <f t="shared" ref="D225" si="158">+C225/$K225</f>
        <v>0.64634022336366093</v>
      </c>
      <c r="E225" s="3">
        <f>+Officers!E225+'Non Bargaining'!E225+Bargaining!E225</f>
        <v>1536352</v>
      </c>
      <c r="F225" s="4">
        <f t="shared" ref="F225" si="159">+E225/$K225</f>
        <v>0.19875660688430358</v>
      </c>
      <c r="G225">
        <f>+Officers!G225+'Non Bargaining'!G225+Bargaining!G225</f>
        <v>1014476</v>
      </c>
      <c r="H225" s="4">
        <f t="shared" ref="H225" si="160">+G225/$K225</f>
        <v>0.13124193383128396</v>
      </c>
      <c r="I225" s="3">
        <f>+Officers!I225+'Non Bargaining'!I225+Bargaining!I225</f>
        <v>182897</v>
      </c>
      <c r="J225" s="4">
        <f t="shared" ref="J225" si="161">+I225/$K225</f>
        <v>2.366123592075154E-2</v>
      </c>
      <c r="K225" s="3">
        <f>+Officers!K225+'Non Bargaining'!K225+Bargaining!K225</f>
        <v>7729816</v>
      </c>
      <c r="L225">
        <f t="shared" ref="L225" si="162">MONTH(A225)</f>
        <v>4</v>
      </c>
    </row>
    <row r="226" spans="1:12" x14ac:dyDescent="0.2">
      <c r="A226" s="2">
        <f>Officers!A226</f>
        <v>42856</v>
      </c>
      <c r="B226" s="45"/>
      <c r="C226" s="3">
        <f>+Officers!C226+'Non Bargaining'!C226+Bargaining!C226</f>
        <v>5510427</v>
      </c>
      <c r="D226" s="4">
        <f t="shared" ref="D226" si="163">+C226/$K226</f>
        <v>0.63160752405195153</v>
      </c>
      <c r="E226" s="3">
        <f>+Officers!E226+'Non Bargaining'!E226+Bargaining!E226</f>
        <v>1893253</v>
      </c>
      <c r="F226" s="4">
        <f t="shared" ref="F226" si="164">+E226/$K226</f>
        <v>0.21700547702272968</v>
      </c>
      <c r="G226">
        <f>+Officers!G226+'Non Bargaining'!G226+Bargaining!G226</f>
        <v>1127327</v>
      </c>
      <c r="H226" s="4">
        <f t="shared" ref="H226" si="165">+G226/$K226</f>
        <v>0.12921470791046036</v>
      </c>
      <c r="I226" s="3">
        <f>+Officers!I226+'Non Bargaining'!I226+Bargaining!I226</f>
        <v>193441</v>
      </c>
      <c r="J226" s="4">
        <f t="shared" ref="J226" si="166">+I226/$K226</f>
        <v>2.2172291014858476E-2</v>
      </c>
      <c r="K226" s="3">
        <f>+Officers!K226+'Non Bargaining'!K226+Bargaining!K226</f>
        <v>8724448</v>
      </c>
      <c r="L226">
        <f t="shared" ref="L226" si="167">MONTH(A226)</f>
        <v>5</v>
      </c>
    </row>
    <row r="227" spans="1:12" x14ac:dyDescent="0.2">
      <c r="A227" s="2">
        <f>Officers!A227</f>
        <v>42887</v>
      </c>
      <c r="B227" s="45"/>
      <c r="C227" s="3">
        <f>+Officers!C227+'Non Bargaining'!C227+Bargaining!C227</f>
        <v>4880392</v>
      </c>
      <c r="D227" s="4">
        <f t="shared" ref="D227:D228" si="168">+C227/$K227</f>
        <v>0.60374985139420989</v>
      </c>
      <c r="E227" s="3">
        <f>+Officers!E227+'Non Bargaining'!E227+Bargaining!E227</f>
        <v>1656232</v>
      </c>
      <c r="F227" s="4">
        <f t="shared" ref="F227:F228" si="169">+E227/$K227</f>
        <v>0.20489129231306319</v>
      </c>
      <c r="G227">
        <f>+Officers!G227+'Non Bargaining'!G227+Bargaining!G227</f>
        <v>1356016</v>
      </c>
      <c r="H227" s="4">
        <f t="shared" ref="H227:H228" si="170">+G227/$K227</f>
        <v>0.16775178274371627</v>
      </c>
      <c r="I227" s="3">
        <f>+Officers!I227+'Non Bargaining'!I227+Bargaining!I227</f>
        <v>190827</v>
      </c>
      <c r="J227" s="4">
        <f t="shared" ref="J227:J228" si="171">+I227/$K227</f>
        <v>2.3607073549010593E-2</v>
      </c>
      <c r="K227" s="3">
        <f>+Officers!K227+'Non Bargaining'!K227+Bargaining!K227</f>
        <v>8083467</v>
      </c>
      <c r="L227">
        <f t="shared" ref="L227:L228" si="172">MONTH(A227)</f>
        <v>6</v>
      </c>
    </row>
    <row r="228" spans="1:12" x14ac:dyDescent="0.2">
      <c r="A228" s="2">
        <f>Officers!A228</f>
        <v>42917</v>
      </c>
      <c r="B228" s="45"/>
      <c r="C228" s="3">
        <f>+Officers!C228+'Non Bargaining'!C228+Bargaining!C228</f>
        <v>5091353</v>
      </c>
      <c r="D228" s="4">
        <f t="shared" si="168"/>
        <v>0.62443244179328095</v>
      </c>
      <c r="E228" s="3">
        <f>+Officers!E228+'Non Bargaining'!E228+Bargaining!E228</f>
        <v>1681930</v>
      </c>
      <c r="F228" s="4">
        <f t="shared" si="169"/>
        <v>0.20628144558536268</v>
      </c>
      <c r="G228">
        <f>+Officers!G228+'Non Bargaining'!G228+Bargaining!G228</f>
        <v>1173947</v>
      </c>
      <c r="H228" s="4">
        <f t="shared" si="170"/>
        <v>0.14397952602105901</v>
      </c>
      <c r="I228" s="3">
        <f>+Officers!I228+'Non Bargaining'!I228+Bargaining!I228</f>
        <v>206339</v>
      </c>
      <c r="J228" s="4">
        <f t="shared" si="171"/>
        <v>2.5306586600297366E-2</v>
      </c>
      <c r="K228" s="3">
        <f>+Officers!K228+'Non Bargaining'!K228+Bargaining!K228</f>
        <v>8153569</v>
      </c>
      <c r="L228">
        <f t="shared" si="172"/>
        <v>7</v>
      </c>
    </row>
    <row r="229" spans="1:12" x14ac:dyDescent="0.2">
      <c r="A229" s="2"/>
      <c r="B229" s="45"/>
      <c r="C229" s="3"/>
      <c r="D229" s="4"/>
      <c r="E229" s="3"/>
      <c r="F229" s="4"/>
      <c r="H229" s="4"/>
      <c r="I229" s="3"/>
      <c r="J229" s="4"/>
      <c r="K229" s="3"/>
    </row>
    <row r="230" spans="1:12" x14ac:dyDescent="0.2">
      <c r="A230" s="2"/>
      <c r="B230" s="45"/>
      <c r="C230" s="3"/>
      <c r="D230" s="4"/>
      <c r="E230" s="3"/>
      <c r="F230" s="4"/>
      <c r="H230" s="4"/>
      <c r="I230" s="3"/>
      <c r="J230" s="4"/>
      <c r="K230" s="3"/>
    </row>
    <row r="231" spans="1:12" x14ac:dyDescent="0.2">
      <c r="A231" s="2"/>
      <c r="B231" s="45"/>
      <c r="C231" s="3"/>
      <c r="D231" s="4"/>
      <c r="E231" s="3"/>
      <c r="F231" s="4"/>
      <c r="H231" s="4"/>
      <c r="I231" s="3"/>
      <c r="J231" s="4"/>
      <c r="K231" s="3"/>
    </row>
    <row r="232" spans="1:12" x14ac:dyDescent="0.2">
      <c r="A232" s="2"/>
      <c r="B232" s="45"/>
      <c r="C232" s="3"/>
      <c r="D232" s="4"/>
      <c r="E232" s="3"/>
      <c r="F232" s="4"/>
      <c r="H232" s="4"/>
      <c r="I232" s="3"/>
      <c r="J232" s="4"/>
      <c r="K232" s="3"/>
    </row>
    <row r="233" spans="1:12" x14ac:dyDescent="0.2">
      <c r="A233" s="2"/>
      <c r="B233" s="45"/>
      <c r="C233" s="3"/>
      <c r="D233" s="4"/>
      <c r="E233" s="3"/>
      <c r="F233" s="4"/>
      <c r="H233" s="4"/>
      <c r="I233" s="3"/>
      <c r="J233" s="4"/>
      <c r="K233" s="3"/>
    </row>
    <row r="234" spans="1:12" x14ac:dyDescent="0.2">
      <c r="A234" s="2"/>
      <c r="B234" s="45"/>
      <c r="C234" s="3"/>
      <c r="D234" s="4"/>
      <c r="E234" s="3"/>
      <c r="F234" s="4"/>
      <c r="H234" s="4"/>
      <c r="I234" s="3"/>
      <c r="J234" s="4"/>
      <c r="K234" s="3"/>
    </row>
    <row r="235" spans="1:12" x14ac:dyDescent="0.2">
      <c r="A235" s="2"/>
      <c r="B235" s="45"/>
      <c r="C235" s="3"/>
      <c r="D235" s="4"/>
      <c r="E235" s="3"/>
      <c r="F235" s="4"/>
      <c r="H235" s="4"/>
      <c r="I235" s="3"/>
      <c r="J235" s="4"/>
      <c r="K235" s="3"/>
    </row>
    <row r="236" spans="1:12" x14ac:dyDescent="0.2">
      <c r="A236" s="2"/>
      <c r="B236" s="45"/>
      <c r="C236" s="3"/>
      <c r="D236" s="4"/>
      <c r="E236" s="3"/>
      <c r="F236" s="4"/>
      <c r="H236" s="4"/>
      <c r="I236" s="3"/>
      <c r="J236" s="4"/>
      <c r="K236" s="3"/>
    </row>
    <row r="237" spans="1:12" x14ac:dyDescent="0.2">
      <c r="A237" s="2"/>
      <c r="B237" s="45"/>
      <c r="C237" s="3"/>
      <c r="D237" s="4"/>
      <c r="E237" s="3"/>
      <c r="F237" s="4"/>
      <c r="H237" s="4"/>
      <c r="I237" s="3"/>
      <c r="J237" s="4"/>
      <c r="K237" s="3"/>
    </row>
    <row r="238" spans="1:12" x14ac:dyDescent="0.2">
      <c r="A238" s="2"/>
      <c r="B238" s="45"/>
      <c r="C238" s="3"/>
      <c r="D238" s="4"/>
      <c r="E238" s="3"/>
      <c r="F238" s="4"/>
      <c r="H238" s="4"/>
      <c r="I238" s="3"/>
      <c r="J238" s="4"/>
      <c r="K238" s="3"/>
    </row>
    <row r="239" spans="1:12" x14ac:dyDescent="0.2">
      <c r="A239" s="2"/>
      <c r="B239" s="45"/>
      <c r="C239" s="3"/>
      <c r="D239" s="4"/>
      <c r="E239" s="3"/>
      <c r="F239" s="4"/>
      <c r="H239" s="4"/>
      <c r="I239" s="3"/>
      <c r="J239" s="4"/>
      <c r="K239" s="3"/>
    </row>
    <row r="240" spans="1:12" x14ac:dyDescent="0.2">
      <c r="A240" s="2"/>
      <c r="B240" s="45"/>
      <c r="C240" s="3"/>
      <c r="D240" s="4"/>
      <c r="E240" s="3"/>
      <c r="F240" s="4"/>
      <c r="H240" s="4"/>
      <c r="I240" s="3"/>
      <c r="J240" s="4"/>
      <c r="K240" s="3"/>
    </row>
    <row r="241" spans="1:11" x14ac:dyDescent="0.2">
      <c r="A241" s="2"/>
      <c r="B241" s="45"/>
      <c r="C241" s="3"/>
      <c r="D241" s="4"/>
      <c r="E241" s="3"/>
      <c r="F241" s="4"/>
      <c r="H241" s="4"/>
      <c r="I241" s="3"/>
      <c r="J241" s="4"/>
      <c r="K241" s="3"/>
    </row>
    <row r="242" spans="1:11" x14ac:dyDescent="0.2">
      <c r="A242" s="2"/>
      <c r="B242" s="45"/>
      <c r="C242" s="3"/>
      <c r="D242" s="4"/>
      <c r="E242" s="3"/>
      <c r="F242" s="4"/>
      <c r="H242" s="4"/>
      <c r="I242" s="3"/>
      <c r="J242" s="4"/>
      <c r="K242" s="3"/>
    </row>
    <row r="243" spans="1:11" x14ac:dyDescent="0.2">
      <c r="A243" s="2"/>
      <c r="B243" s="45"/>
      <c r="C243" s="3"/>
      <c r="D243" s="4"/>
      <c r="E243" s="3"/>
      <c r="F243" s="4"/>
      <c r="H243" s="4"/>
      <c r="I243" s="3"/>
      <c r="J243" s="4"/>
      <c r="K243" s="3"/>
    </row>
    <row r="244" spans="1:11" x14ac:dyDescent="0.2">
      <c r="A244" s="2"/>
      <c r="B244" s="45"/>
      <c r="C244" s="3"/>
      <c r="D244" s="4"/>
      <c r="E244" s="3"/>
      <c r="F244" s="4"/>
      <c r="H244" s="4"/>
      <c r="I244" s="3"/>
      <c r="J244" s="4"/>
      <c r="K244" s="3"/>
    </row>
    <row r="245" spans="1:11" x14ac:dyDescent="0.2">
      <c r="A245" s="2"/>
      <c r="B245" s="45"/>
      <c r="C245" s="3"/>
      <c r="D245" s="4"/>
      <c r="E245" s="3"/>
      <c r="F245" s="4"/>
      <c r="H245" s="4"/>
      <c r="I245" s="3"/>
      <c r="J245" s="4"/>
      <c r="K245" s="3"/>
    </row>
    <row r="246" spans="1:11" x14ac:dyDescent="0.2">
      <c r="A246" s="2"/>
      <c r="B246" s="45"/>
      <c r="C246" s="3"/>
      <c r="D246" s="4"/>
      <c r="E246" s="3"/>
      <c r="F246" s="4"/>
      <c r="H246" s="4"/>
      <c r="I246" s="3"/>
      <c r="J246" s="4"/>
      <c r="K246" s="3"/>
    </row>
    <row r="247" spans="1:11" x14ac:dyDescent="0.2">
      <c r="A247" s="2"/>
      <c r="B247" s="45"/>
      <c r="C247" s="3"/>
      <c r="D247" s="4"/>
      <c r="E247" s="3"/>
      <c r="F247" s="4"/>
      <c r="H247" s="4"/>
      <c r="I247" s="3"/>
      <c r="J247" s="4"/>
      <c r="K247" s="3"/>
    </row>
    <row r="248" spans="1:11" x14ac:dyDescent="0.2">
      <c r="A248" s="2"/>
      <c r="B248" s="45"/>
      <c r="C248" s="3"/>
      <c r="D248" s="4"/>
      <c r="E248" s="3"/>
      <c r="F248" s="4"/>
      <c r="H248" s="4"/>
      <c r="I248" s="3"/>
      <c r="J248" s="4"/>
      <c r="K248" s="3"/>
    </row>
    <row r="249" spans="1:11" x14ac:dyDescent="0.2">
      <c r="A249" s="2"/>
      <c r="B249" s="45"/>
      <c r="C249" s="3"/>
      <c r="D249" s="4"/>
      <c r="E249" s="3"/>
      <c r="F249" s="4"/>
      <c r="H249" s="4"/>
      <c r="I249" s="3"/>
      <c r="J249" s="4"/>
      <c r="K249" s="3"/>
    </row>
    <row r="250" spans="1:11" x14ac:dyDescent="0.2">
      <c r="A250" s="2"/>
      <c r="B250" s="45"/>
      <c r="C250" s="3"/>
      <c r="D250" s="4"/>
      <c r="E250" s="3"/>
      <c r="F250" s="4"/>
      <c r="H250" s="4"/>
      <c r="I250" s="3"/>
      <c r="J250" s="4"/>
      <c r="K250" s="3"/>
    </row>
    <row r="251" spans="1:11" x14ac:dyDescent="0.2">
      <c r="A251" s="2"/>
      <c r="B251" s="45"/>
      <c r="C251" s="3"/>
      <c r="D251" s="4"/>
      <c r="E251" s="3"/>
      <c r="F251" s="4"/>
      <c r="H251" s="4"/>
      <c r="I251" s="3"/>
      <c r="J251" s="4"/>
      <c r="K251" s="3"/>
    </row>
    <row r="252" spans="1:11" x14ac:dyDescent="0.2">
      <c r="A252" s="2"/>
      <c r="B252" s="45"/>
      <c r="C252" s="3"/>
      <c r="D252" s="4"/>
      <c r="E252" s="3"/>
      <c r="F252" s="4"/>
      <c r="H252" s="4"/>
      <c r="I252" s="3"/>
      <c r="J252" s="4"/>
      <c r="K252" s="3"/>
    </row>
    <row r="253" spans="1:11" x14ac:dyDescent="0.2">
      <c r="A253" s="2"/>
      <c r="B253" s="45"/>
      <c r="C253" s="3"/>
      <c r="D253" s="4"/>
      <c r="E253" s="3"/>
      <c r="F253" s="4"/>
      <c r="H253" s="4"/>
      <c r="I253" s="3"/>
      <c r="J253" s="4"/>
      <c r="K253" s="3"/>
    </row>
    <row r="254" spans="1:11" x14ac:dyDescent="0.2">
      <c r="A254" s="2"/>
      <c r="B254" s="45"/>
      <c r="C254" s="3"/>
      <c r="D254" s="4"/>
      <c r="E254" s="3"/>
      <c r="F254" s="4"/>
      <c r="H254" s="4"/>
      <c r="I254" s="3"/>
      <c r="J254" s="4"/>
      <c r="K254" s="3"/>
    </row>
    <row r="255" spans="1:11" x14ac:dyDescent="0.2">
      <c r="A255" s="2"/>
      <c r="B255" s="45"/>
      <c r="C255" s="3"/>
      <c r="D255" s="4"/>
      <c r="E255" s="3"/>
      <c r="F255" s="4"/>
      <c r="H255" s="4"/>
      <c r="I255" s="3"/>
      <c r="J255" s="4"/>
      <c r="K255" s="3"/>
    </row>
    <row r="256" spans="1:11" x14ac:dyDescent="0.2">
      <c r="A256" s="2"/>
      <c r="B256" s="45"/>
      <c r="C256" s="3"/>
      <c r="D256" s="4"/>
      <c r="E256" s="3"/>
      <c r="F256" s="4"/>
      <c r="H256" s="4"/>
      <c r="I256" s="3"/>
      <c r="J256" s="4"/>
      <c r="K256" s="3"/>
    </row>
    <row r="257" spans="1:11" x14ac:dyDescent="0.2">
      <c r="A257" s="2"/>
      <c r="B257" s="45"/>
      <c r="C257" s="3"/>
      <c r="D257" s="4"/>
      <c r="E257" s="3"/>
      <c r="F257" s="4"/>
      <c r="H257" s="4"/>
      <c r="I257" s="3"/>
      <c r="J257" s="4"/>
      <c r="K257" s="3"/>
    </row>
    <row r="258" spans="1:11" x14ac:dyDescent="0.2">
      <c r="A258" s="2"/>
      <c r="B258" s="45"/>
      <c r="C258" s="3"/>
      <c r="D258" s="4"/>
      <c r="E258" s="3"/>
      <c r="F258" s="4"/>
      <c r="H258" s="4"/>
      <c r="I258" s="3"/>
      <c r="J258" s="4"/>
      <c r="K258" s="3"/>
    </row>
    <row r="259" spans="1:11" x14ac:dyDescent="0.2">
      <c r="A259" s="2"/>
      <c r="B259" s="45"/>
      <c r="C259" s="3"/>
      <c r="D259" s="4"/>
      <c r="E259" s="3"/>
      <c r="F259" s="4"/>
      <c r="H259" s="4"/>
      <c r="I259" s="3"/>
      <c r="J259" s="4"/>
      <c r="K259" s="3"/>
    </row>
    <row r="260" spans="1:11" x14ac:dyDescent="0.2">
      <c r="A260" s="2"/>
      <c r="B260" s="45"/>
      <c r="C260" s="3"/>
      <c r="D260" s="4"/>
      <c r="E260" s="3"/>
      <c r="F260" s="4"/>
      <c r="H260" s="4"/>
      <c r="I260" s="3"/>
      <c r="J260" s="4"/>
      <c r="K260" s="3"/>
    </row>
    <row r="261" spans="1:11" x14ac:dyDescent="0.2">
      <c r="A261" s="2"/>
      <c r="B261" s="45"/>
      <c r="C261" s="3"/>
      <c r="D261" s="4"/>
      <c r="E261" s="3"/>
      <c r="F261" s="4"/>
      <c r="H261" s="4"/>
      <c r="I261" s="3"/>
      <c r="J261" s="4"/>
      <c r="K261" s="3"/>
    </row>
    <row r="262" spans="1:11" x14ac:dyDescent="0.2">
      <c r="A262" s="2"/>
      <c r="B262" s="45"/>
      <c r="C262" s="3"/>
      <c r="D262" s="4"/>
      <c r="E262" s="3"/>
      <c r="F262" s="4"/>
      <c r="H262" s="4"/>
      <c r="I262" s="3"/>
      <c r="J262" s="4"/>
      <c r="K262" s="3"/>
    </row>
    <row r="263" spans="1:11" x14ac:dyDescent="0.2">
      <c r="A263" s="2"/>
      <c r="B263" s="45"/>
      <c r="C263" s="3"/>
      <c r="D263" s="4"/>
      <c r="E263" s="3"/>
      <c r="F263" s="4"/>
      <c r="H263" s="4"/>
      <c r="I263" s="3"/>
      <c r="J263" s="4"/>
      <c r="K263" s="3"/>
    </row>
    <row r="264" spans="1:11" x14ac:dyDescent="0.2">
      <c r="A264" s="78" t="s">
        <v>97</v>
      </c>
      <c r="C264" s="33"/>
    </row>
    <row r="265" spans="1:11" ht="15.75" x14ac:dyDescent="0.25">
      <c r="A265" s="63" t="s">
        <v>96</v>
      </c>
      <c r="B265" s="43" t="s">
        <v>72</v>
      </c>
      <c r="C265" s="34" t="str">
        <f t="shared" ref="C265:K265" si="173">C65</f>
        <v>O&amp;M</v>
      </c>
      <c r="D265" s="34" t="str">
        <f t="shared" si="173"/>
        <v>O&amp;M%</v>
      </c>
      <c r="E265" s="34" t="str">
        <f t="shared" si="173"/>
        <v>INDIRECT CONST</v>
      </c>
      <c r="F265" s="34" t="str">
        <f t="shared" si="173"/>
        <v>IND%</v>
      </c>
      <c r="G265" s="34" t="str">
        <f t="shared" si="173"/>
        <v>DIR CONST</v>
      </c>
      <c r="H265" s="34" t="str">
        <f t="shared" si="173"/>
        <v>CAP%</v>
      </c>
      <c r="I265" s="34" t="str">
        <f t="shared" si="173"/>
        <v>OTHER</v>
      </c>
      <c r="J265" s="34" t="str">
        <f t="shared" si="173"/>
        <v>OTH%</v>
      </c>
      <c r="K265" s="34" t="str">
        <f t="shared" si="173"/>
        <v>TOTAL</v>
      </c>
    </row>
    <row r="266" spans="1:11" x14ac:dyDescent="0.2">
      <c r="B266" s="45"/>
      <c r="D266" s="53"/>
    </row>
    <row r="267" spans="1:11" x14ac:dyDescent="0.2">
      <c r="A267" s="52" t="s">
        <v>82</v>
      </c>
      <c r="B267" s="45"/>
      <c r="C267">
        <f t="shared" ref="C267:K267" si="174">AVERAGE(C126:C137)</f>
        <v>4086003.7658333331</v>
      </c>
      <c r="D267" s="53">
        <f t="shared" si="174"/>
        <v>0.64891042620332196</v>
      </c>
      <c r="E267">
        <f t="shared" si="174"/>
        <v>645526.09</v>
      </c>
      <c r="F267" s="53">
        <f t="shared" si="174"/>
        <v>0.10290801707725115</v>
      </c>
      <c r="G267">
        <f t="shared" si="174"/>
        <v>1353441.4924999999</v>
      </c>
      <c r="H267" s="53">
        <f t="shared" si="174"/>
        <v>0.2159468618688152</v>
      </c>
      <c r="I267">
        <f t="shared" si="174"/>
        <v>201429.26166666669</v>
      </c>
      <c r="J267" s="53">
        <f t="shared" si="174"/>
        <v>3.2234694850611652E-2</v>
      </c>
      <c r="K267">
        <f t="shared" si="174"/>
        <v>6286400.6099999994</v>
      </c>
    </row>
    <row r="268" spans="1:11" x14ac:dyDescent="0.2">
      <c r="A268" s="52" t="s">
        <v>83</v>
      </c>
      <c r="B268" s="45"/>
      <c r="C268">
        <f t="shared" ref="C268:K268" si="175">AVERAGE(C138:C149)</f>
        <v>3697304.5208333335</v>
      </c>
      <c r="D268" s="53">
        <f t="shared" si="175"/>
        <v>0.62087675211956805</v>
      </c>
      <c r="E268">
        <f t="shared" si="175"/>
        <v>942441.86916666664</v>
      </c>
      <c r="F268" s="53">
        <f t="shared" si="175"/>
        <v>0.15788983053824071</v>
      </c>
      <c r="G268">
        <f t="shared" si="175"/>
        <v>1011559.4141666666</v>
      </c>
      <c r="H268" s="53">
        <f t="shared" si="175"/>
        <v>0.17022771256240407</v>
      </c>
      <c r="I268">
        <f t="shared" si="175"/>
        <v>305343.66166666668</v>
      </c>
      <c r="J268" s="53">
        <f t="shared" si="175"/>
        <v>5.1005704779787213E-2</v>
      </c>
      <c r="K268">
        <f t="shared" si="175"/>
        <v>5956649.4658333333</v>
      </c>
    </row>
    <row r="269" spans="1:11" x14ac:dyDescent="0.2">
      <c r="A269" s="52" t="s">
        <v>84</v>
      </c>
      <c r="B269" s="45"/>
      <c r="C269">
        <f t="shared" ref="C269:K269" si="176">AVERAGE(C150:C161)</f>
        <v>4086759.75</v>
      </c>
      <c r="D269" s="53">
        <f t="shared" si="176"/>
        <v>0.67191241765248855</v>
      </c>
      <c r="E269">
        <f t="shared" si="176"/>
        <v>1017632.4166666666</v>
      </c>
      <c r="F269" s="53">
        <f t="shared" si="176"/>
        <v>0.16758940312107928</v>
      </c>
      <c r="G269">
        <f t="shared" si="176"/>
        <v>817498.66666666663</v>
      </c>
      <c r="H269" s="53">
        <f t="shared" si="176"/>
        <v>0.13448865842060739</v>
      </c>
      <c r="I269">
        <f t="shared" si="176"/>
        <v>158285.66666666666</v>
      </c>
      <c r="J269" s="53">
        <f t="shared" si="176"/>
        <v>2.6009520805824669E-2</v>
      </c>
      <c r="K269">
        <f t="shared" si="176"/>
        <v>6080176.5</v>
      </c>
    </row>
    <row r="270" spans="1:11" x14ac:dyDescent="0.2">
      <c r="A270" s="52" t="s">
        <v>93</v>
      </c>
      <c r="B270" s="45"/>
      <c r="C270">
        <f t="shared" ref="C270:K270" si="177">AVERAGE(C162:C173)</f>
        <v>4396438.9824999999</v>
      </c>
      <c r="D270" s="53">
        <f t="shared" si="177"/>
        <v>0.67080927910160826</v>
      </c>
      <c r="E270">
        <f t="shared" si="177"/>
        <v>1102066.5933333333</v>
      </c>
      <c r="F270" s="53">
        <f t="shared" si="177"/>
        <v>0.16819320261261964</v>
      </c>
      <c r="G270">
        <f t="shared" si="177"/>
        <v>893609.6841666667</v>
      </c>
      <c r="H270" s="53">
        <f t="shared" si="177"/>
        <v>0.13630718238124903</v>
      </c>
      <c r="I270">
        <f t="shared" si="177"/>
        <v>161892.95749999999</v>
      </c>
      <c r="J270" s="53">
        <f t="shared" si="177"/>
        <v>2.4690335904523127E-2</v>
      </c>
      <c r="K270">
        <f t="shared" si="177"/>
        <v>6554008.2175000003</v>
      </c>
    </row>
    <row r="271" spans="1:11" x14ac:dyDescent="0.2">
      <c r="A271" s="52" t="s">
        <v>94</v>
      </c>
      <c r="B271" s="45"/>
      <c r="C271">
        <f t="shared" ref="C271:K271" si="178">AVERAGE(C174:C185)</f>
        <v>4513477.833333333</v>
      </c>
      <c r="D271" s="53">
        <f t="shared" si="178"/>
        <v>0.66385415433750994</v>
      </c>
      <c r="E271">
        <f t="shared" si="178"/>
        <v>1269671.8333333333</v>
      </c>
      <c r="F271" s="53">
        <f t="shared" si="178"/>
        <v>0.18686454336825797</v>
      </c>
      <c r="G271">
        <f t="shared" si="178"/>
        <v>853615.66666666663</v>
      </c>
      <c r="H271" s="53">
        <f t="shared" si="178"/>
        <v>0.1255065947027664</v>
      </c>
      <c r="I271">
        <f t="shared" si="178"/>
        <v>161620.16666666666</v>
      </c>
      <c r="J271" s="53">
        <f t="shared" si="178"/>
        <v>2.3774707591465587E-2</v>
      </c>
      <c r="K271">
        <f t="shared" si="178"/>
        <v>6798385.5</v>
      </c>
    </row>
    <row r="272" spans="1:11" x14ac:dyDescent="0.2">
      <c r="A272" s="52" t="s">
        <v>95</v>
      </c>
      <c r="B272" s="45"/>
      <c r="C272">
        <f t="shared" ref="C272:K272" si="179">AVERAGE(C186:C197)</f>
        <v>4605891.916666667</v>
      </c>
      <c r="D272" s="53">
        <f t="shared" si="179"/>
        <v>0.64890241485691691</v>
      </c>
      <c r="E272">
        <f t="shared" si="179"/>
        <v>1391886.3333333333</v>
      </c>
      <c r="F272" s="53">
        <f t="shared" si="179"/>
        <v>0.19593896532324465</v>
      </c>
      <c r="G272">
        <f t="shared" si="179"/>
        <v>925275.91666666663</v>
      </c>
      <c r="H272" s="53">
        <f t="shared" si="179"/>
        <v>0.12957863939193998</v>
      </c>
      <c r="I272">
        <f t="shared" si="179"/>
        <v>181651.5</v>
      </c>
      <c r="J272" s="53">
        <f t="shared" si="179"/>
        <v>2.5579980427898441E-2</v>
      </c>
      <c r="K272">
        <f t="shared" si="179"/>
        <v>7104705.666666667</v>
      </c>
    </row>
    <row r="273" spans="1:4" x14ac:dyDescent="0.2">
      <c r="A273" s="2"/>
      <c r="B273" s="45"/>
      <c r="C273" s="53"/>
      <c r="D273" s="53"/>
    </row>
    <row r="274" spans="1:4" x14ac:dyDescent="0.2">
      <c r="A274" s="2"/>
      <c r="B274" s="45"/>
    </row>
    <row r="275" spans="1:4" x14ac:dyDescent="0.2">
      <c r="A275" s="2"/>
      <c r="B275" s="45"/>
    </row>
    <row r="276" spans="1:4" x14ac:dyDescent="0.2">
      <c r="A276" s="2"/>
      <c r="B276" s="45"/>
    </row>
    <row r="277" spans="1:4" x14ac:dyDescent="0.2">
      <c r="A277" s="2"/>
      <c r="B277" s="45"/>
    </row>
    <row r="278" spans="1:4" x14ac:dyDescent="0.2">
      <c r="A278" s="2"/>
      <c r="B278" s="45"/>
    </row>
    <row r="279" spans="1:4" x14ac:dyDescent="0.2">
      <c r="A279" s="2"/>
      <c r="B279" s="45"/>
    </row>
    <row r="280" spans="1:4" x14ac:dyDescent="0.2">
      <c r="A280" s="2"/>
      <c r="B280" s="45"/>
    </row>
    <row r="281" spans="1:4" x14ac:dyDescent="0.2">
      <c r="A281" s="2"/>
      <c r="B281" s="45"/>
    </row>
    <row r="282" spans="1:4" x14ac:dyDescent="0.2">
      <c r="A282" s="2"/>
      <c r="B282" s="45"/>
    </row>
    <row r="283" spans="1:4" x14ac:dyDescent="0.2">
      <c r="A283" s="2"/>
      <c r="B283" s="45"/>
    </row>
    <row r="284" spans="1:4" x14ac:dyDescent="0.2">
      <c r="A284" s="2"/>
      <c r="B284" s="45"/>
    </row>
    <row r="285" spans="1:4" x14ac:dyDescent="0.2">
      <c r="A285" s="2"/>
      <c r="B285" s="45"/>
    </row>
    <row r="286" spans="1:4" x14ac:dyDescent="0.2">
      <c r="A286" s="2"/>
      <c r="B286" s="45"/>
    </row>
    <row r="287" spans="1:4" x14ac:dyDescent="0.2">
      <c r="A287" s="2"/>
      <c r="B287" s="45"/>
    </row>
    <row r="288" spans="1:4" x14ac:dyDescent="0.2">
      <c r="A288" s="2"/>
      <c r="B288" s="45"/>
    </row>
    <row r="289" spans="1:2" x14ac:dyDescent="0.2">
      <c r="A289" s="2"/>
      <c r="B289" s="45"/>
    </row>
    <row r="290" spans="1:2" x14ac:dyDescent="0.2">
      <c r="A290" s="2"/>
      <c r="B290" s="45"/>
    </row>
    <row r="291" spans="1:2" x14ac:dyDescent="0.2">
      <c r="A291" s="2"/>
      <c r="B291" s="45"/>
    </row>
    <row r="292" spans="1:2" x14ac:dyDescent="0.2">
      <c r="A292" s="2"/>
      <c r="B292" s="45"/>
    </row>
    <row r="293" spans="1:2" x14ac:dyDescent="0.2">
      <c r="A293" s="2"/>
      <c r="B293" s="45"/>
    </row>
    <row r="294" spans="1:2" x14ac:dyDescent="0.2">
      <c r="A294" s="2"/>
      <c r="B294" s="45"/>
    </row>
    <row r="295" spans="1:2" x14ac:dyDescent="0.2">
      <c r="A295" s="2"/>
      <c r="B295" s="45"/>
    </row>
    <row r="296" spans="1:2" x14ac:dyDescent="0.2">
      <c r="A296" s="2"/>
      <c r="B296" s="45"/>
    </row>
    <row r="297" spans="1:2" x14ac:dyDescent="0.2">
      <c r="A297" s="2"/>
      <c r="B297" s="45"/>
    </row>
    <row r="298" spans="1:2" x14ac:dyDescent="0.2">
      <c r="A298" s="2"/>
      <c r="B298" s="45"/>
    </row>
    <row r="299" spans="1:2" x14ac:dyDescent="0.2">
      <c r="A299" s="2"/>
      <c r="B299" s="45"/>
    </row>
    <row r="300" spans="1:2" x14ac:dyDescent="0.2">
      <c r="A300" s="2"/>
      <c r="B300" s="45"/>
    </row>
    <row r="301" spans="1:2" x14ac:dyDescent="0.2">
      <c r="A301" s="2"/>
      <c r="B301" s="45"/>
    </row>
    <row r="302" spans="1:2" x14ac:dyDescent="0.2">
      <c r="A302" s="2"/>
      <c r="B302" s="45"/>
    </row>
    <row r="303" spans="1:2" x14ac:dyDescent="0.2">
      <c r="A303" s="2"/>
      <c r="B303" s="45"/>
    </row>
    <row r="304" spans="1:2" x14ac:dyDescent="0.2">
      <c r="A304" s="2"/>
      <c r="B304" s="45"/>
    </row>
    <row r="305" spans="1:2" x14ac:dyDescent="0.2">
      <c r="A305" s="2"/>
      <c r="B305" s="45"/>
    </row>
    <row r="306" spans="1:2" x14ac:dyDescent="0.2">
      <c r="A306" s="2"/>
      <c r="B306" s="45"/>
    </row>
    <row r="307" spans="1:2" x14ac:dyDescent="0.2">
      <c r="A307" s="2"/>
      <c r="B307" s="45"/>
    </row>
    <row r="308" spans="1:2" x14ac:dyDescent="0.2">
      <c r="A308" s="2"/>
      <c r="B308" s="45"/>
    </row>
    <row r="311" spans="1:2" x14ac:dyDescent="0.2">
      <c r="A311" s="2"/>
      <c r="B311" s="45"/>
    </row>
    <row r="312" spans="1:2" x14ac:dyDescent="0.2">
      <c r="A312" s="2"/>
      <c r="B312" s="45"/>
    </row>
    <row r="313" spans="1:2" x14ac:dyDescent="0.2">
      <c r="A313" s="2"/>
      <c r="B313" s="45"/>
    </row>
    <row r="314" spans="1:2" x14ac:dyDescent="0.2">
      <c r="A314" s="2"/>
      <c r="B314" s="45"/>
    </row>
    <row r="315" spans="1:2" x14ac:dyDescent="0.2">
      <c r="A315" s="2"/>
      <c r="B315" s="45"/>
    </row>
    <row r="316" spans="1:2" x14ac:dyDescent="0.2">
      <c r="A316" s="2"/>
      <c r="B316" s="45"/>
    </row>
    <row r="317" spans="1:2" x14ac:dyDescent="0.2">
      <c r="A317" s="2"/>
      <c r="B317" s="45"/>
    </row>
    <row r="318" spans="1:2" x14ac:dyDescent="0.2">
      <c r="A318" s="2"/>
      <c r="B318" s="45"/>
    </row>
    <row r="319" spans="1:2" x14ac:dyDescent="0.2">
      <c r="A319" s="2"/>
      <c r="B319" s="45"/>
    </row>
    <row r="320" spans="1:2" x14ac:dyDescent="0.2">
      <c r="A320" s="2"/>
      <c r="B320" s="45"/>
    </row>
    <row r="321" spans="1:2" x14ac:dyDescent="0.2">
      <c r="A321" s="2"/>
      <c r="B321" s="45"/>
    </row>
    <row r="322" spans="1:2" x14ac:dyDescent="0.2">
      <c r="A322" s="2"/>
      <c r="B322" s="45"/>
    </row>
    <row r="323" spans="1:2" x14ac:dyDescent="0.2">
      <c r="A323" s="2"/>
      <c r="B323" s="45"/>
    </row>
    <row r="324" spans="1:2" x14ac:dyDescent="0.2">
      <c r="A324" s="2"/>
      <c r="B324" s="45"/>
    </row>
    <row r="325" spans="1:2" x14ac:dyDescent="0.2">
      <c r="A325" s="2"/>
      <c r="B325" s="45"/>
    </row>
    <row r="326" spans="1:2" x14ac:dyDescent="0.2">
      <c r="A326" s="2"/>
      <c r="B326" s="45"/>
    </row>
    <row r="327" spans="1:2" x14ac:dyDescent="0.2">
      <c r="A327" s="2"/>
      <c r="B327" s="45"/>
    </row>
    <row r="328" spans="1:2" x14ac:dyDescent="0.2">
      <c r="A328" s="2"/>
      <c r="B328" s="45"/>
    </row>
    <row r="329" spans="1:2" x14ac:dyDescent="0.2">
      <c r="A329" s="2"/>
      <c r="B329" s="45"/>
    </row>
    <row r="330" spans="1:2" x14ac:dyDescent="0.2">
      <c r="A330" s="2"/>
      <c r="B330" s="45"/>
    </row>
    <row r="331" spans="1:2" x14ac:dyDescent="0.2">
      <c r="A331" s="2"/>
      <c r="B331" s="45"/>
    </row>
    <row r="332" spans="1:2" x14ac:dyDescent="0.2">
      <c r="A332" s="2"/>
      <c r="B332" s="45"/>
    </row>
    <row r="333" spans="1:2" x14ac:dyDescent="0.2">
      <c r="A333" s="2"/>
      <c r="B333" s="45"/>
    </row>
    <row r="334" spans="1:2" x14ac:dyDescent="0.2">
      <c r="A334" s="2"/>
      <c r="B334" s="45"/>
    </row>
    <row r="335" spans="1:2" x14ac:dyDescent="0.2">
      <c r="A335" s="2"/>
      <c r="B335" s="45"/>
    </row>
    <row r="336" spans="1:2" x14ac:dyDescent="0.2">
      <c r="A336" s="2"/>
      <c r="B336" s="45"/>
    </row>
    <row r="337" spans="1:2" x14ac:dyDescent="0.2">
      <c r="A337" s="2"/>
      <c r="B337" s="45"/>
    </row>
    <row r="338" spans="1:2" x14ac:dyDescent="0.2">
      <c r="A338" s="2"/>
      <c r="B338" s="45"/>
    </row>
    <row r="339" spans="1:2" x14ac:dyDescent="0.2">
      <c r="A339" s="2"/>
      <c r="B339" s="45"/>
    </row>
    <row r="340" spans="1:2" x14ac:dyDescent="0.2">
      <c r="A340" s="2"/>
      <c r="B340" s="45"/>
    </row>
    <row r="341" spans="1:2" x14ac:dyDescent="0.2">
      <c r="A341" s="2"/>
      <c r="B341" s="45"/>
    </row>
    <row r="342" spans="1:2" x14ac:dyDescent="0.2">
      <c r="A342" s="2"/>
      <c r="B342" s="45"/>
    </row>
    <row r="343" spans="1:2" x14ac:dyDescent="0.2">
      <c r="A343" s="2"/>
      <c r="B343" s="45"/>
    </row>
    <row r="344" spans="1:2" x14ac:dyDescent="0.2">
      <c r="A344" s="2"/>
      <c r="B344" s="45"/>
    </row>
    <row r="345" spans="1:2" x14ac:dyDescent="0.2">
      <c r="A345" s="2"/>
      <c r="B345" s="45"/>
    </row>
    <row r="346" spans="1:2" x14ac:dyDescent="0.2">
      <c r="A346" s="2"/>
      <c r="B346" s="45"/>
    </row>
    <row r="347" spans="1:2" x14ac:dyDescent="0.2">
      <c r="A347" s="2"/>
      <c r="B347" s="45"/>
    </row>
    <row r="348" spans="1:2" x14ac:dyDescent="0.2">
      <c r="A348" s="2"/>
      <c r="B348" s="45"/>
    </row>
    <row r="349" spans="1:2" x14ac:dyDescent="0.2">
      <c r="A349" s="2"/>
      <c r="B349" s="45"/>
    </row>
    <row r="350" spans="1:2" x14ac:dyDescent="0.2">
      <c r="A350" s="2"/>
      <c r="B350" s="45"/>
    </row>
    <row r="351" spans="1:2" x14ac:dyDescent="0.2">
      <c r="A351" s="2"/>
      <c r="B351" s="45"/>
    </row>
    <row r="352" spans="1:2" x14ac:dyDescent="0.2">
      <c r="A352" s="2"/>
      <c r="B352" s="45"/>
    </row>
    <row r="353" spans="1:2" x14ac:dyDescent="0.2">
      <c r="A353" s="2"/>
      <c r="B353" s="45"/>
    </row>
    <row r="354" spans="1:2" x14ac:dyDescent="0.2">
      <c r="A354" s="2"/>
      <c r="B354" s="45"/>
    </row>
    <row r="355" spans="1:2" x14ac:dyDescent="0.2">
      <c r="A355" s="2"/>
      <c r="B355" s="45"/>
    </row>
    <row r="356" spans="1:2" x14ac:dyDescent="0.2">
      <c r="A356" s="2"/>
      <c r="B356" s="45"/>
    </row>
    <row r="357" spans="1:2" x14ac:dyDescent="0.2">
      <c r="A357" s="2"/>
      <c r="B357" s="45"/>
    </row>
    <row r="358" spans="1:2" x14ac:dyDescent="0.2">
      <c r="A358" s="2"/>
      <c r="B358" s="45"/>
    </row>
    <row r="359" spans="1:2" x14ac:dyDescent="0.2">
      <c r="A359" s="2"/>
      <c r="B359" s="45"/>
    </row>
    <row r="360" spans="1:2" x14ac:dyDescent="0.2">
      <c r="A360" s="2"/>
      <c r="B360" s="45"/>
    </row>
    <row r="361" spans="1:2" x14ac:dyDescent="0.2">
      <c r="A361" s="2"/>
      <c r="B361" s="45"/>
    </row>
    <row r="362" spans="1:2" x14ac:dyDescent="0.2">
      <c r="A362" s="2"/>
      <c r="B362" s="45"/>
    </row>
    <row r="363" spans="1:2" x14ac:dyDescent="0.2">
      <c r="A363" s="2"/>
      <c r="B363" s="45"/>
    </row>
    <row r="364" spans="1:2" x14ac:dyDescent="0.2">
      <c r="A364" s="2"/>
      <c r="B364" s="45"/>
    </row>
    <row r="365" spans="1:2" x14ac:dyDescent="0.2">
      <c r="A365" s="2"/>
      <c r="B365" s="45"/>
    </row>
    <row r="366" spans="1:2" x14ac:dyDescent="0.2">
      <c r="A366" s="2"/>
      <c r="B366" s="45"/>
    </row>
    <row r="367" spans="1:2" x14ac:dyDescent="0.2">
      <c r="A367" s="2"/>
      <c r="B367" s="45"/>
    </row>
    <row r="368" spans="1:2" x14ac:dyDescent="0.2">
      <c r="A368" s="2"/>
      <c r="B368" s="45"/>
    </row>
    <row r="369" spans="1:2" x14ac:dyDescent="0.2">
      <c r="A369" s="2"/>
      <c r="B369" s="45"/>
    </row>
    <row r="370" spans="1:2" x14ac:dyDescent="0.2">
      <c r="A370" s="2"/>
      <c r="B370" s="45"/>
    </row>
    <row r="371" spans="1:2" x14ac:dyDescent="0.2">
      <c r="A371" s="2"/>
      <c r="B371" s="45"/>
    </row>
    <row r="372" spans="1:2" x14ac:dyDescent="0.2">
      <c r="A372" s="2"/>
      <c r="B372" s="45"/>
    </row>
    <row r="373" spans="1:2" x14ac:dyDescent="0.2">
      <c r="A373" s="2"/>
      <c r="B373" s="45"/>
    </row>
    <row r="374" spans="1:2" x14ac:dyDescent="0.2">
      <c r="A374" s="2"/>
      <c r="B374" s="45"/>
    </row>
    <row r="375" spans="1:2" x14ac:dyDescent="0.2">
      <c r="A375" s="2"/>
      <c r="B375" s="45"/>
    </row>
    <row r="376" spans="1:2" x14ac:dyDescent="0.2">
      <c r="A376" s="2"/>
      <c r="B376" s="45"/>
    </row>
    <row r="377" spans="1:2" x14ac:dyDescent="0.2">
      <c r="A377" s="2"/>
      <c r="B377" s="45"/>
    </row>
    <row r="378" spans="1:2" x14ac:dyDescent="0.2">
      <c r="A378" s="2"/>
      <c r="B378" s="45"/>
    </row>
    <row r="379" spans="1:2" x14ac:dyDescent="0.2">
      <c r="A379" s="2"/>
      <c r="B379" s="45"/>
    </row>
    <row r="380" spans="1:2" x14ac:dyDescent="0.2">
      <c r="A380" s="2"/>
      <c r="B380" s="45"/>
    </row>
    <row r="381" spans="1:2" x14ac:dyDescent="0.2">
      <c r="A381" s="2"/>
      <c r="B381" s="45"/>
    </row>
    <row r="382" spans="1:2" x14ac:dyDescent="0.2">
      <c r="A382" s="2"/>
      <c r="B382" s="45"/>
    </row>
  </sheetData>
  <mergeCells count="3">
    <mergeCell ref="A57:K57"/>
    <mergeCell ref="A58:K58"/>
    <mergeCell ref="A60:K60"/>
  </mergeCells>
  <phoneticPr fontId="0" type="noConversion"/>
  <printOptions horizontalCentered="1" gridLines="1" gridLinesSet="0"/>
  <pageMargins left="0.5" right="0.5" top="0.5" bottom="0.5" header="0.25" footer="0.25"/>
  <pageSetup scale="86" orientation="portrait" r:id="rId1"/>
  <headerFooter alignWithMargins="0">
    <oddHeader>&amp;L&amp;"MS Sans Serif,Bold"&amp;D&amp;R Page &amp;P of &amp;N</oddHeader>
    <oddFooter>&amp;L&amp;8&amp;Z&amp;F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M35"/>
  <sheetViews>
    <sheetView workbookViewId="0"/>
  </sheetViews>
  <sheetFormatPr defaultRowHeight="12.75" x14ac:dyDescent="0.2"/>
  <sheetData>
    <row r="1" spans="1:13" ht="30.75" x14ac:dyDescent="0.45">
      <c r="A1" s="37" t="s">
        <v>52</v>
      </c>
    </row>
    <row r="2" spans="1:13" ht="30.75" x14ac:dyDescent="0.45">
      <c r="A2" s="37"/>
    </row>
    <row r="4" spans="1:13" x14ac:dyDescent="0.2">
      <c r="A4" s="36" t="s">
        <v>47</v>
      </c>
    </row>
    <row r="5" spans="1:13" x14ac:dyDescent="0.2">
      <c r="A5" s="35" t="s">
        <v>57</v>
      </c>
    </row>
    <row r="6" spans="1:13" x14ac:dyDescent="0.2">
      <c r="A6" s="35" t="s">
        <v>51</v>
      </c>
    </row>
    <row r="7" spans="1:13" x14ac:dyDescent="0.2">
      <c r="A7" s="35" t="s">
        <v>58</v>
      </c>
    </row>
    <row r="8" spans="1:13" ht="27.75" customHeight="1" x14ac:dyDescent="0.2">
      <c r="A8" s="221" t="s">
        <v>70</v>
      </c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</row>
    <row r="9" spans="1:13" x14ac:dyDescent="0.2">
      <c r="A9" s="35" t="s">
        <v>59</v>
      </c>
    </row>
    <row r="10" spans="1:13" x14ac:dyDescent="0.2">
      <c r="A10" s="35"/>
    </row>
    <row r="11" spans="1:13" x14ac:dyDescent="0.2">
      <c r="A11" s="35"/>
    </row>
    <row r="12" spans="1:13" x14ac:dyDescent="0.2">
      <c r="A12" s="36" t="s">
        <v>60</v>
      </c>
    </row>
    <row r="13" spans="1:13" x14ac:dyDescent="0.2">
      <c r="A13" s="35" t="s">
        <v>61</v>
      </c>
    </row>
    <row r="14" spans="1:13" x14ac:dyDescent="0.2">
      <c r="A14" s="35" t="s">
        <v>62</v>
      </c>
    </row>
    <row r="17" spans="1:13" x14ac:dyDescent="0.2">
      <c r="A17" s="36" t="s">
        <v>50</v>
      </c>
    </row>
    <row r="18" spans="1:13" x14ac:dyDescent="0.2">
      <c r="A18" s="35" t="s">
        <v>63</v>
      </c>
    </row>
    <row r="19" spans="1:13" x14ac:dyDescent="0.2">
      <c r="A19" s="35" t="s">
        <v>64</v>
      </c>
    </row>
    <row r="22" spans="1:13" x14ac:dyDescent="0.2">
      <c r="A22" s="36" t="s">
        <v>48</v>
      </c>
    </row>
    <row r="23" spans="1:13" x14ac:dyDescent="0.2">
      <c r="A23" s="35" t="s">
        <v>54</v>
      </c>
    </row>
    <row r="24" spans="1:13" x14ac:dyDescent="0.2">
      <c r="A24" s="35" t="s">
        <v>65</v>
      </c>
    </row>
    <row r="25" spans="1:13" ht="26.25" customHeight="1" x14ac:dyDescent="0.2">
      <c r="A25" s="221" t="s">
        <v>55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</row>
    <row r="26" spans="1:13" x14ac:dyDescent="0.2">
      <c r="A26" s="35" t="s">
        <v>66</v>
      </c>
    </row>
    <row r="27" spans="1:13" x14ac:dyDescent="0.2">
      <c r="A27" s="38" t="s">
        <v>56</v>
      </c>
    </row>
    <row r="28" spans="1:13" ht="25.5" customHeight="1" x14ac:dyDescent="0.2">
      <c r="A28" s="222" t="s">
        <v>67</v>
      </c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</row>
    <row r="29" spans="1:13" ht="25.5" customHeight="1" x14ac:dyDescent="0.2">
      <c r="A29" s="222" t="s">
        <v>68</v>
      </c>
      <c r="B29" s="200"/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</row>
    <row r="30" spans="1:13" x14ac:dyDescent="0.2">
      <c r="A30" s="35"/>
    </row>
    <row r="32" spans="1:13" x14ac:dyDescent="0.2">
      <c r="A32" s="36" t="s">
        <v>49</v>
      </c>
    </row>
    <row r="33" spans="1:13" ht="30.75" customHeight="1" x14ac:dyDescent="0.2">
      <c r="A33" s="221" t="s">
        <v>53</v>
      </c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</row>
    <row r="34" spans="1:13" ht="26.25" customHeight="1" x14ac:dyDescent="0.2">
      <c r="A34" s="221" t="s">
        <v>71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</row>
    <row r="35" spans="1:13" x14ac:dyDescent="0.2">
      <c r="A35" s="35" t="s">
        <v>69</v>
      </c>
    </row>
  </sheetData>
  <mergeCells count="6">
    <mergeCell ref="A33:M33"/>
    <mergeCell ref="A8:M8"/>
    <mergeCell ref="A34:M34"/>
    <mergeCell ref="A28:M28"/>
    <mergeCell ref="A25:M25"/>
    <mergeCell ref="A29:M29"/>
  </mergeCells>
  <hyperlinks>
    <hyperlink ref="A27" r:id="rId1"/>
  </hyperlinks>
  <pageMargins left="0.7" right="0.7" top="0.75" bottom="0.75" header="0.3" footer="0.3"/>
  <pageSetup scale="91" orientation="landscape" r:id="rId2"/>
  <headerFooter>
    <oddFooter>&amp;L&amp;8&amp;Z&amp;F&amp;A
&amp;D&amp;T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2">
    <pageSetUpPr fitToPage="1"/>
  </sheetPr>
  <dimension ref="A1:K615"/>
  <sheetViews>
    <sheetView topLeftCell="A13" workbookViewId="0">
      <selection activeCell="D51" sqref="D51"/>
    </sheetView>
  </sheetViews>
  <sheetFormatPr defaultColWidth="9.5703125" defaultRowHeight="12.75" x14ac:dyDescent="0.2"/>
  <cols>
    <col min="1" max="1" width="11.5703125" customWidth="1"/>
    <col min="2" max="2" width="8.85546875" customWidth="1"/>
    <col min="3" max="3" width="9.5703125" bestFit="1" customWidth="1"/>
    <col min="4" max="4" width="8.140625" bestFit="1" customWidth="1"/>
    <col min="5" max="5" width="12.85546875" customWidth="1"/>
    <col min="6" max="6" width="7.42578125" bestFit="1" customWidth="1"/>
    <col min="7" max="7" width="7.140625" bestFit="1" customWidth="1"/>
    <col min="8" max="8" width="7.42578125" bestFit="1" customWidth="1"/>
    <col min="9" max="9" width="10.5703125" customWidth="1"/>
    <col min="10" max="10" width="7.42578125" bestFit="1" customWidth="1"/>
    <col min="11" max="11" width="13.140625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6"/>
      <c r="J2" s="6"/>
      <c r="K2" s="22"/>
    </row>
    <row r="3" spans="1:11" ht="15.75" x14ac:dyDescent="0.25">
      <c r="A3" s="20" t="str">
        <f>"FOR THE MONTH OF "&amp;TEXT(MAXA(A66:A247),"MMMMMMMMM,  yyyy")</f>
        <v>FOR THE MONTH OF September,  2018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8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9"/>
      <c r="D5" s="5"/>
      <c r="E5" s="9"/>
      <c r="F5" s="9"/>
      <c r="G5" s="9"/>
      <c r="H5" s="9"/>
      <c r="I5" s="10"/>
      <c r="J5" s="10"/>
      <c r="K5" s="9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45</v>
      </c>
      <c r="H6" s="9"/>
      <c r="I6" s="11" t="s">
        <v>16</v>
      </c>
      <c r="J6" s="11"/>
      <c r="K6" s="11" t="s">
        <v>4</v>
      </c>
    </row>
    <row r="7" spans="1:11" x14ac:dyDescent="0.2">
      <c r="C7" s="1"/>
      <c r="E7" s="1"/>
      <c r="G7" s="1"/>
      <c r="I7" s="1"/>
      <c r="J7" s="1"/>
      <c r="K7" s="1"/>
    </row>
    <row r="8" spans="1:11" ht="15.75" x14ac:dyDescent="0.25">
      <c r="A8" s="16" t="s">
        <v>13</v>
      </c>
      <c r="B8" s="16"/>
    </row>
    <row r="9" spans="1:11" x14ac:dyDescent="0.2">
      <c r="A9" s="12">
        <f>DATE(IF(MONTH(A20)=12,YEAR(A20),YEAR(A20)-1),IF(MONTH(A20)=12,1,MONTH(A20)+1),1)</f>
        <v>42979</v>
      </c>
      <c r="B9" s="12"/>
      <c r="C9" s="3">
        <f t="shared" ref="C9:C21" si="0">VLOOKUP($A9,rangeO,COLUMN(),FALSE)</f>
        <v>208884</v>
      </c>
      <c r="D9" s="4">
        <f t="shared" ref="D9" si="1">+C9/$K9</f>
        <v>0.71781689971443197</v>
      </c>
      <c r="E9" s="3">
        <f t="shared" ref="E9:E21" si="2">VLOOKUP($A9,rangeO,COLUMN(),FALSE)</f>
        <v>66982</v>
      </c>
      <c r="F9" s="18">
        <f t="shared" ref="F9" si="3">+E9/$K9</f>
        <v>0.23017948515286993</v>
      </c>
      <c r="G9" s="3">
        <f t="shared" ref="G9:G21" si="4">VLOOKUP($A9,rangeO,COLUMN(),FALSE)</f>
        <v>0</v>
      </c>
      <c r="H9" s="4">
        <f t="shared" ref="H9" si="5">+G9/$K9</f>
        <v>0</v>
      </c>
      <c r="I9" s="3">
        <f t="shared" ref="I9:I21" si="6">VLOOKUP($A9,rangeO,COLUMN(),FALSE)</f>
        <v>15133</v>
      </c>
      <c r="J9" s="4">
        <f>+I9/$K9</f>
        <v>5.200361513269805E-2</v>
      </c>
      <c r="K9" s="3">
        <f t="shared" ref="K9:K21" si="7">VLOOKUP($A9,rangeO,COLUMN(),FALSE)</f>
        <v>290999</v>
      </c>
    </row>
    <row r="10" spans="1:11" x14ac:dyDescent="0.2">
      <c r="A10" s="12">
        <f>DATE(IF(MONTH(A21)=12,YEAR(A21),YEAR(A21)-1),IF(MONTH(A21)=12,1,MONTH(A21)+1),1)</f>
        <v>43009</v>
      </c>
      <c r="B10" s="12"/>
      <c r="C10" s="3">
        <f t="shared" si="0"/>
        <v>212704</v>
      </c>
      <c r="D10" s="4">
        <f t="shared" ref="D10:D21" si="8">+C10/$K10</f>
        <v>0.73094158075601379</v>
      </c>
      <c r="E10" s="3">
        <f t="shared" si="2"/>
        <v>66333</v>
      </c>
      <c r="F10" s="18">
        <f t="shared" ref="F10:F21" si="9">+E10/$K10</f>
        <v>0.22794845360824742</v>
      </c>
      <c r="G10" s="3">
        <f t="shared" si="4"/>
        <v>0</v>
      </c>
      <c r="H10" s="4">
        <f t="shared" ref="H10:H21" si="10">+G10/$K10</f>
        <v>0</v>
      </c>
      <c r="I10" s="3">
        <f t="shared" si="6"/>
        <v>11963</v>
      </c>
      <c r="J10" s="4">
        <f>+I10/$K10</f>
        <v>4.1109965635738835E-2</v>
      </c>
      <c r="K10" s="3">
        <f t="shared" si="7"/>
        <v>291000</v>
      </c>
    </row>
    <row r="11" spans="1:11" x14ac:dyDescent="0.2">
      <c r="A11" s="12">
        <f t="shared" ref="A11:A20" si="11">DATE(IF(MONTH(A10)&lt;12,YEAR(A10),YEAR(A10)+1),IF(MONTH(A10)=12,1,MONTH(A10)+1),1)</f>
        <v>43040</v>
      </c>
      <c r="B11" s="12"/>
      <c r="C11" s="3">
        <f t="shared" si="0"/>
        <v>210254</v>
      </c>
      <c r="D11" s="4">
        <f t="shared" si="8"/>
        <v>0.72252233676975941</v>
      </c>
      <c r="E11" s="3">
        <f t="shared" si="2"/>
        <v>67215</v>
      </c>
      <c r="F11" s="18">
        <f t="shared" si="9"/>
        <v>0.23097938144329896</v>
      </c>
      <c r="G11" s="3">
        <f t="shared" si="4"/>
        <v>0</v>
      </c>
      <c r="H11" s="4">
        <f t="shared" si="10"/>
        <v>0</v>
      </c>
      <c r="I11" s="3">
        <f t="shared" si="6"/>
        <v>13531</v>
      </c>
      <c r="J11" s="4">
        <f t="shared" ref="J11:J21" si="12">+I11/$K11</f>
        <v>4.6498281786941584E-2</v>
      </c>
      <c r="K11" s="3">
        <f t="shared" si="7"/>
        <v>291000</v>
      </c>
    </row>
    <row r="12" spans="1:11" x14ac:dyDescent="0.2">
      <c r="A12" s="12">
        <f t="shared" si="11"/>
        <v>43070</v>
      </c>
      <c r="B12" s="12"/>
      <c r="C12" s="3">
        <f t="shared" si="0"/>
        <v>218331</v>
      </c>
      <c r="D12" s="4">
        <f t="shared" si="8"/>
        <v>0.66049825293824027</v>
      </c>
      <c r="E12" s="3">
        <f t="shared" si="2"/>
        <v>75384</v>
      </c>
      <c r="F12" s="18">
        <f t="shared" si="9"/>
        <v>0.22805282025684076</v>
      </c>
      <c r="G12" s="3">
        <f t="shared" si="4"/>
        <v>0</v>
      </c>
      <c r="H12" s="4">
        <f t="shared" si="10"/>
        <v>0</v>
      </c>
      <c r="I12" s="3">
        <f t="shared" si="6"/>
        <v>36840</v>
      </c>
      <c r="J12" s="4">
        <f t="shared" si="12"/>
        <v>0.111448926804919</v>
      </c>
      <c r="K12" s="3">
        <f t="shared" si="7"/>
        <v>330555</v>
      </c>
    </row>
    <row r="13" spans="1:11" x14ac:dyDescent="0.2">
      <c r="A13" s="12">
        <f t="shared" si="11"/>
        <v>43101</v>
      </c>
      <c r="B13" s="12"/>
      <c r="C13" s="3">
        <f t="shared" si="0"/>
        <v>211373</v>
      </c>
      <c r="D13" s="4">
        <f t="shared" si="8"/>
        <v>0.71570831668551538</v>
      </c>
      <c r="E13" s="3">
        <f t="shared" si="2"/>
        <v>66211</v>
      </c>
      <c r="F13" s="18">
        <f t="shared" si="9"/>
        <v>0.22419023884821931</v>
      </c>
      <c r="G13" s="3">
        <f t="shared" si="4"/>
        <v>0</v>
      </c>
      <c r="H13" s="4">
        <f t="shared" si="10"/>
        <v>0</v>
      </c>
      <c r="I13" s="3">
        <f t="shared" si="6"/>
        <v>17750</v>
      </c>
      <c r="J13" s="4">
        <f t="shared" si="12"/>
        <v>6.0101444466265315E-2</v>
      </c>
      <c r="K13" s="3">
        <f t="shared" si="7"/>
        <v>295334</v>
      </c>
    </row>
    <row r="14" spans="1:11" x14ac:dyDescent="0.2">
      <c r="A14" s="12">
        <f t="shared" si="11"/>
        <v>43132</v>
      </c>
      <c r="B14" s="12"/>
      <c r="C14" s="3">
        <f t="shared" si="0"/>
        <v>211650</v>
      </c>
      <c r="D14" s="4">
        <f t="shared" si="8"/>
        <v>0.71664866438901176</v>
      </c>
      <c r="E14" s="3">
        <f t="shared" si="2"/>
        <v>67611</v>
      </c>
      <c r="F14" s="18">
        <f t="shared" si="9"/>
        <v>0.2289314096291305</v>
      </c>
      <c r="G14" s="3">
        <f t="shared" si="4"/>
        <v>0</v>
      </c>
      <c r="H14" s="4">
        <f t="shared" si="10"/>
        <v>0</v>
      </c>
      <c r="I14" s="3">
        <f t="shared" si="6"/>
        <v>16072</v>
      </c>
      <c r="J14" s="4">
        <f t="shared" si="12"/>
        <v>5.441992598185777E-2</v>
      </c>
      <c r="K14" s="3">
        <f t="shared" si="7"/>
        <v>295333</v>
      </c>
    </row>
    <row r="15" spans="1:11" x14ac:dyDescent="0.2">
      <c r="A15" s="12">
        <f t="shared" si="11"/>
        <v>43160</v>
      </c>
      <c r="B15" s="12"/>
      <c r="C15" s="3">
        <f t="shared" si="0"/>
        <v>261245</v>
      </c>
      <c r="D15" s="4">
        <f t="shared" si="8"/>
        <v>0.71885937878354278</v>
      </c>
      <c r="E15" s="3">
        <f t="shared" si="2"/>
        <v>85796</v>
      </c>
      <c r="F15" s="18">
        <f t="shared" si="9"/>
        <v>0.23608206573183349</v>
      </c>
      <c r="G15" s="3">
        <f t="shared" si="4"/>
        <v>0</v>
      </c>
      <c r="H15" s="4">
        <f t="shared" si="10"/>
        <v>0</v>
      </c>
      <c r="I15" s="3">
        <f t="shared" si="6"/>
        <v>16375</v>
      </c>
      <c r="J15" s="4">
        <f t="shared" si="12"/>
        <v>4.5058555484623682E-2</v>
      </c>
      <c r="K15" s="3">
        <f t="shared" si="7"/>
        <v>363416</v>
      </c>
    </row>
    <row r="16" spans="1:11" x14ac:dyDescent="0.2">
      <c r="A16" s="12">
        <f t="shared" si="11"/>
        <v>43191</v>
      </c>
      <c r="B16" s="12"/>
      <c r="C16" s="3">
        <f t="shared" si="0"/>
        <v>221231</v>
      </c>
      <c r="D16" s="4">
        <f t="shared" si="8"/>
        <v>0.74540755815520632</v>
      </c>
      <c r="E16" s="3">
        <f t="shared" si="2"/>
        <v>64651</v>
      </c>
      <c r="F16" s="18">
        <f t="shared" si="9"/>
        <v>0.21783269090811072</v>
      </c>
      <c r="G16" s="3">
        <f t="shared" si="4"/>
        <v>0</v>
      </c>
      <c r="H16" s="4">
        <f t="shared" si="10"/>
        <v>0</v>
      </c>
      <c r="I16" s="3">
        <f t="shared" si="6"/>
        <v>10910</v>
      </c>
      <c r="J16" s="4">
        <f t="shared" si="12"/>
        <v>3.6759750936682926E-2</v>
      </c>
      <c r="K16" s="3">
        <f t="shared" si="7"/>
        <v>296792</v>
      </c>
    </row>
    <row r="17" spans="1:11" x14ac:dyDescent="0.2">
      <c r="A17" s="12">
        <f t="shared" si="11"/>
        <v>43221</v>
      </c>
      <c r="B17" s="12"/>
      <c r="C17" s="3">
        <f t="shared" si="0"/>
        <v>220154</v>
      </c>
      <c r="D17" s="4">
        <f t="shared" si="8"/>
        <v>0.7417787541443166</v>
      </c>
      <c r="E17" s="3">
        <f t="shared" si="2"/>
        <v>65421</v>
      </c>
      <c r="F17" s="18">
        <f t="shared" si="9"/>
        <v>0.22042710046092887</v>
      </c>
      <c r="G17" s="3">
        <f t="shared" si="4"/>
        <v>0</v>
      </c>
      <c r="H17" s="4">
        <f t="shared" si="10"/>
        <v>0</v>
      </c>
      <c r="I17" s="3">
        <f t="shared" si="6"/>
        <v>11217</v>
      </c>
      <c r="J17" s="4">
        <f t="shared" si="12"/>
        <v>3.7794145394754577E-2</v>
      </c>
      <c r="K17" s="3">
        <f t="shared" si="7"/>
        <v>296792</v>
      </c>
    </row>
    <row r="18" spans="1:11" x14ac:dyDescent="0.2">
      <c r="A18" s="12">
        <f t="shared" si="11"/>
        <v>43252</v>
      </c>
      <c r="B18" s="12"/>
      <c r="C18" s="3">
        <f t="shared" si="0"/>
        <v>222975</v>
      </c>
      <c r="D18" s="4">
        <f t="shared" si="8"/>
        <v>0.75128625868035082</v>
      </c>
      <c r="E18" s="3">
        <f t="shared" si="2"/>
        <v>64039</v>
      </c>
      <c r="F18" s="18">
        <f t="shared" si="9"/>
        <v>0.21577136773015354</v>
      </c>
      <c r="G18" s="3">
        <f t="shared" si="4"/>
        <v>0</v>
      </c>
      <c r="H18" s="4">
        <f t="shared" si="10"/>
        <v>0</v>
      </c>
      <c r="I18" s="3">
        <f t="shared" si="6"/>
        <v>9777</v>
      </c>
      <c r="J18" s="4">
        <f t="shared" si="12"/>
        <v>3.2942373589495637E-2</v>
      </c>
      <c r="K18" s="3">
        <f t="shared" si="7"/>
        <v>296791</v>
      </c>
    </row>
    <row r="19" spans="1:11" x14ac:dyDescent="0.2">
      <c r="A19" s="12">
        <f t="shared" si="11"/>
        <v>43282</v>
      </c>
      <c r="B19" s="12"/>
      <c r="C19" s="3">
        <f t="shared" si="0"/>
        <v>222241</v>
      </c>
      <c r="D19" s="4">
        <f t="shared" si="8"/>
        <v>0.74881061484137035</v>
      </c>
      <c r="E19" s="3">
        <f t="shared" si="2"/>
        <v>63164</v>
      </c>
      <c r="F19" s="18">
        <f t="shared" si="9"/>
        <v>0.21282244804442169</v>
      </c>
      <c r="G19" s="3">
        <f t="shared" si="4"/>
        <v>0</v>
      </c>
      <c r="H19" s="4">
        <f t="shared" si="10"/>
        <v>0</v>
      </c>
      <c r="I19" s="3">
        <f t="shared" si="6"/>
        <v>11387</v>
      </c>
      <c r="J19" s="4">
        <f t="shared" si="12"/>
        <v>3.8366937114207932E-2</v>
      </c>
      <c r="K19" s="3">
        <f t="shared" si="7"/>
        <v>296792</v>
      </c>
    </row>
    <row r="20" spans="1:11" x14ac:dyDescent="0.2">
      <c r="A20" s="12">
        <f t="shared" si="11"/>
        <v>43313</v>
      </c>
      <c r="B20" s="12"/>
      <c r="C20" s="3">
        <f t="shared" si="0"/>
        <v>234795</v>
      </c>
      <c r="D20" s="4">
        <f t="shared" si="8"/>
        <v>0.747538133852928</v>
      </c>
      <c r="E20" s="3">
        <f t="shared" si="2"/>
        <v>69083</v>
      </c>
      <c r="F20" s="18">
        <f t="shared" si="9"/>
        <v>0.21994581188254358</v>
      </c>
      <c r="G20" s="3">
        <f t="shared" si="4"/>
        <v>0</v>
      </c>
      <c r="H20" s="4">
        <f t="shared" si="10"/>
        <v>0</v>
      </c>
      <c r="I20" s="3">
        <f t="shared" si="6"/>
        <v>10213</v>
      </c>
      <c r="J20" s="4">
        <f t="shared" si="12"/>
        <v>3.251605426452843E-2</v>
      </c>
      <c r="K20" s="3">
        <f t="shared" si="7"/>
        <v>314091</v>
      </c>
    </row>
    <row r="21" spans="1:11" x14ac:dyDescent="0.2">
      <c r="A21" s="12">
        <f>MAXA(A65:A249)</f>
        <v>43344</v>
      </c>
      <c r="B21" s="12"/>
      <c r="C21" s="3">
        <f t="shared" si="0"/>
        <v>221626</v>
      </c>
      <c r="D21" s="4">
        <f t="shared" si="8"/>
        <v>0.70712820300111356</v>
      </c>
      <c r="E21" s="3">
        <f t="shared" si="2"/>
        <v>69161</v>
      </c>
      <c r="F21" s="18">
        <f t="shared" si="9"/>
        <v>0.22066767278099145</v>
      </c>
      <c r="G21" s="3">
        <f t="shared" si="4"/>
        <v>0</v>
      </c>
      <c r="H21" s="4">
        <f t="shared" si="10"/>
        <v>0</v>
      </c>
      <c r="I21" s="3">
        <f t="shared" si="6"/>
        <v>22630</v>
      </c>
      <c r="J21" s="4">
        <f t="shared" si="12"/>
        <v>7.2204124217895002E-2</v>
      </c>
      <c r="K21" s="3">
        <f t="shared" si="7"/>
        <v>313417</v>
      </c>
    </row>
    <row r="23" spans="1:11" ht="15.75" x14ac:dyDescent="0.25">
      <c r="A23" s="16" t="s">
        <v>14</v>
      </c>
      <c r="B23" s="16"/>
    </row>
    <row r="24" spans="1:11" x14ac:dyDescent="0.2">
      <c r="A24" s="2">
        <f>+A9</f>
        <v>42979</v>
      </c>
      <c r="B24" s="2"/>
      <c r="C24" s="3">
        <f t="shared" ref="C24:C36" si="13">VLOOKUP($A24,rangeOYTD,COLUMN(),FALSE)</f>
        <v>1716221</v>
      </c>
      <c r="D24" s="4">
        <f t="shared" ref="D24" si="14">+C24/$K24</f>
        <v>0.70750089353771262</v>
      </c>
      <c r="E24" s="3">
        <f t="shared" ref="E24:E36" si="15">VLOOKUP($A24,rangeOYTD,COLUMN(),FALSE)</f>
        <v>565891</v>
      </c>
      <c r="F24" s="18">
        <f t="shared" ref="F24" si="16">+E24/$K24</f>
        <v>0.2332848672431754</v>
      </c>
      <c r="G24" s="3">
        <f t="shared" ref="G24:G36" si="17">VLOOKUP($A24,rangeOYTD,COLUMN(),FALSE)</f>
        <v>0</v>
      </c>
      <c r="H24" s="4">
        <f t="shared" ref="H24" si="18">+G24/$K24</f>
        <v>0</v>
      </c>
      <c r="I24" s="3">
        <f t="shared" ref="I24:I36" si="19">VLOOKUP($A24,rangeOYTD,COLUMN(),FALSE)</f>
        <v>143639</v>
      </c>
      <c r="J24" s="4">
        <f>+I24/$K24</f>
        <v>5.9214239219111939E-2</v>
      </c>
      <c r="K24" s="3">
        <f t="shared" ref="K24:K36" si="20">VLOOKUP($A24,rangeOYTD,COLUMN(),FALSE)</f>
        <v>2425751</v>
      </c>
    </row>
    <row r="25" spans="1:11" x14ac:dyDescent="0.2">
      <c r="A25" s="2">
        <f>+A10</f>
        <v>43009</v>
      </c>
      <c r="B25" s="2"/>
      <c r="C25" s="3">
        <f t="shared" si="13"/>
        <v>1928925</v>
      </c>
      <c r="D25" s="4">
        <f t="shared" ref="D25:D36" si="21">+C25/$K25</f>
        <v>0.71001170147724246</v>
      </c>
      <c r="E25" s="3">
        <f t="shared" si="15"/>
        <v>632224</v>
      </c>
      <c r="F25" s="18">
        <f t="shared" ref="F25:F36" si="22">+E25/$K25</f>
        <v>0.23271326669245729</v>
      </c>
      <c r="G25" s="3">
        <f t="shared" si="17"/>
        <v>0</v>
      </c>
      <c r="H25" s="4">
        <f t="shared" ref="H25:H36" si="23">+G25/$K25</f>
        <v>0</v>
      </c>
      <c r="I25" s="3">
        <f t="shared" si="19"/>
        <v>155602</v>
      </c>
      <c r="J25" s="4">
        <f>+I25/$K25</f>
        <v>5.7275031830300235E-2</v>
      </c>
      <c r="K25" s="3">
        <f t="shared" si="20"/>
        <v>2716751</v>
      </c>
    </row>
    <row r="26" spans="1:11" x14ac:dyDescent="0.2">
      <c r="A26" s="2">
        <f t="shared" ref="A26:A36" si="24">+A11</f>
        <v>43040</v>
      </c>
      <c r="B26" s="2"/>
      <c r="C26" s="3">
        <f t="shared" si="13"/>
        <v>2139179</v>
      </c>
      <c r="D26" s="4">
        <f t="shared" si="21"/>
        <v>0.71122210581926493</v>
      </c>
      <c r="E26" s="3">
        <f t="shared" si="15"/>
        <v>699439</v>
      </c>
      <c r="F26" s="18">
        <f t="shared" si="22"/>
        <v>0.23254551324228634</v>
      </c>
      <c r="G26" s="3">
        <f t="shared" si="17"/>
        <v>0</v>
      </c>
      <c r="H26" s="4">
        <f t="shared" si="23"/>
        <v>0</v>
      </c>
      <c r="I26" s="3">
        <f t="shared" si="19"/>
        <v>169133</v>
      </c>
      <c r="J26" s="4">
        <f t="shared" ref="J26:J36" si="25">+I26/$K26</f>
        <v>5.6232380938448692E-2</v>
      </c>
      <c r="K26" s="3">
        <f t="shared" si="20"/>
        <v>3007751</v>
      </c>
    </row>
    <row r="27" spans="1:11" x14ac:dyDescent="0.2">
      <c r="A27" s="2">
        <f t="shared" si="24"/>
        <v>43070</v>
      </c>
      <c r="B27" s="2"/>
      <c r="C27" s="3">
        <f t="shared" si="13"/>
        <v>2357510</v>
      </c>
      <c r="D27" s="4">
        <f t="shared" si="21"/>
        <v>0.70619949159843343</v>
      </c>
      <c r="E27" s="3">
        <f t="shared" si="15"/>
        <v>774823</v>
      </c>
      <c r="F27" s="18">
        <f t="shared" si="22"/>
        <v>0.23210065224697796</v>
      </c>
      <c r="G27" s="3">
        <f t="shared" si="17"/>
        <v>0</v>
      </c>
      <c r="H27" s="4">
        <f t="shared" si="23"/>
        <v>0</v>
      </c>
      <c r="I27" s="3">
        <f t="shared" si="19"/>
        <v>205973</v>
      </c>
      <c r="J27" s="4">
        <f t="shared" si="25"/>
        <v>6.1699856154588582E-2</v>
      </c>
      <c r="K27" s="3">
        <f t="shared" si="20"/>
        <v>3338306</v>
      </c>
    </row>
    <row r="28" spans="1:11" x14ac:dyDescent="0.2">
      <c r="A28" s="2">
        <f t="shared" si="24"/>
        <v>43101</v>
      </c>
      <c r="B28" s="2"/>
      <c r="C28" s="3">
        <f t="shared" si="13"/>
        <v>211373</v>
      </c>
      <c r="D28" s="4">
        <f t="shared" si="21"/>
        <v>0.71570831668551538</v>
      </c>
      <c r="E28" s="3">
        <f t="shared" si="15"/>
        <v>66211</v>
      </c>
      <c r="F28" s="18">
        <f t="shared" si="22"/>
        <v>0.22419023884821931</v>
      </c>
      <c r="G28" s="3">
        <f t="shared" si="17"/>
        <v>0</v>
      </c>
      <c r="H28" s="4">
        <f t="shared" si="23"/>
        <v>0</v>
      </c>
      <c r="I28" s="3">
        <f t="shared" si="19"/>
        <v>17750</v>
      </c>
      <c r="J28" s="4">
        <f t="shared" si="25"/>
        <v>6.0101444466265315E-2</v>
      </c>
      <c r="K28" s="3">
        <f t="shared" si="20"/>
        <v>295334</v>
      </c>
    </row>
    <row r="29" spans="1:11" x14ac:dyDescent="0.2">
      <c r="A29" s="2">
        <f t="shared" si="24"/>
        <v>43132</v>
      </c>
      <c r="B29" s="2"/>
      <c r="C29" s="3">
        <f t="shared" si="13"/>
        <v>423023</v>
      </c>
      <c r="D29" s="4">
        <f t="shared" si="21"/>
        <v>0.71617848974125864</v>
      </c>
      <c r="E29" s="3">
        <f t="shared" si="15"/>
        <v>133822</v>
      </c>
      <c r="F29" s="18">
        <f t="shared" si="22"/>
        <v>0.22656082022527074</v>
      </c>
      <c r="G29" s="3">
        <f t="shared" si="17"/>
        <v>0</v>
      </c>
      <c r="H29" s="4">
        <f t="shared" si="23"/>
        <v>0</v>
      </c>
      <c r="I29" s="3">
        <f t="shared" si="19"/>
        <v>33822</v>
      </c>
      <c r="J29" s="4">
        <f t="shared" si="25"/>
        <v>5.7260690033470639E-2</v>
      </c>
      <c r="K29" s="3">
        <f t="shared" si="20"/>
        <v>590667</v>
      </c>
    </row>
    <row r="30" spans="1:11" x14ac:dyDescent="0.2">
      <c r="A30" s="2">
        <f t="shared" si="24"/>
        <v>43160</v>
      </c>
      <c r="B30" s="2"/>
      <c r="C30" s="3">
        <f t="shared" si="13"/>
        <v>684268</v>
      </c>
      <c r="D30" s="4">
        <f t="shared" si="21"/>
        <v>0.71719965663364715</v>
      </c>
      <c r="E30" s="3">
        <f t="shared" si="15"/>
        <v>219618</v>
      </c>
      <c r="F30" s="18">
        <f t="shared" si="22"/>
        <v>0.23018752037296544</v>
      </c>
      <c r="G30" s="3">
        <f t="shared" si="17"/>
        <v>0</v>
      </c>
      <c r="H30" s="4">
        <f t="shared" si="23"/>
        <v>0</v>
      </c>
      <c r="I30" s="3">
        <f t="shared" si="19"/>
        <v>50197</v>
      </c>
      <c r="J30" s="4">
        <f t="shared" si="25"/>
        <v>5.2612822993387369E-2</v>
      </c>
      <c r="K30" s="3">
        <f t="shared" si="20"/>
        <v>954083</v>
      </c>
    </row>
    <row r="31" spans="1:11" x14ac:dyDescent="0.2">
      <c r="A31" s="2">
        <f t="shared" si="24"/>
        <v>43191</v>
      </c>
      <c r="B31" s="2"/>
      <c r="C31" s="3">
        <f t="shared" si="13"/>
        <v>905499</v>
      </c>
      <c r="D31" s="4">
        <f t="shared" si="21"/>
        <v>0.72389247526731293</v>
      </c>
      <c r="E31" s="3">
        <f t="shared" si="15"/>
        <v>284269</v>
      </c>
      <c r="F31" s="18">
        <f t="shared" si="22"/>
        <v>0.22725612071549914</v>
      </c>
      <c r="G31" s="3">
        <f t="shared" si="17"/>
        <v>0</v>
      </c>
      <c r="H31" s="4">
        <f t="shared" si="23"/>
        <v>0</v>
      </c>
      <c r="I31" s="3">
        <f t="shared" si="19"/>
        <v>61107</v>
      </c>
      <c r="J31" s="4">
        <f t="shared" si="25"/>
        <v>4.8851404017187967E-2</v>
      </c>
      <c r="K31" s="3">
        <f t="shared" si="20"/>
        <v>1250875</v>
      </c>
    </row>
    <row r="32" spans="1:11" x14ac:dyDescent="0.2">
      <c r="A32" s="2">
        <f t="shared" si="24"/>
        <v>43221</v>
      </c>
      <c r="B32" s="2"/>
      <c r="C32" s="3">
        <f t="shared" si="13"/>
        <v>1125653</v>
      </c>
      <c r="D32" s="4">
        <f t="shared" si="21"/>
        <v>0.7273224795773251</v>
      </c>
      <c r="E32" s="3">
        <f t="shared" si="15"/>
        <v>349690</v>
      </c>
      <c r="F32" s="18">
        <f t="shared" si="22"/>
        <v>0.2259465375949736</v>
      </c>
      <c r="G32" s="3">
        <f t="shared" si="17"/>
        <v>0</v>
      </c>
      <c r="H32" s="4">
        <f t="shared" si="23"/>
        <v>0</v>
      </c>
      <c r="I32" s="3">
        <f t="shared" si="19"/>
        <v>72324</v>
      </c>
      <c r="J32" s="4">
        <f t="shared" si="25"/>
        <v>4.6730982827701308E-2</v>
      </c>
      <c r="K32" s="3">
        <f t="shared" si="20"/>
        <v>1547667</v>
      </c>
    </row>
    <row r="33" spans="1:11" x14ac:dyDescent="0.2">
      <c r="A33" s="2">
        <f t="shared" si="24"/>
        <v>43252</v>
      </c>
      <c r="B33" s="2"/>
      <c r="C33" s="3">
        <f t="shared" si="13"/>
        <v>1348628</v>
      </c>
      <c r="D33" s="4">
        <f t="shared" si="21"/>
        <v>0.73117848170031519</v>
      </c>
      <c r="E33" s="3">
        <f t="shared" si="15"/>
        <v>413729</v>
      </c>
      <c r="F33" s="18">
        <f t="shared" si="22"/>
        <v>0.22430925507655908</v>
      </c>
      <c r="G33" s="3">
        <f t="shared" si="17"/>
        <v>0</v>
      </c>
      <c r="H33" s="4">
        <f t="shared" si="23"/>
        <v>0</v>
      </c>
      <c r="I33" s="3">
        <f t="shared" si="19"/>
        <v>82101</v>
      </c>
      <c r="J33" s="4">
        <f t="shared" si="25"/>
        <v>4.4512263223125709E-2</v>
      </c>
      <c r="K33" s="3">
        <f t="shared" si="20"/>
        <v>1844458</v>
      </c>
    </row>
    <row r="34" spans="1:11" x14ac:dyDescent="0.2">
      <c r="A34" s="2">
        <f t="shared" si="24"/>
        <v>43282</v>
      </c>
      <c r="B34" s="2"/>
      <c r="C34" s="3">
        <f t="shared" si="13"/>
        <v>1570869</v>
      </c>
      <c r="D34" s="4">
        <f t="shared" si="21"/>
        <v>0.73362241681260942</v>
      </c>
      <c r="E34" s="3">
        <f t="shared" si="15"/>
        <v>476893</v>
      </c>
      <c r="F34" s="18">
        <f t="shared" si="22"/>
        <v>0.22271710449503795</v>
      </c>
      <c r="G34" s="3">
        <f t="shared" si="17"/>
        <v>0</v>
      </c>
      <c r="H34" s="4">
        <f t="shared" si="23"/>
        <v>0</v>
      </c>
      <c r="I34" s="3">
        <f t="shared" si="19"/>
        <v>93488</v>
      </c>
      <c r="J34" s="4">
        <f t="shared" si="25"/>
        <v>4.3660478692352594E-2</v>
      </c>
      <c r="K34" s="3">
        <f t="shared" si="20"/>
        <v>2141250</v>
      </c>
    </row>
    <row r="35" spans="1:11" x14ac:dyDescent="0.2">
      <c r="A35" s="2">
        <f t="shared" si="24"/>
        <v>43313</v>
      </c>
      <c r="B35" s="2"/>
      <c r="C35" s="3">
        <f t="shared" si="13"/>
        <v>1805664</v>
      </c>
      <c r="D35" s="4">
        <f t="shared" si="21"/>
        <v>0.73540253675558709</v>
      </c>
      <c r="E35" s="3">
        <f t="shared" si="15"/>
        <v>545976</v>
      </c>
      <c r="F35" s="18">
        <f t="shared" si="22"/>
        <v>0.2223625964784525</v>
      </c>
      <c r="G35" s="3">
        <f t="shared" si="17"/>
        <v>0</v>
      </c>
      <c r="H35" s="4">
        <f t="shared" si="23"/>
        <v>0</v>
      </c>
      <c r="I35" s="3">
        <f t="shared" si="19"/>
        <v>103701</v>
      </c>
      <c r="J35" s="4">
        <f t="shared" si="25"/>
        <v>4.2234866765960409E-2</v>
      </c>
      <c r="K35" s="3">
        <f t="shared" si="20"/>
        <v>2455341</v>
      </c>
    </row>
    <row r="36" spans="1:11" x14ac:dyDescent="0.2">
      <c r="A36" s="2">
        <f t="shared" si="24"/>
        <v>43344</v>
      </c>
      <c r="B36" s="2"/>
      <c r="C36" s="3">
        <f t="shared" si="13"/>
        <v>2027290</v>
      </c>
      <c r="D36" s="4">
        <f t="shared" si="21"/>
        <v>0.73220194758805213</v>
      </c>
      <c r="E36" s="3">
        <f t="shared" si="15"/>
        <v>615137</v>
      </c>
      <c r="F36" s="18">
        <f t="shared" si="22"/>
        <v>0.22217073503715384</v>
      </c>
      <c r="G36" s="3">
        <f t="shared" si="17"/>
        <v>0</v>
      </c>
      <c r="H36" s="4">
        <f t="shared" si="23"/>
        <v>0</v>
      </c>
      <c r="I36" s="3">
        <f t="shared" si="19"/>
        <v>126331</v>
      </c>
      <c r="J36" s="4">
        <f t="shared" si="25"/>
        <v>4.5627317374794044E-2</v>
      </c>
      <c r="K36" s="3">
        <f t="shared" si="20"/>
        <v>2768758</v>
      </c>
    </row>
    <row r="38" spans="1:11" ht="15.75" x14ac:dyDescent="0.25">
      <c r="A38" s="17" t="s">
        <v>15</v>
      </c>
      <c r="B38" s="17"/>
    </row>
    <row r="39" spans="1:11" x14ac:dyDescent="0.2">
      <c r="A39" s="2">
        <f>+A9</f>
        <v>42979</v>
      </c>
      <c r="B39" s="2"/>
      <c r="C39" s="3">
        <f t="shared" ref="C39:C50" si="26">VLOOKUP($A39,rangeOAVG,COLUMN(),FALSE)</f>
        <v>2348797</v>
      </c>
      <c r="D39" s="4">
        <f t="shared" ref="D39" si="27">+C39/$K39</f>
        <v>0.69593263477267642</v>
      </c>
      <c r="E39" s="3">
        <f t="shared" ref="E39:E51" si="28">VLOOKUP($A39,rangeOAVG,COLUMN(),FALSE)</f>
        <v>817935</v>
      </c>
      <c r="F39" s="4">
        <f t="shared" ref="F39" si="29">+E39/$K39</f>
        <v>0.24234859786639248</v>
      </c>
      <c r="G39" s="3">
        <f t="shared" ref="G39:G51" si="30">VLOOKUP($A39,rangeOAVG,COLUMN(),FALSE)</f>
        <v>0</v>
      </c>
      <c r="H39" s="4">
        <f t="shared" ref="H39" si="31">+G39/$K39</f>
        <v>0</v>
      </c>
      <c r="I39" s="3">
        <f t="shared" ref="I39:I51" si="32">VLOOKUP($A39,rangeOAVG,COLUMN(),FALSE)</f>
        <v>208303</v>
      </c>
      <c r="J39" s="4">
        <f>+I39/$K39</f>
        <v>6.1718767360931071E-2</v>
      </c>
      <c r="K39" s="3">
        <f t="shared" ref="K39:K51" si="33">VLOOKUP($A39,rangeOAVG,COLUMN(),FALSE)</f>
        <v>3375035</v>
      </c>
    </row>
    <row r="40" spans="1:11" x14ac:dyDescent="0.2">
      <c r="A40" s="2">
        <f>+A10</f>
        <v>43009</v>
      </c>
      <c r="B40" s="2"/>
      <c r="C40" s="3">
        <f t="shared" si="26"/>
        <v>2352778</v>
      </c>
      <c r="D40" s="4">
        <f t="shared" ref="D40:D51" si="34">+C40/$K40</f>
        <v>0.69964393000878433</v>
      </c>
      <c r="E40" s="3">
        <f t="shared" si="28"/>
        <v>805501</v>
      </c>
      <c r="F40" s="4">
        <f t="shared" ref="F40:F51" si="35">+E40/$K40</f>
        <v>0.23953126273112285</v>
      </c>
      <c r="G40" s="3">
        <f t="shared" si="30"/>
        <v>0</v>
      </c>
      <c r="H40" s="4">
        <f t="shared" ref="H40:H51" si="36">+G40/$K40</f>
        <v>0</v>
      </c>
      <c r="I40" s="3">
        <f t="shared" si="32"/>
        <v>204543</v>
      </c>
      <c r="J40" s="4">
        <f>+I40/$K40</f>
        <v>6.0824807260092865E-2</v>
      </c>
      <c r="K40" s="3">
        <f t="shared" si="33"/>
        <v>3362822</v>
      </c>
    </row>
    <row r="41" spans="1:11" x14ac:dyDescent="0.2">
      <c r="A41" s="2">
        <f t="shared" ref="A41:A51" si="37">+A11</f>
        <v>43040</v>
      </c>
      <c r="B41" s="2"/>
      <c r="C41" s="3">
        <f t="shared" si="26"/>
        <v>2357076</v>
      </c>
      <c r="D41" s="4">
        <f t="shared" si="34"/>
        <v>0.70237656062920417</v>
      </c>
      <c r="E41" s="3">
        <f t="shared" si="28"/>
        <v>791719</v>
      </c>
      <c r="F41" s="4">
        <f t="shared" si="35"/>
        <v>0.2359214841629175</v>
      </c>
      <c r="G41" s="3">
        <f t="shared" si="30"/>
        <v>0</v>
      </c>
      <c r="H41" s="4">
        <f t="shared" si="36"/>
        <v>0</v>
      </c>
      <c r="I41" s="3">
        <f t="shared" si="32"/>
        <v>207063</v>
      </c>
      <c r="J41" s="4">
        <f t="shared" ref="J41:J53" si="38">+I41/$K41</f>
        <v>6.170195520787828E-2</v>
      </c>
      <c r="K41" s="3">
        <f t="shared" si="33"/>
        <v>3355858</v>
      </c>
    </row>
    <row r="42" spans="1:11" x14ac:dyDescent="0.2">
      <c r="A42" s="2">
        <f t="shared" si="37"/>
        <v>43070</v>
      </c>
      <c r="B42" s="2"/>
      <c r="C42" s="3">
        <f t="shared" si="26"/>
        <v>2357510</v>
      </c>
      <c r="D42" s="4">
        <f t="shared" si="34"/>
        <v>0.70619949159843343</v>
      </c>
      <c r="E42" s="3">
        <f t="shared" si="28"/>
        <v>774823</v>
      </c>
      <c r="F42" s="4">
        <f t="shared" si="35"/>
        <v>0.23210065224697796</v>
      </c>
      <c r="G42" s="3">
        <f t="shared" si="30"/>
        <v>0</v>
      </c>
      <c r="H42" s="4">
        <f t="shared" si="36"/>
        <v>0</v>
      </c>
      <c r="I42" s="3">
        <f t="shared" si="32"/>
        <v>205973</v>
      </c>
      <c r="J42" s="4">
        <f t="shared" si="38"/>
        <v>6.1699856154588582E-2</v>
      </c>
      <c r="K42" s="3">
        <f t="shared" si="33"/>
        <v>3338306</v>
      </c>
    </row>
    <row r="43" spans="1:11" x14ac:dyDescent="0.2">
      <c r="A43" s="2">
        <f t="shared" si="37"/>
        <v>43101</v>
      </c>
      <c r="B43" s="2"/>
      <c r="C43" s="3">
        <f t="shared" si="26"/>
        <v>2390759</v>
      </c>
      <c r="D43" s="4">
        <f t="shared" si="34"/>
        <v>0.70668599435362756</v>
      </c>
      <c r="E43" s="3">
        <f t="shared" si="28"/>
        <v>780546</v>
      </c>
      <c r="F43" s="4">
        <f t="shared" si="35"/>
        <v>0.23072209543025732</v>
      </c>
      <c r="G43" s="3">
        <f t="shared" si="30"/>
        <v>0</v>
      </c>
      <c r="H43" s="4">
        <f t="shared" si="36"/>
        <v>0</v>
      </c>
      <c r="I43" s="3">
        <f t="shared" si="32"/>
        <v>211752</v>
      </c>
      <c r="J43" s="4">
        <f t="shared" si="38"/>
        <v>6.2591910216115182E-2</v>
      </c>
      <c r="K43" s="3">
        <f t="shared" si="33"/>
        <v>3383057</v>
      </c>
    </row>
    <row r="44" spans="1:11" x14ac:dyDescent="0.2">
      <c r="A44" s="2">
        <f t="shared" si="37"/>
        <v>43132</v>
      </c>
      <c r="B44" s="2"/>
      <c r="C44" s="3">
        <f t="shared" si="26"/>
        <v>2423975</v>
      </c>
      <c r="D44" s="4">
        <f t="shared" si="34"/>
        <v>0.70715057970025141</v>
      </c>
      <c r="E44" s="3">
        <f t="shared" si="28"/>
        <v>786548</v>
      </c>
      <c r="F44" s="4">
        <f t="shared" si="35"/>
        <v>0.22946106051509332</v>
      </c>
      <c r="G44" s="3">
        <f t="shared" si="30"/>
        <v>0</v>
      </c>
      <c r="H44" s="4">
        <f t="shared" si="36"/>
        <v>0</v>
      </c>
      <c r="I44" s="3">
        <f t="shared" si="32"/>
        <v>217283</v>
      </c>
      <c r="J44" s="4">
        <f t="shared" si="38"/>
        <v>6.3388359784655263E-2</v>
      </c>
      <c r="K44" s="3">
        <f t="shared" si="33"/>
        <v>3427806</v>
      </c>
    </row>
    <row r="45" spans="1:11" x14ac:dyDescent="0.2">
      <c r="A45" s="2">
        <f t="shared" si="37"/>
        <v>43160</v>
      </c>
      <c r="B45" s="2"/>
      <c r="C45" s="3">
        <f t="shared" si="26"/>
        <v>2511960</v>
      </c>
      <c r="D45" s="4">
        <f t="shared" si="34"/>
        <v>0.71199570301483395</v>
      </c>
      <c r="E45" s="3">
        <f t="shared" si="28"/>
        <v>811933</v>
      </c>
      <c r="F45" s="4">
        <f t="shared" si="35"/>
        <v>0.23013615150557459</v>
      </c>
      <c r="G45" s="3">
        <f t="shared" si="30"/>
        <v>0</v>
      </c>
      <c r="H45" s="4">
        <f t="shared" si="36"/>
        <v>0</v>
      </c>
      <c r="I45" s="3">
        <f t="shared" si="32"/>
        <v>204162</v>
      </c>
      <c r="J45" s="4">
        <f t="shared" si="38"/>
        <v>5.7868145479591446E-2</v>
      </c>
      <c r="K45" s="3">
        <f t="shared" si="33"/>
        <v>3528055</v>
      </c>
    </row>
    <row r="46" spans="1:11" x14ac:dyDescent="0.2">
      <c r="A46" s="2">
        <f t="shared" si="37"/>
        <v>43191</v>
      </c>
      <c r="B46" s="2"/>
      <c r="C46" s="3">
        <f t="shared" si="26"/>
        <v>2545643</v>
      </c>
      <c r="D46" s="4">
        <f t="shared" si="34"/>
        <v>0.71439660521414272</v>
      </c>
      <c r="E46" s="3">
        <f t="shared" si="28"/>
        <v>812807</v>
      </c>
      <c r="F46" s="4">
        <f t="shared" si="35"/>
        <v>0.22810211859804841</v>
      </c>
      <c r="G46" s="3">
        <f t="shared" si="30"/>
        <v>0</v>
      </c>
      <c r="H46" s="4">
        <f t="shared" si="36"/>
        <v>0</v>
      </c>
      <c r="I46" s="3">
        <f t="shared" si="32"/>
        <v>204897</v>
      </c>
      <c r="J46" s="4">
        <f t="shared" si="38"/>
        <v>5.7501276187808821E-2</v>
      </c>
      <c r="K46" s="3">
        <f t="shared" si="33"/>
        <v>3563347</v>
      </c>
    </row>
    <row r="47" spans="1:11" x14ac:dyDescent="0.2">
      <c r="A47" s="2">
        <f t="shared" si="37"/>
        <v>43221</v>
      </c>
      <c r="B47" s="2"/>
      <c r="C47" s="3">
        <f t="shared" si="26"/>
        <v>2573991</v>
      </c>
      <c r="D47" s="4">
        <f t="shared" si="34"/>
        <v>0.71805581941084062</v>
      </c>
      <c r="E47" s="3">
        <f t="shared" si="28"/>
        <v>814111</v>
      </c>
      <c r="F47" s="4">
        <f t="shared" si="35"/>
        <v>0.22710924055149334</v>
      </c>
      <c r="G47" s="3">
        <f t="shared" si="30"/>
        <v>0</v>
      </c>
      <c r="H47" s="4">
        <f t="shared" si="36"/>
        <v>0</v>
      </c>
      <c r="I47" s="3">
        <f t="shared" si="32"/>
        <v>196565</v>
      </c>
      <c r="J47" s="4">
        <f t="shared" si="38"/>
        <v>5.483494003766598E-2</v>
      </c>
      <c r="K47" s="3">
        <f t="shared" si="33"/>
        <v>3584667</v>
      </c>
    </row>
    <row r="48" spans="1:11" x14ac:dyDescent="0.2">
      <c r="A48" s="2">
        <f t="shared" si="37"/>
        <v>43252</v>
      </c>
      <c r="B48" s="2"/>
      <c r="C48" s="3">
        <f t="shared" si="26"/>
        <v>2581516</v>
      </c>
      <c r="D48" s="4">
        <f t="shared" si="34"/>
        <v>0.71899351002017009</v>
      </c>
      <c r="E48" s="3">
        <f t="shared" si="28"/>
        <v>813584</v>
      </c>
      <c r="F48" s="4">
        <f t="shared" si="35"/>
        <v>0.22659616126967647</v>
      </c>
      <c r="G48" s="3">
        <f t="shared" si="30"/>
        <v>0</v>
      </c>
      <c r="H48" s="4">
        <f t="shared" si="36"/>
        <v>0</v>
      </c>
      <c r="I48" s="3">
        <f t="shared" si="32"/>
        <v>195358</v>
      </c>
      <c r="J48" s="4">
        <f t="shared" si="38"/>
        <v>5.4410328710153409E-2</v>
      </c>
      <c r="K48" s="3">
        <f t="shared" si="33"/>
        <v>3590458</v>
      </c>
    </row>
    <row r="49" spans="1:11" x14ac:dyDescent="0.2">
      <c r="A49" s="2">
        <f t="shared" si="37"/>
        <v>43282</v>
      </c>
      <c r="B49" s="2"/>
      <c r="C49" s="3">
        <f t="shared" si="26"/>
        <v>2615472</v>
      </c>
      <c r="D49" s="4">
        <f t="shared" si="34"/>
        <v>0.72223633604245041</v>
      </c>
      <c r="E49" s="3">
        <f t="shared" si="28"/>
        <v>818266</v>
      </c>
      <c r="F49" s="4">
        <f t="shared" si="35"/>
        <v>0.2259559413169446</v>
      </c>
      <c r="G49" s="3">
        <f t="shared" si="30"/>
        <v>0</v>
      </c>
      <c r="H49" s="4">
        <f t="shared" si="36"/>
        <v>0</v>
      </c>
      <c r="I49" s="3">
        <f t="shared" si="32"/>
        <v>187614</v>
      </c>
      <c r="J49" s="4">
        <f t="shared" si="38"/>
        <v>5.1807722640604945E-2</v>
      </c>
      <c r="K49" s="3">
        <f t="shared" si="33"/>
        <v>3621352</v>
      </c>
    </row>
    <row r="50" spans="1:11" x14ac:dyDescent="0.2">
      <c r="A50" s="2">
        <f t="shared" si="37"/>
        <v>43313</v>
      </c>
      <c r="B50" s="2"/>
      <c r="C50" s="3">
        <f t="shared" si="26"/>
        <v>2655837</v>
      </c>
      <c r="D50" s="4">
        <f t="shared" si="34"/>
        <v>0.7258576701435816</v>
      </c>
      <c r="E50" s="3">
        <f t="shared" si="28"/>
        <v>821890</v>
      </c>
      <c r="F50" s="4">
        <f t="shared" si="35"/>
        <v>0.22462792728405706</v>
      </c>
      <c r="G50" s="3">
        <f t="shared" si="30"/>
        <v>0</v>
      </c>
      <c r="H50" s="4">
        <f t="shared" si="36"/>
        <v>0</v>
      </c>
      <c r="I50" s="3">
        <f t="shared" si="32"/>
        <v>181168</v>
      </c>
      <c r="J50" s="4">
        <f t="shared" si="38"/>
        <v>4.9514402572361331E-2</v>
      </c>
      <c r="K50" s="3">
        <f t="shared" si="33"/>
        <v>3658895</v>
      </c>
    </row>
    <row r="51" spans="1:11" x14ac:dyDescent="0.2">
      <c r="A51" s="2">
        <f t="shared" si="37"/>
        <v>43344</v>
      </c>
      <c r="B51" s="2"/>
      <c r="C51" s="3">
        <f>VLOOKUP($A51,rangeOAVG,COLUMN(),FALSE)</f>
        <v>2668579</v>
      </c>
      <c r="D51" s="4">
        <f t="shared" si="34"/>
        <v>0.72489869782873662</v>
      </c>
      <c r="E51" s="3">
        <f t="shared" si="28"/>
        <v>824069</v>
      </c>
      <c r="F51" s="4">
        <f t="shared" si="35"/>
        <v>0.22385192457147762</v>
      </c>
      <c r="G51" s="3">
        <f t="shared" si="30"/>
        <v>0</v>
      </c>
      <c r="H51" s="4">
        <f t="shared" si="36"/>
        <v>0</v>
      </c>
      <c r="I51" s="3">
        <f t="shared" si="32"/>
        <v>188665</v>
      </c>
      <c r="J51" s="4">
        <f t="shared" si="38"/>
        <v>5.1249377599785727E-2</v>
      </c>
      <c r="K51" s="3">
        <f t="shared" si="33"/>
        <v>3681313</v>
      </c>
    </row>
    <row r="53" spans="1:11" x14ac:dyDescent="0.2">
      <c r="A53" s="2">
        <f>DATE(YEAR(A51)-1,MONTH(A51),DAY(A51))</f>
        <v>42979</v>
      </c>
      <c r="B53" s="2"/>
      <c r="C53" s="3">
        <f>VLOOKUP($A53,rangeOAVG,COLUMN(),FALSE)</f>
        <v>2348797</v>
      </c>
      <c r="D53" s="4">
        <f>+C53/$K53</f>
        <v>0.69593263477267642</v>
      </c>
      <c r="E53" s="3">
        <f>VLOOKUP($A53,rangeOAVG,COLUMN(),FALSE)</f>
        <v>817935</v>
      </c>
      <c r="F53" s="4">
        <f>+E53/$K53</f>
        <v>0.24234859786639248</v>
      </c>
      <c r="G53" s="3">
        <f>VLOOKUP($A53,rangeOAVG,COLUMN(),FALSE)</f>
        <v>0</v>
      </c>
      <c r="H53" s="4">
        <f>+G53/$K53</f>
        <v>0</v>
      </c>
      <c r="I53" s="3">
        <f>VLOOKUP($A53,rangeOAVG,COLUMN(),FALSE)</f>
        <v>208303</v>
      </c>
      <c r="J53" s="4">
        <f t="shared" si="38"/>
        <v>6.1718767360931071E-2</v>
      </c>
      <c r="K53" s="3">
        <f>VLOOKUP($A53,rangeOAVG,COLUMN(),FALSE)</f>
        <v>3375035</v>
      </c>
    </row>
    <row r="54" spans="1:11" x14ac:dyDescent="0.2">
      <c r="A54" s="2">
        <f>DATE(YEAR(A51)-2,MONTH(A51),DAY(A51))</f>
        <v>42614</v>
      </c>
      <c r="B54" s="2"/>
      <c r="C54" s="3">
        <f>VLOOKUP($A54,rangeOAVG,COLUMN(),FALSE)</f>
        <v>2722616</v>
      </c>
      <c r="D54" s="4">
        <f>+C54/$K54</f>
        <v>0.70498442238536363</v>
      </c>
      <c r="E54" s="3">
        <f>VLOOKUP($A54,rangeOAVG,COLUMN(),FALSE)</f>
        <v>926481</v>
      </c>
      <c r="F54" s="4">
        <f>+E54/$K54</f>
        <v>0.23989966731849593</v>
      </c>
      <c r="G54" s="3">
        <f>VLOOKUP($A54,rangeOAVG,COLUMN(),FALSE)</f>
        <v>0</v>
      </c>
      <c r="H54" s="4">
        <f>+G54/$K54</f>
        <v>0</v>
      </c>
      <c r="I54" s="3">
        <f>VLOOKUP($A54,rangeOAVG,COLUMN(),FALSE)</f>
        <v>212855</v>
      </c>
      <c r="J54" s="4">
        <f t="shared" ref="J54" si="39">+I54/$K54</f>
        <v>5.5115910296140394E-2</v>
      </c>
      <c r="K54" s="3">
        <f>VLOOKUP($A54,rangeOAVG,COLUMN(),FALSE)</f>
        <v>3861952</v>
      </c>
    </row>
    <row r="62" spans="1:11" ht="13.5" thickBot="1" x14ac:dyDescent="0.25"/>
    <row r="63" spans="1:11" ht="16.5" thickBot="1" x14ac:dyDescent="0.3">
      <c r="A63" s="13" t="s">
        <v>9</v>
      </c>
      <c r="B63" s="39"/>
      <c r="C63" s="14"/>
      <c r="D63" s="14"/>
      <c r="E63" s="14"/>
      <c r="F63" s="14"/>
      <c r="G63" s="15"/>
    </row>
    <row r="64" spans="1:11" ht="30.75" x14ac:dyDescent="0.45">
      <c r="A64" s="151" t="s">
        <v>160</v>
      </c>
      <c r="B64">
        <f>1+1</f>
        <v>2</v>
      </c>
      <c r="C64">
        <f>B64+1</f>
        <v>3</v>
      </c>
      <c r="D64">
        <f t="shared" ref="D64:K64" si="40">C64+1</f>
        <v>4</v>
      </c>
      <c r="E64">
        <f t="shared" si="40"/>
        <v>5</v>
      </c>
      <c r="F64">
        <f t="shared" si="40"/>
        <v>6</v>
      </c>
      <c r="G64">
        <f t="shared" si="40"/>
        <v>7</v>
      </c>
      <c r="H64">
        <f t="shared" si="40"/>
        <v>8</v>
      </c>
      <c r="I64">
        <f t="shared" si="40"/>
        <v>9</v>
      </c>
      <c r="J64">
        <f t="shared" si="40"/>
        <v>10</v>
      </c>
      <c r="K64">
        <f t="shared" si="40"/>
        <v>11</v>
      </c>
    </row>
    <row r="65" spans="1:11" ht="15.75" x14ac:dyDescent="0.25">
      <c r="A65" s="16" t="s">
        <v>5</v>
      </c>
      <c r="B65" s="16"/>
      <c r="C65" s="150" t="s">
        <v>1</v>
      </c>
      <c r="D65" s="150" t="s">
        <v>75</v>
      </c>
      <c r="E65" s="150" t="s">
        <v>145</v>
      </c>
      <c r="F65" s="150" t="s">
        <v>146</v>
      </c>
      <c r="G65" s="150" t="s">
        <v>151</v>
      </c>
      <c r="H65" s="150" t="s">
        <v>152</v>
      </c>
      <c r="I65" s="150" t="s">
        <v>147</v>
      </c>
      <c r="J65" s="150" t="s">
        <v>153</v>
      </c>
      <c r="K65" s="150" t="s">
        <v>88</v>
      </c>
    </row>
    <row r="66" spans="1:11" x14ac:dyDescent="0.2">
      <c r="A66" s="12">
        <v>37987</v>
      </c>
      <c r="B66" s="12"/>
      <c r="C66" s="3">
        <v>127024.25</v>
      </c>
      <c r="D66" s="4">
        <f t="shared" ref="D66:D97" si="41">C66/$K66</f>
        <v>0.84883520611664809</v>
      </c>
      <c r="E66" s="3">
        <v>22446.799999999999</v>
      </c>
      <c r="F66" s="4">
        <f t="shared" ref="F66:F97" si="42">E66/$K66</f>
        <v>0.14999997327013681</v>
      </c>
      <c r="G66" s="3">
        <v>0</v>
      </c>
      <c r="H66" s="4">
        <f t="shared" ref="H66:H97" si="43">G66/$K66</f>
        <v>0</v>
      </c>
      <c r="I66" s="3">
        <v>174.31</v>
      </c>
      <c r="J66" s="4">
        <f t="shared" ref="J66:J97" si="44">I66/$K66</f>
        <v>1.1648206132151375E-3</v>
      </c>
      <c r="K66" s="3">
        <f>C66+E66+G66+I66</f>
        <v>149645.35999999999</v>
      </c>
    </row>
    <row r="67" spans="1:11" x14ac:dyDescent="0.2">
      <c r="A67" s="12">
        <f t="shared" ref="A67:A152" si="45">DATE(IF(MONTH(A66)&lt;12,YEAR(A66),YEAR(A66)+1),IF(MONTH(A66)=12,1,MONTH(A66)+1),1)</f>
        <v>38018</v>
      </c>
      <c r="B67" s="12"/>
      <c r="C67" s="3">
        <v>110146.24000000001</v>
      </c>
      <c r="D67" s="4">
        <f t="shared" si="41"/>
        <v>0.84822251465014609</v>
      </c>
      <c r="E67" s="3">
        <v>19478.3</v>
      </c>
      <c r="F67" s="4">
        <f t="shared" si="42"/>
        <v>0.14999996919649675</v>
      </c>
      <c r="G67" s="3">
        <v>0</v>
      </c>
      <c r="H67" s="4">
        <f t="shared" si="43"/>
        <v>0</v>
      </c>
      <c r="I67" s="3">
        <v>230.82</v>
      </c>
      <c r="J67" s="4">
        <f t="shared" si="44"/>
        <v>1.7775161533570888E-3</v>
      </c>
      <c r="K67" s="3">
        <f t="shared" ref="K67:K130" si="46">C67+E67+G67+I67</f>
        <v>129855.36000000002</v>
      </c>
    </row>
    <row r="68" spans="1:11" x14ac:dyDescent="0.2">
      <c r="A68" s="12">
        <f t="shared" si="45"/>
        <v>38047</v>
      </c>
      <c r="B68" s="12"/>
      <c r="C68" s="3">
        <v>124694.05</v>
      </c>
      <c r="D68" s="4">
        <f t="shared" si="41"/>
        <v>0.84873991162882256</v>
      </c>
      <c r="E68" s="3">
        <v>22037.5</v>
      </c>
      <c r="F68" s="4">
        <f t="shared" si="42"/>
        <v>0.14999998638684187</v>
      </c>
      <c r="G68" s="3">
        <v>0</v>
      </c>
      <c r="H68" s="4">
        <f t="shared" si="43"/>
        <v>0</v>
      </c>
      <c r="I68" s="3">
        <v>185.13</v>
      </c>
      <c r="J68" s="4">
        <f t="shared" si="44"/>
        <v>1.2601019843356113E-3</v>
      </c>
      <c r="K68" s="3">
        <f t="shared" si="46"/>
        <v>146916.68</v>
      </c>
    </row>
    <row r="69" spans="1:11" x14ac:dyDescent="0.2">
      <c r="A69" s="12">
        <f t="shared" si="45"/>
        <v>38078</v>
      </c>
      <c r="B69" s="12"/>
      <c r="C69" s="3">
        <v>124763.77</v>
      </c>
      <c r="D69" s="4">
        <f t="shared" si="41"/>
        <v>0.84921446632199959</v>
      </c>
      <c r="E69" s="3">
        <v>22037.5</v>
      </c>
      <c r="F69" s="4">
        <f t="shared" si="42"/>
        <v>0.14999998638684184</v>
      </c>
      <c r="G69" s="3">
        <v>0</v>
      </c>
      <c r="H69" s="4">
        <f t="shared" si="43"/>
        <v>0</v>
      </c>
      <c r="I69" s="3">
        <v>115.41</v>
      </c>
      <c r="J69" s="4">
        <f t="shared" si="44"/>
        <v>7.8554729115849872E-4</v>
      </c>
      <c r="K69" s="3">
        <f t="shared" si="46"/>
        <v>146916.68000000002</v>
      </c>
    </row>
    <row r="70" spans="1:11" x14ac:dyDescent="0.2">
      <c r="A70" s="12">
        <f t="shared" si="45"/>
        <v>38108</v>
      </c>
      <c r="B70" s="12"/>
      <c r="C70" s="3">
        <v>124345.9</v>
      </c>
      <c r="D70" s="4">
        <f t="shared" si="41"/>
        <v>0.84637020112352113</v>
      </c>
      <c r="E70" s="3">
        <v>22037.5</v>
      </c>
      <c r="F70" s="4">
        <f t="shared" si="42"/>
        <v>0.14999998638684187</v>
      </c>
      <c r="G70" s="3">
        <v>0</v>
      </c>
      <c r="H70" s="4">
        <f t="shared" si="43"/>
        <v>0</v>
      </c>
      <c r="I70" s="3">
        <v>533.28</v>
      </c>
      <c r="J70" s="4">
        <f t="shared" si="44"/>
        <v>3.6298124896369834E-3</v>
      </c>
      <c r="K70" s="3">
        <f t="shared" si="46"/>
        <v>146916.68</v>
      </c>
    </row>
    <row r="71" spans="1:11" x14ac:dyDescent="0.2">
      <c r="A71" s="12">
        <f t="shared" si="45"/>
        <v>38139</v>
      </c>
      <c r="B71" s="12"/>
      <c r="C71" s="3">
        <v>124763.77</v>
      </c>
      <c r="D71" s="4">
        <f t="shared" si="41"/>
        <v>0.84921446632199959</v>
      </c>
      <c r="E71" s="3">
        <v>22037.5</v>
      </c>
      <c r="F71" s="4">
        <f t="shared" si="42"/>
        <v>0.14999998638684184</v>
      </c>
      <c r="G71" s="3">
        <v>0</v>
      </c>
      <c r="H71" s="4">
        <f t="shared" si="43"/>
        <v>0</v>
      </c>
      <c r="I71" s="3">
        <v>115.41</v>
      </c>
      <c r="J71" s="4">
        <f t="shared" si="44"/>
        <v>7.8554729115849872E-4</v>
      </c>
      <c r="K71" s="3">
        <f t="shared" si="46"/>
        <v>146916.68000000002</v>
      </c>
    </row>
    <row r="72" spans="1:11" x14ac:dyDescent="0.2">
      <c r="A72" s="12">
        <f t="shared" si="45"/>
        <v>38169</v>
      </c>
      <c r="B72" s="12"/>
      <c r="C72" s="3">
        <v>125600.46</v>
      </c>
      <c r="D72" s="4">
        <f t="shared" si="41"/>
        <v>0.84821229109134533</v>
      </c>
      <c r="E72" s="3">
        <v>22211.5</v>
      </c>
      <c r="F72" s="4">
        <f t="shared" si="42"/>
        <v>0.14999998649348431</v>
      </c>
      <c r="G72" s="3">
        <v>0</v>
      </c>
      <c r="H72" s="4">
        <f t="shared" si="43"/>
        <v>0</v>
      </c>
      <c r="I72" s="3">
        <v>264.72000000000003</v>
      </c>
      <c r="J72" s="4">
        <f t="shared" si="44"/>
        <v>1.7877224151703023E-3</v>
      </c>
      <c r="K72" s="3">
        <f t="shared" si="46"/>
        <v>148076.68000000002</v>
      </c>
    </row>
    <row r="73" spans="1:11" x14ac:dyDescent="0.2">
      <c r="A73" s="12">
        <f t="shared" si="45"/>
        <v>38200</v>
      </c>
      <c r="B73" s="12"/>
      <c r="C73" s="3">
        <v>124619.51</v>
      </c>
      <c r="D73" s="4">
        <f t="shared" si="41"/>
        <v>0.84823254922449909</v>
      </c>
      <c r="E73" s="3">
        <v>22037.5</v>
      </c>
      <c r="F73" s="4">
        <f t="shared" si="42"/>
        <v>0.14999998638684184</v>
      </c>
      <c r="G73" s="3">
        <v>0</v>
      </c>
      <c r="H73" s="4">
        <f t="shared" si="43"/>
        <v>0</v>
      </c>
      <c r="I73" s="3">
        <v>259.67</v>
      </c>
      <c r="J73" s="4">
        <f t="shared" si="44"/>
        <v>1.7674643886589321E-3</v>
      </c>
      <c r="K73" s="3">
        <f t="shared" si="46"/>
        <v>146916.68000000002</v>
      </c>
    </row>
    <row r="74" spans="1:11" x14ac:dyDescent="0.2">
      <c r="A74" s="12">
        <f t="shared" si="45"/>
        <v>38231</v>
      </c>
      <c r="B74" s="12"/>
      <c r="C74" s="3">
        <v>164939.25</v>
      </c>
      <c r="D74" s="4">
        <f t="shared" si="41"/>
        <v>0.84999998453976267</v>
      </c>
      <c r="E74" s="3">
        <v>29106.93</v>
      </c>
      <c r="F74" s="4">
        <f t="shared" si="42"/>
        <v>0.15000001546023736</v>
      </c>
      <c r="G74" s="3">
        <v>0</v>
      </c>
      <c r="H74" s="4">
        <f t="shared" si="43"/>
        <v>0</v>
      </c>
      <c r="I74" s="3">
        <v>0</v>
      </c>
      <c r="J74" s="4">
        <f t="shared" si="44"/>
        <v>0</v>
      </c>
      <c r="K74" s="3">
        <f t="shared" si="46"/>
        <v>194046.18</v>
      </c>
    </row>
    <row r="75" spans="1:11" x14ac:dyDescent="0.2">
      <c r="A75" s="12">
        <f t="shared" si="45"/>
        <v>38261</v>
      </c>
      <c r="B75" s="12"/>
      <c r="C75" s="3">
        <v>131869.57</v>
      </c>
      <c r="D75" s="4">
        <f t="shared" si="41"/>
        <v>0.848839296823791</v>
      </c>
      <c r="E75" s="3">
        <v>23302.92</v>
      </c>
      <c r="F75" s="4">
        <f t="shared" si="42"/>
        <v>0.1499999903445583</v>
      </c>
      <c r="G75" s="3">
        <v>0</v>
      </c>
      <c r="H75" s="4">
        <f t="shared" si="43"/>
        <v>0</v>
      </c>
      <c r="I75" s="3">
        <v>180.32</v>
      </c>
      <c r="J75" s="4">
        <f t="shared" si="44"/>
        <v>1.1607128316507439E-3</v>
      </c>
      <c r="K75" s="3">
        <f t="shared" si="46"/>
        <v>155352.81</v>
      </c>
    </row>
    <row r="76" spans="1:11" x14ac:dyDescent="0.2">
      <c r="A76" s="12">
        <f t="shared" si="45"/>
        <v>38292</v>
      </c>
      <c r="B76" s="12"/>
      <c r="C76" s="3">
        <v>128221.89</v>
      </c>
      <c r="D76" s="4">
        <f t="shared" si="41"/>
        <v>0.8485987638384187</v>
      </c>
      <c r="E76" s="3">
        <v>22664.76</v>
      </c>
      <c r="F76" s="4">
        <f t="shared" si="42"/>
        <v>0.15000002978192287</v>
      </c>
      <c r="G76" s="3">
        <v>0</v>
      </c>
      <c r="H76" s="4">
        <f t="shared" si="43"/>
        <v>0</v>
      </c>
      <c r="I76" s="3">
        <v>211.72</v>
      </c>
      <c r="J76" s="4">
        <f t="shared" si="44"/>
        <v>1.4012063796584966E-3</v>
      </c>
      <c r="K76" s="3">
        <f t="shared" si="46"/>
        <v>151098.37</v>
      </c>
    </row>
    <row r="77" spans="1:11" x14ac:dyDescent="0.2">
      <c r="A77" s="12">
        <f t="shared" si="45"/>
        <v>38322</v>
      </c>
      <c r="B77" s="12"/>
      <c r="C77" s="3">
        <v>134347.45000000001</v>
      </c>
      <c r="D77" s="4">
        <f t="shared" si="41"/>
        <v>0.84842090306283557</v>
      </c>
      <c r="E77" s="3">
        <v>23752.5</v>
      </c>
      <c r="F77" s="4">
        <f t="shared" si="42"/>
        <v>0.15</v>
      </c>
      <c r="G77" s="3">
        <v>0</v>
      </c>
      <c r="H77" s="4">
        <f t="shared" si="43"/>
        <v>0</v>
      </c>
      <c r="I77" s="3">
        <v>250.05</v>
      </c>
      <c r="J77" s="4">
        <f t="shared" si="44"/>
        <v>1.5790969371645091E-3</v>
      </c>
      <c r="K77" s="3">
        <f t="shared" si="46"/>
        <v>158350</v>
      </c>
    </row>
    <row r="78" spans="1:11" x14ac:dyDescent="0.2">
      <c r="A78" s="12">
        <f t="shared" si="45"/>
        <v>38353</v>
      </c>
      <c r="B78" s="12"/>
      <c r="C78" s="3">
        <v>110449.87</v>
      </c>
      <c r="D78" s="4">
        <f t="shared" si="41"/>
        <v>0.84474087954110899</v>
      </c>
      <c r="E78" s="3">
        <v>19612.5</v>
      </c>
      <c r="F78" s="4">
        <f t="shared" si="42"/>
        <v>0.15</v>
      </c>
      <c r="G78" s="3">
        <v>0</v>
      </c>
      <c r="H78" s="4">
        <f t="shared" si="43"/>
        <v>0</v>
      </c>
      <c r="I78" s="3">
        <v>687.63</v>
      </c>
      <c r="J78" s="4">
        <f t="shared" si="44"/>
        <v>5.2591204588910137E-3</v>
      </c>
      <c r="K78" s="3">
        <f t="shared" si="46"/>
        <v>130750</v>
      </c>
    </row>
    <row r="79" spans="1:11" x14ac:dyDescent="0.2">
      <c r="A79" s="12">
        <f t="shared" si="45"/>
        <v>38384</v>
      </c>
      <c r="B79" s="12"/>
      <c r="C79" s="3">
        <v>105825</v>
      </c>
      <c r="D79" s="4">
        <f t="shared" si="41"/>
        <v>0.85</v>
      </c>
      <c r="E79" s="3">
        <v>18675</v>
      </c>
      <c r="F79" s="4">
        <f t="shared" si="42"/>
        <v>0.15</v>
      </c>
      <c r="G79" s="3">
        <v>0</v>
      </c>
      <c r="H79" s="4">
        <f t="shared" si="43"/>
        <v>0</v>
      </c>
      <c r="I79" s="3">
        <v>0</v>
      </c>
      <c r="J79" s="4">
        <f t="shared" si="44"/>
        <v>0</v>
      </c>
      <c r="K79" s="3">
        <f t="shared" si="46"/>
        <v>124500</v>
      </c>
    </row>
    <row r="80" spans="1:11" x14ac:dyDescent="0.2">
      <c r="A80" s="12">
        <f t="shared" si="45"/>
        <v>38412</v>
      </c>
      <c r="B80" s="12"/>
      <c r="C80" s="3">
        <v>118759.09</v>
      </c>
      <c r="D80" s="4">
        <f t="shared" si="41"/>
        <v>0.84576210543677643</v>
      </c>
      <c r="E80" s="3">
        <v>21062.5</v>
      </c>
      <c r="F80" s="4">
        <f t="shared" si="42"/>
        <v>0.15000000712166206</v>
      </c>
      <c r="G80" s="3">
        <v>0</v>
      </c>
      <c r="H80" s="4">
        <f t="shared" si="43"/>
        <v>0</v>
      </c>
      <c r="I80" s="3">
        <v>595.07000000000005</v>
      </c>
      <c r="J80" s="4">
        <f t="shared" si="44"/>
        <v>4.2378874415614221E-3</v>
      </c>
      <c r="K80" s="3">
        <f t="shared" si="46"/>
        <v>140416.66</v>
      </c>
    </row>
    <row r="81" spans="1:11" x14ac:dyDescent="0.2">
      <c r="A81" s="12">
        <f t="shared" si="45"/>
        <v>38443</v>
      </c>
      <c r="B81" s="12"/>
      <c r="C81" s="3">
        <v>119163.02</v>
      </c>
      <c r="D81" s="4">
        <f t="shared" si="41"/>
        <v>0.84863875839234448</v>
      </c>
      <c r="E81" s="3">
        <v>21062.5</v>
      </c>
      <c r="F81" s="4">
        <f t="shared" si="42"/>
        <v>0.15000000712166203</v>
      </c>
      <c r="G81" s="3">
        <v>0</v>
      </c>
      <c r="H81" s="4">
        <f t="shared" si="43"/>
        <v>0</v>
      </c>
      <c r="I81" s="3">
        <v>191.14</v>
      </c>
      <c r="J81" s="4">
        <f t="shared" si="44"/>
        <v>1.3612344859933283E-3</v>
      </c>
      <c r="K81" s="3">
        <f t="shared" si="46"/>
        <v>140416.66000000003</v>
      </c>
    </row>
    <row r="82" spans="1:11" x14ac:dyDescent="0.2">
      <c r="A82" s="12">
        <f t="shared" si="45"/>
        <v>38473</v>
      </c>
      <c r="B82" s="12"/>
      <c r="C82" s="3">
        <v>119354.16</v>
      </c>
      <c r="D82" s="4">
        <f t="shared" si="41"/>
        <v>0.84999999287833794</v>
      </c>
      <c r="E82" s="3">
        <v>21062.5</v>
      </c>
      <c r="F82" s="4">
        <f t="shared" si="42"/>
        <v>0.15000000712166206</v>
      </c>
      <c r="G82" s="3">
        <v>0</v>
      </c>
      <c r="H82" s="4">
        <f t="shared" si="43"/>
        <v>0</v>
      </c>
      <c r="I82" s="3">
        <v>0</v>
      </c>
      <c r="J82" s="4">
        <f t="shared" si="44"/>
        <v>0</v>
      </c>
      <c r="K82" s="3">
        <f t="shared" si="46"/>
        <v>140416.66</v>
      </c>
    </row>
    <row r="83" spans="1:11" x14ac:dyDescent="0.2">
      <c r="A83" s="12">
        <f t="shared" si="45"/>
        <v>38504</v>
      </c>
      <c r="B83" s="12"/>
      <c r="C83" s="3">
        <v>127535.41</v>
      </c>
      <c r="D83" s="4">
        <f t="shared" si="41"/>
        <v>0.84999999333518439</v>
      </c>
      <c r="E83" s="3">
        <v>22506.25</v>
      </c>
      <c r="F83" s="4">
        <f t="shared" si="42"/>
        <v>0.15000000666481561</v>
      </c>
      <c r="G83" s="3">
        <v>0</v>
      </c>
      <c r="H83" s="4">
        <f t="shared" si="43"/>
        <v>0</v>
      </c>
      <c r="I83" s="3">
        <v>0</v>
      </c>
      <c r="J83" s="4">
        <f t="shared" si="44"/>
        <v>0</v>
      </c>
      <c r="K83" s="3">
        <f t="shared" si="46"/>
        <v>150041.66</v>
      </c>
    </row>
    <row r="84" spans="1:11" x14ac:dyDescent="0.2">
      <c r="A84" s="12">
        <f t="shared" si="45"/>
        <v>38534</v>
      </c>
      <c r="B84" s="12"/>
      <c r="C84" s="3">
        <v>134038.01999999999</v>
      </c>
      <c r="D84" s="4">
        <f t="shared" si="41"/>
        <v>0.84878960839217332</v>
      </c>
      <c r="E84" s="3">
        <v>23687.5</v>
      </c>
      <c r="F84" s="4">
        <f t="shared" si="42"/>
        <v>0.15000000633245408</v>
      </c>
      <c r="G84" s="3">
        <v>0</v>
      </c>
      <c r="H84" s="4">
        <f t="shared" si="43"/>
        <v>0</v>
      </c>
      <c r="I84" s="3">
        <v>191.14</v>
      </c>
      <c r="J84" s="4">
        <f t="shared" si="44"/>
        <v>1.2103852753724653E-3</v>
      </c>
      <c r="K84" s="3">
        <f t="shared" si="46"/>
        <v>157916.66</v>
      </c>
    </row>
    <row r="85" spans="1:11" x14ac:dyDescent="0.2">
      <c r="A85" s="12">
        <f t="shared" si="45"/>
        <v>38565</v>
      </c>
      <c r="B85" s="12"/>
      <c r="C85" s="3">
        <v>134077.69</v>
      </c>
      <c r="D85" s="4">
        <f t="shared" si="41"/>
        <v>0.84904081684605026</v>
      </c>
      <c r="E85" s="3">
        <v>23687.5</v>
      </c>
      <c r="F85" s="4">
        <f t="shared" si="42"/>
        <v>0.15000000633245408</v>
      </c>
      <c r="G85" s="3">
        <v>0</v>
      </c>
      <c r="H85" s="4">
        <f t="shared" si="43"/>
        <v>0</v>
      </c>
      <c r="I85" s="3">
        <v>151.47</v>
      </c>
      <c r="J85" s="4">
        <f t="shared" si="44"/>
        <v>9.5917682149559134E-4</v>
      </c>
      <c r="K85" s="3">
        <f t="shared" si="46"/>
        <v>157916.66</v>
      </c>
    </row>
    <row r="86" spans="1:11" x14ac:dyDescent="0.2">
      <c r="A86" s="12">
        <f t="shared" si="45"/>
        <v>38596</v>
      </c>
      <c r="B86" s="12"/>
      <c r="C86" s="3">
        <v>133713.44</v>
      </c>
      <c r="D86" s="4">
        <f t="shared" si="41"/>
        <v>0.8467342204426056</v>
      </c>
      <c r="E86" s="3">
        <v>23687.5</v>
      </c>
      <c r="F86" s="4">
        <f t="shared" si="42"/>
        <v>0.15000000633245408</v>
      </c>
      <c r="G86" s="3">
        <v>0</v>
      </c>
      <c r="H86" s="4">
        <f t="shared" si="43"/>
        <v>0</v>
      </c>
      <c r="I86" s="3">
        <v>515.72</v>
      </c>
      <c r="J86" s="4">
        <f t="shared" si="44"/>
        <v>3.2657732249402947E-3</v>
      </c>
      <c r="K86" s="3">
        <f t="shared" si="46"/>
        <v>157916.66</v>
      </c>
    </row>
    <row r="87" spans="1:11" x14ac:dyDescent="0.2">
      <c r="A87" s="12">
        <f t="shared" si="45"/>
        <v>38626</v>
      </c>
      <c r="B87" s="12"/>
      <c r="C87" s="3">
        <v>134229.16</v>
      </c>
      <c r="D87" s="4">
        <f t="shared" si="41"/>
        <v>0.84999999366754586</v>
      </c>
      <c r="E87" s="3">
        <v>23687.5</v>
      </c>
      <c r="F87" s="4">
        <f t="shared" si="42"/>
        <v>0.15000000633245408</v>
      </c>
      <c r="G87" s="3">
        <v>0</v>
      </c>
      <c r="H87" s="4">
        <f t="shared" si="43"/>
        <v>0</v>
      </c>
      <c r="I87" s="3">
        <v>0</v>
      </c>
      <c r="J87" s="4">
        <f t="shared" si="44"/>
        <v>0</v>
      </c>
      <c r="K87" s="3">
        <f t="shared" si="46"/>
        <v>157916.66</v>
      </c>
    </row>
    <row r="88" spans="1:11" x14ac:dyDescent="0.2">
      <c r="A88" s="12">
        <f t="shared" si="45"/>
        <v>38657</v>
      </c>
      <c r="B88" s="12"/>
      <c r="C88" s="3">
        <v>115944.56</v>
      </c>
      <c r="D88" s="4">
        <f t="shared" si="41"/>
        <v>0.73421360355519172</v>
      </c>
      <c r="E88" s="3">
        <v>23687.5</v>
      </c>
      <c r="F88" s="4">
        <f t="shared" si="42"/>
        <v>0.15000000633245408</v>
      </c>
      <c r="G88" s="3">
        <v>0</v>
      </c>
      <c r="H88" s="4">
        <f t="shared" si="43"/>
        <v>0</v>
      </c>
      <c r="I88" s="3">
        <v>18284.599999999999</v>
      </c>
      <c r="J88" s="4">
        <f t="shared" si="44"/>
        <v>0.11578639011235418</v>
      </c>
      <c r="K88" s="3">
        <f t="shared" si="46"/>
        <v>157916.66</v>
      </c>
    </row>
    <row r="89" spans="1:11" x14ac:dyDescent="0.2">
      <c r="A89" s="12">
        <f t="shared" si="45"/>
        <v>38687</v>
      </c>
      <c r="B89" s="12"/>
      <c r="C89" s="3">
        <v>134843.76</v>
      </c>
      <c r="D89" s="4">
        <f t="shared" si="41"/>
        <v>0.84715269702614604</v>
      </c>
      <c r="E89" s="3">
        <v>23875.94</v>
      </c>
      <c r="F89" s="4">
        <f t="shared" si="42"/>
        <v>0.15000002198866627</v>
      </c>
      <c r="G89" s="3">
        <v>0</v>
      </c>
      <c r="H89" s="4">
        <f t="shared" si="43"/>
        <v>0</v>
      </c>
      <c r="I89" s="3">
        <v>453.21</v>
      </c>
      <c r="J89" s="4">
        <f t="shared" si="44"/>
        <v>2.8472809851877432E-3</v>
      </c>
      <c r="K89" s="3">
        <f t="shared" si="46"/>
        <v>159172.91</v>
      </c>
    </row>
    <row r="90" spans="1:11" x14ac:dyDescent="0.2">
      <c r="A90" s="12">
        <f t="shared" si="45"/>
        <v>38718</v>
      </c>
      <c r="B90" s="12"/>
      <c r="C90" s="3">
        <v>136364.79</v>
      </c>
      <c r="D90" s="4">
        <f t="shared" si="41"/>
        <v>0.85000002493312321</v>
      </c>
      <c r="E90" s="3">
        <v>24064.37</v>
      </c>
      <c r="F90" s="4">
        <f t="shared" si="42"/>
        <v>0.14999997506687687</v>
      </c>
      <c r="G90" s="3">
        <v>0</v>
      </c>
      <c r="H90" s="4">
        <f t="shared" si="43"/>
        <v>0</v>
      </c>
      <c r="I90" s="3">
        <v>0</v>
      </c>
      <c r="J90" s="4">
        <f t="shared" si="44"/>
        <v>0</v>
      </c>
      <c r="K90" s="3">
        <f t="shared" si="46"/>
        <v>160429.16</v>
      </c>
    </row>
    <row r="91" spans="1:11" x14ac:dyDescent="0.2">
      <c r="A91" s="12">
        <f t="shared" si="45"/>
        <v>38749</v>
      </c>
      <c r="B91" s="12"/>
      <c r="C91" s="3">
        <v>135918.79</v>
      </c>
      <c r="D91" s="4">
        <f t="shared" si="41"/>
        <v>0.84721998170407431</v>
      </c>
      <c r="E91" s="3">
        <v>24064.37</v>
      </c>
      <c r="F91" s="4">
        <f t="shared" si="42"/>
        <v>0.14999997506687687</v>
      </c>
      <c r="G91" s="3">
        <v>0</v>
      </c>
      <c r="H91" s="4">
        <f t="shared" si="43"/>
        <v>0</v>
      </c>
      <c r="I91" s="3">
        <v>446</v>
      </c>
      <c r="J91" s="4">
        <f t="shared" si="44"/>
        <v>2.7800432290488834E-3</v>
      </c>
      <c r="K91" s="3">
        <f t="shared" si="46"/>
        <v>160429.16</v>
      </c>
    </row>
    <row r="92" spans="1:11" x14ac:dyDescent="0.2">
      <c r="A92" s="12">
        <f t="shared" si="45"/>
        <v>38777</v>
      </c>
      <c r="B92" s="12"/>
      <c r="C92" s="3">
        <v>136923.45000000001</v>
      </c>
      <c r="D92" s="4">
        <f t="shared" si="41"/>
        <v>0.82020476687980159</v>
      </c>
      <c r="E92" s="3">
        <v>24812.5</v>
      </c>
      <c r="F92" s="4">
        <f t="shared" si="42"/>
        <v>0.14863290968935616</v>
      </c>
      <c r="G92" s="3">
        <v>0</v>
      </c>
      <c r="H92" s="4">
        <f t="shared" si="43"/>
        <v>0</v>
      </c>
      <c r="I92" s="3">
        <v>5202.18</v>
      </c>
      <c r="J92" s="4">
        <f t="shared" si="44"/>
        <v>3.1162323430842312E-2</v>
      </c>
      <c r="K92" s="3">
        <f t="shared" si="46"/>
        <v>166938.13</v>
      </c>
    </row>
    <row r="93" spans="1:11" x14ac:dyDescent="0.2">
      <c r="A93" s="12">
        <f t="shared" si="45"/>
        <v>38808</v>
      </c>
      <c r="B93" s="12"/>
      <c r="C93" s="3">
        <v>139734.46</v>
      </c>
      <c r="D93" s="4">
        <f t="shared" si="41"/>
        <v>0.8447423615009515</v>
      </c>
      <c r="E93" s="3">
        <v>24812.5</v>
      </c>
      <c r="F93" s="4">
        <f t="shared" si="42"/>
        <v>0.15000000604534028</v>
      </c>
      <c r="G93" s="3">
        <v>0</v>
      </c>
      <c r="H93" s="4">
        <f t="shared" si="43"/>
        <v>0</v>
      </c>
      <c r="I93" s="3">
        <v>869.7</v>
      </c>
      <c r="J93" s="4">
        <f t="shared" si="44"/>
        <v>5.2576324537081092E-3</v>
      </c>
      <c r="K93" s="3">
        <f t="shared" si="46"/>
        <v>165416.66</v>
      </c>
    </row>
    <row r="94" spans="1:11" x14ac:dyDescent="0.2">
      <c r="A94" s="12">
        <f t="shared" si="45"/>
        <v>38838</v>
      </c>
      <c r="B94" s="12"/>
      <c r="C94" s="3">
        <v>135546.06</v>
      </c>
      <c r="D94" s="4">
        <f t="shared" si="41"/>
        <v>0.81942205821348346</v>
      </c>
      <c r="E94" s="3">
        <v>24812.5</v>
      </c>
      <c r="F94" s="4">
        <f t="shared" si="42"/>
        <v>0.15000000604534028</v>
      </c>
      <c r="G94" s="3">
        <v>0</v>
      </c>
      <c r="H94" s="4">
        <f t="shared" si="43"/>
        <v>0</v>
      </c>
      <c r="I94" s="3">
        <v>5058.1000000000004</v>
      </c>
      <c r="J94" s="4">
        <f t="shared" si="44"/>
        <v>3.0577935741176253E-2</v>
      </c>
      <c r="K94" s="3">
        <f t="shared" si="46"/>
        <v>165416.66</v>
      </c>
    </row>
    <row r="95" spans="1:11" x14ac:dyDescent="0.2">
      <c r="A95" s="12">
        <f t="shared" si="45"/>
        <v>38869</v>
      </c>
      <c r="B95" s="12"/>
      <c r="C95" s="3">
        <v>120805.95</v>
      </c>
      <c r="D95" s="4">
        <f t="shared" si="41"/>
        <v>0.73031307729221462</v>
      </c>
      <c r="E95" s="3">
        <v>24812.5</v>
      </c>
      <c r="F95" s="4">
        <f t="shared" si="42"/>
        <v>0.15000000604534028</v>
      </c>
      <c r="G95" s="3">
        <v>0</v>
      </c>
      <c r="H95" s="4">
        <f t="shared" si="43"/>
        <v>0</v>
      </c>
      <c r="I95" s="3">
        <v>19798.21</v>
      </c>
      <c r="J95" s="4">
        <f t="shared" si="44"/>
        <v>0.11968691666244499</v>
      </c>
      <c r="K95" s="3">
        <f t="shared" si="46"/>
        <v>165416.66</v>
      </c>
    </row>
    <row r="96" spans="1:11" x14ac:dyDescent="0.2">
      <c r="A96" s="12">
        <f t="shared" si="45"/>
        <v>38899</v>
      </c>
      <c r="B96" s="12"/>
      <c r="C96" s="3">
        <v>140403.46</v>
      </c>
      <c r="D96" s="4">
        <f t="shared" si="41"/>
        <v>0.84878669415765007</v>
      </c>
      <c r="E96" s="3">
        <v>24812.5</v>
      </c>
      <c r="F96" s="4">
        <f t="shared" si="42"/>
        <v>0.15000000604534028</v>
      </c>
      <c r="G96" s="3">
        <v>0</v>
      </c>
      <c r="H96" s="4">
        <f t="shared" si="43"/>
        <v>0</v>
      </c>
      <c r="I96" s="3">
        <v>200.7</v>
      </c>
      <c r="J96" s="4">
        <f t="shared" si="44"/>
        <v>1.2132997970095635E-3</v>
      </c>
      <c r="K96" s="3">
        <f t="shared" si="46"/>
        <v>165416.66</v>
      </c>
    </row>
    <row r="97" spans="1:11" x14ac:dyDescent="0.2">
      <c r="A97" s="12">
        <f t="shared" si="45"/>
        <v>38930</v>
      </c>
      <c r="B97" s="12"/>
      <c r="C97" s="3">
        <v>137109.03</v>
      </c>
      <c r="D97" s="4">
        <f t="shared" si="41"/>
        <v>0.82887074373282588</v>
      </c>
      <c r="E97" s="3">
        <v>24812.5</v>
      </c>
      <c r="F97" s="4">
        <f t="shared" si="42"/>
        <v>0.15000000604534028</v>
      </c>
      <c r="G97" s="3">
        <v>0</v>
      </c>
      <c r="H97" s="4">
        <f t="shared" si="43"/>
        <v>0</v>
      </c>
      <c r="I97" s="3">
        <v>3495.13</v>
      </c>
      <c r="J97" s="4">
        <f t="shared" si="44"/>
        <v>2.1129250221833762E-2</v>
      </c>
      <c r="K97" s="3">
        <f t="shared" si="46"/>
        <v>165416.66</v>
      </c>
    </row>
    <row r="98" spans="1:11" x14ac:dyDescent="0.2">
      <c r="A98" s="12">
        <f t="shared" si="45"/>
        <v>38961</v>
      </c>
      <c r="B98" s="12"/>
      <c r="C98" s="3">
        <v>140358.91</v>
      </c>
      <c r="D98" s="4">
        <f t="shared" ref="D98:D129" si="47">C98/$K98</f>
        <v>0.84851737424755158</v>
      </c>
      <c r="E98" s="3">
        <v>24812.5</v>
      </c>
      <c r="F98" s="4">
        <f t="shared" ref="F98:F129" si="48">E98/$K98</f>
        <v>0.15000000604534028</v>
      </c>
      <c r="G98" s="3">
        <v>0</v>
      </c>
      <c r="H98" s="4">
        <f t="shared" ref="H98:H129" si="49">G98/$K98</f>
        <v>0</v>
      </c>
      <c r="I98" s="3">
        <v>245.25</v>
      </c>
      <c r="J98" s="4">
        <f t="shared" ref="J98:J129" si="50">I98/$K98</f>
        <v>1.482619707108099E-3</v>
      </c>
      <c r="K98" s="3">
        <f t="shared" si="46"/>
        <v>165416.66</v>
      </c>
    </row>
    <row r="99" spans="1:11" x14ac:dyDescent="0.2">
      <c r="A99" s="12">
        <f t="shared" si="45"/>
        <v>38991</v>
      </c>
      <c r="B99" s="12"/>
      <c r="C99" s="3">
        <v>135348.71</v>
      </c>
      <c r="D99" s="4">
        <f t="shared" si="47"/>
        <v>0.81822901030645878</v>
      </c>
      <c r="E99" s="3">
        <v>24812.5</v>
      </c>
      <c r="F99" s="4">
        <f t="shared" si="48"/>
        <v>0.15000000604534028</v>
      </c>
      <c r="G99" s="3">
        <v>0</v>
      </c>
      <c r="H99" s="4">
        <f t="shared" si="49"/>
        <v>0</v>
      </c>
      <c r="I99" s="3">
        <v>5255.45</v>
      </c>
      <c r="J99" s="4">
        <f t="shared" si="50"/>
        <v>3.177098364820085E-2</v>
      </c>
      <c r="K99" s="3">
        <f t="shared" si="46"/>
        <v>165416.66</v>
      </c>
    </row>
    <row r="100" spans="1:11" x14ac:dyDescent="0.2">
      <c r="A100" s="12">
        <f t="shared" si="45"/>
        <v>39022</v>
      </c>
      <c r="B100" s="12"/>
      <c r="C100" s="3">
        <v>137689.29999999999</v>
      </c>
      <c r="D100" s="4">
        <f t="shared" si="47"/>
        <v>0.8323786733452363</v>
      </c>
      <c r="E100" s="3">
        <v>24812.5</v>
      </c>
      <c r="F100" s="4">
        <f t="shared" si="48"/>
        <v>0.15000000604534031</v>
      </c>
      <c r="G100" s="3">
        <v>0</v>
      </c>
      <c r="H100" s="4">
        <f t="shared" si="49"/>
        <v>0</v>
      </c>
      <c r="I100" s="3">
        <v>2914.86</v>
      </c>
      <c r="J100" s="4">
        <f t="shared" si="50"/>
        <v>1.7621320609423504E-2</v>
      </c>
      <c r="K100" s="3">
        <f t="shared" si="46"/>
        <v>165416.65999999997</v>
      </c>
    </row>
    <row r="101" spans="1:11" x14ac:dyDescent="0.2">
      <c r="A101" s="12">
        <f t="shared" si="45"/>
        <v>39052</v>
      </c>
      <c r="B101" s="12"/>
      <c r="C101" s="3">
        <v>145787.70000000001</v>
      </c>
      <c r="D101" s="4">
        <f t="shared" si="47"/>
        <v>0.83453381629708434</v>
      </c>
      <c r="E101" s="3">
        <v>26204.04</v>
      </c>
      <c r="F101" s="4">
        <f t="shared" si="48"/>
        <v>0.15000001717292644</v>
      </c>
      <c r="G101" s="3">
        <v>0</v>
      </c>
      <c r="H101" s="4">
        <f t="shared" si="49"/>
        <v>0</v>
      </c>
      <c r="I101" s="3">
        <v>2701.84</v>
      </c>
      <c r="J101" s="4">
        <f t="shared" si="50"/>
        <v>1.5466166529989252E-2</v>
      </c>
      <c r="K101" s="3">
        <f t="shared" si="46"/>
        <v>174693.58000000002</v>
      </c>
    </row>
    <row r="102" spans="1:11" x14ac:dyDescent="0.2">
      <c r="A102" s="12">
        <f t="shared" si="45"/>
        <v>39083</v>
      </c>
      <c r="B102" s="12"/>
      <c r="C102" s="3">
        <v>140136.68</v>
      </c>
      <c r="D102" s="4">
        <f t="shared" si="47"/>
        <v>0.84952775649462509</v>
      </c>
      <c r="E102" s="3">
        <v>24743.75</v>
      </c>
      <c r="F102" s="4">
        <f t="shared" si="48"/>
        <v>0.15000000303106853</v>
      </c>
      <c r="G102" s="3">
        <v>0</v>
      </c>
      <c r="H102" s="4">
        <f t="shared" si="49"/>
        <v>0</v>
      </c>
      <c r="I102" s="3">
        <v>77.900000000000006</v>
      </c>
      <c r="J102" s="4">
        <f t="shared" si="50"/>
        <v>4.7224047430645069E-4</v>
      </c>
      <c r="K102" s="3">
        <f t="shared" si="46"/>
        <v>164958.32999999999</v>
      </c>
    </row>
    <row r="103" spans="1:11" x14ac:dyDescent="0.2">
      <c r="A103" s="12">
        <f t="shared" si="45"/>
        <v>39114</v>
      </c>
      <c r="B103" s="12"/>
      <c r="C103" s="3">
        <v>156990.07999999999</v>
      </c>
      <c r="D103" s="4">
        <f t="shared" si="47"/>
        <v>0.84026801640435267</v>
      </c>
      <c r="E103" s="3">
        <v>28025</v>
      </c>
      <c r="F103" s="4">
        <f t="shared" si="48"/>
        <v>0.14999999464763622</v>
      </c>
      <c r="G103" s="3">
        <v>0</v>
      </c>
      <c r="H103" s="4">
        <f t="shared" si="49"/>
        <v>0</v>
      </c>
      <c r="I103" s="3">
        <v>1818.26</v>
      </c>
      <c r="J103" s="4">
        <f t="shared" si="50"/>
        <v>9.7319889480110989E-3</v>
      </c>
      <c r="K103" s="3">
        <f t="shared" si="46"/>
        <v>186833.34</v>
      </c>
    </row>
    <row r="104" spans="1:11" x14ac:dyDescent="0.2">
      <c r="A104" s="12">
        <f t="shared" si="45"/>
        <v>39142</v>
      </c>
      <c r="B104" s="12"/>
      <c r="C104" s="3">
        <v>167544.01999999999</v>
      </c>
      <c r="D104" s="4">
        <f t="shared" si="47"/>
        <v>0.83772001622799841</v>
      </c>
      <c r="E104" s="3">
        <v>30000</v>
      </c>
      <c r="F104" s="4">
        <f t="shared" si="48"/>
        <v>0.1499999850000015</v>
      </c>
      <c r="G104" s="3">
        <v>0</v>
      </c>
      <c r="H104" s="4">
        <f t="shared" si="49"/>
        <v>0</v>
      </c>
      <c r="I104" s="3">
        <v>2456</v>
      </c>
      <c r="J104" s="4">
        <f t="shared" si="50"/>
        <v>1.2279998772000124E-2</v>
      </c>
      <c r="K104" s="3">
        <f t="shared" si="46"/>
        <v>200000.02</v>
      </c>
    </row>
    <row r="105" spans="1:11" x14ac:dyDescent="0.2">
      <c r="A105" s="12">
        <f t="shared" si="45"/>
        <v>39173</v>
      </c>
      <c r="B105" s="12"/>
      <c r="C105" s="3">
        <v>165528.01</v>
      </c>
      <c r="D105" s="4">
        <f t="shared" si="47"/>
        <v>0.82763996723600319</v>
      </c>
      <c r="E105" s="3">
        <v>30000</v>
      </c>
      <c r="F105" s="4">
        <f t="shared" si="48"/>
        <v>0.14999998500000147</v>
      </c>
      <c r="G105" s="3">
        <v>0</v>
      </c>
      <c r="H105" s="4">
        <f t="shared" si="49"/>
        <v>0</v>
      </c>
      <c r="I105" s="3">
        <v>4472.01</v>
      </c>
      <c r="J105" s="4">
        <f t="shared" si="50"/>
        <v>2.2360047763995222E-2</v>
      </c>
      <c r="K105" s="3">
        <f t="shared" si="46"/>
        <v>200000.02000000002</v>
      </c>
    </row>
    <row r="106" spans="1:11" x14ac:dyDescent="0.2">
      <c r="A106" s="12">
        <f t="shared" si="45"/>
        <v>39203</v>
      </c>
      <c r="B106" s="12"/>
      <c r="C106" s="3">
        <v>164555.44</v>
      </c>
      <c r="D106" s="4">
        <f t="shared" si="47"/>
        <v>0.79303818862282527</v>
      </c>
      <c r="E106" s="3">
        <v>31125</v>
      </c>
      <c r="F106" s="4">
        <f t="shared" si="48"/>
        <v>0.14999998554217009</v>
      </c>
      <c r="G106" s="3">
        <v>0</v>
      </c>
      <c r="H106" s="4">
        <f t="shared" si="49"/>
        <v>0</v>
      </c>
      <c r="I106" s="3">
        <v>11819.58</v>
      </c>
      <c r="J106" s="4">
        <f t="shared" si="50"/>
        <v>5.696182583500474E-2</v>
      </c>
      <c r="K106" s="3">
        <f t="shared" si="46"/>
        <v>207500.02</v>
      </c>
    </row>
    <row r="107" spans="1:11" x14ac:dyDescent="0.2">
      <c r="A107" s="12">
        <f t="shared" si="45"/>
        <v>39234</v>
      </c>
      <c r="B107" s="12"/>
      <c r="C107" s="3">
        <v>164652.81</v>
      </c>
      <c r="D107" s="4">
        <f t="shared" si="47"/>
        <v>0.79350744158964426</v>
      </c>
      <c r="E107" s="3">
        <v>31125</v>
      </c>
      <c r="F107" s="4">
        <f t="shared" si="48"/>
        <v>0.14999998554217009</v>
      </c>
      <c r="G107" s="3">
        <v>0</v>
      </c>
      <c r="H107" s="4">
        <f t="shared" si="49"/>
        <v>0</v>
      </c>
      <c r="I107" s="3">
        <v>11722.21</v>
      </c>
      <c r="J107" s="4">
        <f t="shared" si="50"/>
        <v>5.6492572868185743E-2</v>
      </c>
      <c r="K107" s="3">
        <f t="shared" si="46"/>
        <v>207500.02</v>
      </c>
    </row>
    <row r="108" spans="1:11" x14ac:dyDescent="0.2">
      <c r="A108" s="12">
        <f t="shared" si="45"/>
        <v>39264</v>
      </c>
      <c r="B108" s="12"/>
      <c r="C108" s="3">
        <v>169007.01</v>
      </c>
      <c r="D108" s="4">
        <f t="shared" si="47"/>
        <v>0.81449153595262302</v>
      </c>
      <c r="E108" s="3">
        <v>31125</v>
      </c>
      <c r="F108" s="4">
        <f t="shared" si="48"/>
        <v>0.14999998554217006</v>
      </c>
      <c r="G108" s="3">
        <v>0</v>
      </c>
      <c r="H108" s="4">
        <f t="shared" si="49"/>
        <v>0</v>
      </c>
      <c r="I108" s="3">
        <v>7368.01</v>
      </c>
      <c r="J108" s="4">
        <f t="shared" si="50"/>
        <v>3.5508478505206886E-2</v>
      </c>
      <c r="K108" s="3">
        <f t="shared" si="46"/>
        <v>207500.02000000002</v>
      </c>
    </row>
    <row r="109" spans="1:11" x14ac:dyDescent="0.2">
      <c r="A109" s="12">
        <f t="shared" si="45"/>
        <v>39295</v>
      </c>
      <c r="B109" s="12"/>
      <c r="C109" s="3">
        <v>176036.01</v>
      </c>
      <c r="D109" s="4">
        <f t="shared" si="47"/>
        <v>0.84836623148277279</v>
      </c>
      <c r="E109" s="3">
        <v>31125</v>
      </c>
      <c r="F109" s="4">
        <f t="shared" si="48"/>
        <v>0.14999998554217006</v>
      </c>
      <c r="G109" s="3">
        <v>0</v>
      </c>
      <c r="H109" s="4">
        <f t="shared" si="49"/>
        <v>0</v>
      </c>
      <c r="I109" s="3">
        <v>339.01</v>
      </c>
      <c r="J109" s="4">
        <f t="shared" si="50"/>
        <v>1.6337829750570625E-3</v>
      </c>
      <c r="K109" s="3">
        <f t="shared" si="46"/>
        <v>207500.02000000002</v>
      </c>
    </row>
    <row r="110" spans="1:11" x14ac:dyDescent="0.2">
      <c r="A110" s="12">
        <f t="shared" si="45"/>
        <v>39326</v>
      </c>
      <c r="B110" s="12"/>
      <c r="C110" s="3">
        <v>174849.49</v>
      </c>
      <c r="D110" s="4">
        <f t="shared" si="47"/>
        <v>0.84264806335922282</v>
      </c>
      <c r="E110" s="3">
        <v>31125</v>
      </c>
      <c r="F110" s="4">
        <f t="shared" si="48"/>
        <v>0.14999998554217009</v>
      </c>
      <c r="G110" s="3">
        <v>0</v>
      </c>
      <c r="H110" s="4">
        <f t="shared" si="49"/>
        <v>0</v>
      </c>
      <c r="I110" s="3">
        <v>1525.53</v>
      </c>
      <c r="J110" s="4">
        <f t="shared" si="50"/>
        <v>7.3519510986071231E-3</v>
      </c>
      <c r="K110" s="3">
        <f t="shared" si="46"/>
        <v>207500.02</v>
      </c>
    </row>
    <row r="111" spans="1:11" x14ac:dyDescent="0.2">
      <c r="A111" s="12">
        <f t="shared" si="45"/>
        <v>39356</v>
      </c>
      <c r="B111" s="12"/>
      <c r="C111" s="3">
        <v>172005.19</v>
      </c>
      <c r="D111" s="4">
        <f t="shared" si="47"/>
        <v>0.82894059480090654</v>
      </c>
      <c r="E111" s="3">
        <v>31125</v>
      </c>
      <c r="F111" s="4">
        <f t="shared" si="48"/>
        <v>0.14999998554217009</v>
      </c>
      <c r="G111" s="3">
        <v>0</v>
      </c>
      <c r="H111" s="4">
        <f t="shared" si="49"/>
        <v>0</v>
      </c>
      <c r="I111" s="3">
        <v>4369.83</v>
      </c>
      <c r="J111" s="4">
        <f t="shared" si="50"/>
        <v>2.1059419656923407E-2</v>
      </c>
      <c r="K111" s="3">
        <f t="shared" si="46"/>
        <v>207500.02</v>
      </c>
    </row>
    <row r="112" spans="1:11" x14ac:dyDescent="0.2">
      <c r="A112" s="12">
        <f t="shared" si="45"/>
        <v>39387</v>
      </c>
      <c r="B112" s="12"/>
      <c r="C112" s="3">
        <v>176375.02</v>
      </c>
      <c r="D112" s="4">
        <f t="shared" si="47"/>
        <v>0.85000001445782991</v>
      </c>
      <c r="E112" s="3">
        <v>31125</v>
      </c>
      <c r="F112" s="4">
        <f t="shared" si="48"/>
        <v>0.14999998554217009</v>
      </c>
      <c r="G112" s="3">
        <v>0</v>
      </c>
      <c r="H112" s="4">
        <f t="shared" si="49"/>
        <v>0</v>
      </c>
      <c r="I112" s="3">
        <v>0</v>
      </c>
      <c r="J112" s="4">
        <f t="shared" si="50"/>
        <v>0</v>
      </c>
      <c r="K112" s="3">
        <f t="shared" si="46"/>
        <v>207500.02</v>
      </c>
    </row>
    <row r="113" spans="1:11" x14ac:dyDescent="0.2">
      <c r="A113" s="12">
        <f t="shared" si="45"/>
        <v>39417</v>
      </c>
      <c r="B113" s="12"/>
      <c r="C113" s="3">
        <v>178161.3</v>
      </c>
      <c r="D113" s="4">
        <f t="shared" si="47"/>
        <v>0.75931371429214367</v>
      </c>
      <c r="E113" s="3">
        <v>35195.199999999997</v>
      </c>
      <c r="F113" s="4">
        <f t="shared" si="48"/>
        <v>0.15000001704778115</v>
      </c>
      <c r="G113" s="3">
        <v>0</v>
      </c>
      <c r="H113" s="4">
        <f t="shared" si="49"/>
        <v>0</v>
      </c>
      <c r="I113" s="3">
        <v>21278.14</v>
      </c>
      <c r="J113" s="4">
        <f t="shared" si="50"/>
        <v>9.0686268660075078E-2</v>
      </c>
      <c r="K113" s="3">
        <f t="shared" si="46"/>
        <v>234634.64</v>
      </c>
    </row>
    <row r="114" spans="1:11" x14ac:dyDescent="0.2">
      <c r="A114" s="12">
        <f t="shared" si="45"/>
        <v>39448</v>
      </c>
      <c r="B114" s="12"/>
      <c r="C114" s="3">
        <v>181475</v>
      </c>
      <c r="D114" s="4">
        <f t="shared" si="47"/>
        <v>0.85</v>
      </c>
      <c r="E114" s="3">
        <v>32025</v>
      </c>
      <c r="F114" s="4">
        <f t="shared" si="48"/>
        <v>0.15</v>
      </c>
      <c r="G114" s="3">
        <v>0</v>
      </c>
      <c r="H114" s="4">
        <f t="shared" si="49"/>
        <v>0</v>
      </c>
      <c r="I114" s="3">
        <v>0</v>
      </c>
      <c r="J114" s="4">
        <f t="shared" si="50"/>
        <v>0</v>
      </c>
      <c r="K114" s="3">
        <f t="shared" si="46"/>
        <v>213500</v>
      </c>
    </row>
    <row r="115" spans="1:11" x14ac:dyDescent="0.2">
      <c r="A115" s="12">
        <f t="shared" si="45"/>
        <v>39479</v>
      </c>
      <c r="B115" s="12"/>
      <c r="C115" s="3">
        <v>176001.59</v>
      </c>
      <c r="D115" s="4">
        <f t="shared" si="47"/>
        <v>0.82436341920374701</v>
      </c>
      <c r="E115" s="3">
        <v>32025</v>
      </c>
      <c r="F115" s="4">
        <f t="shared" si="48"/>
        <v>0.15</v>
      </c>
      <c r="G115" s="3">
        <v>0</v>
      </c>
      <c r="H115" s="4">
        <f t="shared" si="49"/>
        <v>0</v>
      </c>
      <c r="I115" s="3">
        <v>5473.41</v>
      </c>
      <c r="J115" s="4">
        <f t="shared" si="50"/>
        <v>2.5636580796252927E-2</v>
      </c>
      <c r="K115" s="3">
        <f t="shared" si="46"/>
        <v>213500</v>
      </c>
    </row>
    <row r="116" spans="1:11" x14ac:dyDescent="0.2">
      <c r="A116" s="12">
        <f t="shared" si="45"/>
        <v>39508</v>
      </c>
      <c r="B116" s="12"/>
      <c r="C116" s="3">
        <v>186372.63</v>
      </c>
      <c r="D116" s="4">
        <f t="shared" si="47"/>
        <v>0.84141127017403694</v>
      </c>
      <c r="E116" s="3">
        <v>33225.01</v>
      </c>
      <c r="F116" s="4">
        <f t="shared" si="48"/>
        <v>0.15000001805868748</v>
      </c>
      <c r="G116" s="3">
        <v>0</v>
      </c>
      <c r="H116" s="4">
        <f t="shared" si="49"/>
        <v>0</v>
      </c>
      <c r="I116" s="3">
        <v>1902.4</v>
      </c>
      <c r="J116" s="4">
        <f t="shared" si="50"/>
        <v>8.5887117672755267E-3</v>
      </c>
      <c r="K116" s="3">
        <f t="shared" si="46"/>
        <v>221500.04</v>
      </c>
    </row>
    <row r="117" spans="1:11" x14ac:dyDescent="0.2">
      <c r="A117" s="12">
        <f t="shared" si="45"/>
        <v>39539</v>
      </c>
      <c r="B117" s="12"/>
      <c r="C117" s="3">
        <v>186025.03</v>
      </c>
      <c r="D117" s="4">
        <f t="shared" si="47"/>
        <v>0.83984197023169838</v>
      </c>
      <c r="E117" s="3">
        <v>33225.01</v>
      </c>
      <c r="F117" s="4">
        <f t="shared" si="48"/>
        <v>0.15000001805868748</v>
      </c>
      <c r="G117" s="3">
        <v>0</v>
      </c>
      <c r="H117" s="4">
        <f t="shared" si="49"/>
        <v>0</v>
      </c>
      <c r="I117" s="3">
        <v>2250</v>
      </c>
      <c r="J117" s="4">
        <f t="shared" si="50"/>
        <v>1.0158011709614138E-2</v>
      </c>
      <c r="K117" s="3">
        <f t="shared" si="46"/>
        <v>221500.04</v>
      </c>
    </row>
    <row r="118" spans="1:11" x14ac:dyDescent="0.2">
      <c r="A118" s="12">
        <f t="shared" si="45"/>
        <v>39569</v>
      </c>
      <c r="B118" s="12"/>
      <c r="C118" s="3">
        <v>185740.61</v>
      </c>
      <c r="D118" s="4">
        <f t="shared" si="47"/>
        <v>0.83855790725816559</v>
      </c>
      <c r="E118" s="3">
        <v>33225.01</v>
      </c>
      <c r="F118" s="4">
        <f t="shared" si="48"/>
        <v>0.15000001805868748</v>
      </c>
      <c r="G118" s="3">
        <v>0</v>
      </c>
      <c r="H118" s="4">
        <f t="shared" si="49"/>
        <v>0</v>
      </c>
      <c r="I118" s="3">
        <v>2534.42</v>
      </c>
      <c r="J118" s="4">
        <f t="shared" si="50"/>
        <v>1.1442074683146784E-2</v>
      </c>
      <c r="K118" s="3">
        <f t="shared" si="46"/>
        <v>221500.04</v>
      </c>
    </row>
    <row r="119" spans="1:11" x14ac:dyDescent="0.2">
      <c r="A119" s="12">
        <f t="shared" si="45"/>
        <v>39600</v>
      </c>
      <c r="B119" s="12"/>
      <c r="C119" s="3">
        <v>180086.36</v>
      </c>
      <c r="D119" s="4">
        <f t="shared" si="47"/>
        <v>0.81303082383190528</v>
      </c>
      <c r="E119" s="3">
        <v>33225.01</v>
      </c>
      <c r="F119" s="4">
        <f t="shared" si="48"/>
        <v>0.15000001805868748</v>
      </c>
      <c r="G119" s="3">
        <v>0</v>
      </c>
      <c r="H119" s="4">
        <f t="shared" si="49"/>
        <v>0</v>
      </c>
      <c r="I119" s="3">
        <v>8188.67</v>
      </c>
      <c r="J119" s="4">
        <f t="shared" si="50"/>
        <v>3.696915810940711E-2</v>
      </c>
      <c r="K119" s="3">
        <f t="shared" si="46"/>
        <v>221500.04</v>
      </c>
    </row>
    <row r="120" spans="1:11" x14ac:dyDescent="0.2">
      <c r="A120" s="12">
        <f t="shared" si="45"/>
        <v>39630</v>
      </c>
      <c r="B120" s="12"/>
      <c r="C120" s="3">
        <v>193939.44</v>
      </c>
      <c r="D120" s="4">
        <f t="shared" si="47"/>
        <v>0.87557293443378159</v>
      </c>
      <c r="E120" s="3">
        <v>33225.01</v>
      </c>
      <c r="F120" s="4">
        <f t="shared" si="48"/>
        <v>0.15000001805868748</v>
      </c>
      <c r="G120" s="3">
        <v>0</v>
      </c>
      <c r="H120" s="4">
        <f t="shared" si="49"/>
        <v>0</v>
      </c>
      <c r="I120" s="3">
        <v>-5664.41</v>
      </c>
      <c r="J120" s="4">
        <f t="shared" si="50"/>
        <v>-2.5572952492469075E-2</v>
      </c>
      <c r="K120" s="3">
        <f t="shared" si="46"/>
        <v>221500.04</v>
      </c>
    </row>
    <row r="121" spans="1:11" x14ac:dyDescent="0.2">
      <c r="A121" s="12">
        <f t="shared" si="45"/>
        <v>39661</v>
      </c>
      <c r="B121" s="12"/>
      <c r="C121" s="3">
        <v>180282.03</v>
      </c>
      <c r="D121" s="4">
        <f t="shared" si="47"/>
        <v>0.8139142096768921</v>
      </c>
      <c r="E121" s="3">
        <v>33225.01</v>
      </c>
      <c r="F121" s="4">
        <f t="shared" si="48"/>
        <v>0.15000001805868748</v>
      </c>
      <c r="G121" s="3">
        <v>0</v>
      </c>
      <c r="H121" s="4">
        <f t="shared" si="49"/>
        <v>0</v>
      </c>
      <c r="I121" s="3">
        <v>7993</v>
      </c>
      <c r="J121" s="4">
        <f t="shared" si="50"/>
        <v>3.6085772264420356E-2</v>
      </c>
      <c r="K121" s="3">
        <f t="shared" si="46"/>
        <v>221500.04</v>
      </c>
    </row>
    <row r="122" spans="1:11" x14ac:dyDescent="0.2">
      <c r="A122" s="12">
        <f t="shared" si="45"/>
        <v>39692</v>
      </c>
      <c r="B122" s="12"/>
      <c r="C122" s="3">
        <v>178222.47</v>
      </c>
      <c r="D122" s="4">
        <f t="shared" si="47"/>
        <v>0.80461597207837976</v>
      </c>
      <c r="E122" s="3">
        <v>33225.01</v>
      </c>
      <c r="F122" s="4">
        <f t="shared" si="48"/>
        <v>0.15000001805868748</v>
      </c>
      <c r="G122" s="3">
        <v>0</v>
      </c>
      <c r="H122" s="4">
        <f t="shared" si="49"/>
        <v>0</v>
      </c>
      <c r="I122" s="3">
        <v>10052.56</v>
      </c>
      <c r="J122" s="4">
        <f t="shared" si="50"/>
        <v>4.5384009862932749E-2</v>
      </c>
      <c r="K122" s="3">
        <f t="shared" si="46"/>
        <v>221500.04</v>
      </c>
    </row>
    <row r="123" spans="1:11" x14ac:dyDescent="0.2">
      <c r="A123" s="12">
        <f t="shared" si="45"/>
        <v>39722</v>
      </c>
      <c r="B123" s="12"/>
      <c r="C123" s="3">
        <v>134972.57</v>
      </c>
      <c r="D123" s="4">
        <f t="shared" si="47"/>
        <v>0.60935686512742848</v>
      </c>
      <c r="E123" s="3">
        <v>33225.01</v>
      </c>
      <c r="F123" s="4">
        <f t="shared" si="48"/>
        <v>0.15000001805868748</v>
      </c>
      <c r="G123" s="3">
        <v>0</v>
      </c>
      <c r="H123" s="4">
        <f t="shared" si="49"/>
        <v>0</v>
      </c>
      <c r="I123" s="3">
        <v>53302.46</v>
      </c>
      <c r="J123" s="4">
        <f t="shared" si="50"/>
        <v>0.24064311681388409</v>
      </c>
      <c r="K123" s="3">
        <f t="shared" si="46"/>
        <v>221500.04</v>
      </c>
    </row>
    <row r="124" spans="1:11" x14ac:dyDescent="0.2">
      <c r="A124" s="12">
        <f t="shared" si="45"/>
        <v>39753</v>
      </c>
      <c r="B124" s="12"/>
      <c r="C124" s="3">
        <v>175114.67</v>
      </c>
      <c r="D124" s="4">
        <f t="shared" si="47"/>
        <v>0.79058527483787355</v>
      </c>
      <c r="E124" s="3">
        <v>33225.01</v>
      </c>
      <c r="F124" s="4">
        <f t="shared" si="48"/>
        <v>0.15000001805868746</v>
      </c>
      <c r="G124" s="3">
        <v>0</v>
      </c>
      <c r="H124" s="4">
        <f t="shared" si="49"/>
        <v>0</v>
      </c>
      <c r="I124" s="3">
        <v>13160.36</v>
      </c>
      <c r="J124" s="4">
        <f t="shared" si="50"/>
        <v>5.9414707103438893E-2</v>
      </c>
      <c r="K124" s="3">
        <f t="shared" si="46"/>
        <v>221500.04000000004</v>
      </c>
    </row>
    <row r="125" spans="1:11" x14ac:dyDescent="0.2">
      <c r="A125" s="12">
        <f t="shared" si="45"/>
        <v>39783</v>
      </c>
      <c r="B125" s="12"/>
      <c r="C125" s="3">
        <v>216188.85</v>
      </c>
      <c r="D125" s="4">
        <f t="shared" si="47"/>
        <v>0.81720047755395131</v>
      </c>
      <c r="E125" s="3">
        <v>41167.22</v>
      </c>
      <c r="F125" s="4">
        <f t="shared" si="48"/>
        <v>0.15561335306408527</v>
      </c>
      <c r="G125" s="3">
        <v>0</v>
      </c>
      <c r="H125" s="4">
        <f t="shared" si="49"/>
        <v>0</v>
      </c>
      <c r="I125" s="3">
        <v>7192.05</v>
      </c>
      <c r="J125" s="4">
        <f t="shared" si="50"/>
        <v>2.7186169381963478E-2</v>
      </c>
      <c r="K125" s="3">
        <f t="shared" si="46"/>
        <v>264548.12</v>
      </c>
    </row>
    <row r="126" spans="1:11" x14ac:dyDescent="0.2">
      <c r="A126" s="12">
        <f t="shared" si="45"/>
        <v>39814</v>
      </c>
      <c r="B126" s="12"/>
      <c r="C126" s="3">
        <v>157688.37</v>
      </c>
      <c r="D126" s="4">
        <f t="shared" si="47"/>
        <v>0.79458434454629789</v>
      </c>
      <c r="E126" s="3">
        <v>30686.98</v>
      </c>
      <c r="F126" s="4">
        <f t="shared" si="48"/>
        <v>0.15463026150505171</v>
      </c>
      <c r="G126" s="3">
        <v>0</v>
      </c>
      <c r="H126" s="4">
        <f t="shared" si="49"/>
        <v>0</v>
      </c>
      <c r="I126" s="3">
        <v>10078.56</v>
      </c>
      <c r="J126" s="4">
        <f t="shared" si="50"/>
        <v>5.0785393948650344E-2</v>
      </c>
      <c r="K126" s="3">
        <f t="shared" si="46"/>
        <v>198453.91</v>
      </c>
    </row>
    <row r="127" spans="1:11" x14ac:dyDescent="0.2">
      <c r="A127" s="12">
        <f t="shared" si="45"/>
        <v>39845</v>
      </c>
      <c r="B127" s="12"/>
      <c r="C127" s="3">
        <v>106965.41</v>
      </c>
      <c r="D127" s="4">
        <f t="shared" si="47"/>
        <v>0.68485927385155021</v>
      </c>
      <c r="E127" s="3">
        <v>23427.9</v>
      </c>
      <c r="F127" s="4">
        <f t="shared" si="48"/>
        <v>0.15000002881180685</v>
      </c>
      <c r="G127" s="3">
        <v>12091.06</v>
      </c>
      <c r="H127" s="4">
        <f t="shared" si="49"/>
        <v>7.7414507845999223E-2</v>
      </c>
      <c r="I127" s="3">
        <v>13701.6</v>
      </c>
      <c r="J127" s="4">
        <f t="shared" si="50"/>
        <v>8.7726189490643758E-2</v>
      </c>
      <c r="K127" s="3">
        <f t="shared" si="46"/>
        <v>156185.97</v>
      </c>
    </row>
    <row r="128" spans="1:11" x14ac:dyDescent="0.2">
      <c r="A128" s="12">
        <f t="shared" si="45"/>
        <v>39873</v>
      </c>
      <c r="B128" s="12"/>
      <c r="C128" s="3">
        <v>158664.54999999999</v>
      </c>
      <c r="D128" s="4">
        <f t="shared" si="47"/>
        <v>0.71327012566833436</v>
      </c>
      <c r="E128" s="3">
        <v>33367</v>
      </c>
      <c r="F128" s="4">
        <f t="shared" si="48"/>
        <v>0.15000001123864981</v>
      </c>
      <c r="G128" s="3">
        <v>9451.35</v>
      </c>
      <c r="H128" s="4">
        <f t="shared" si="49"/>
        <v>4.248816513982117E-2</v>
      </c>
      <c r="I128" s="3">
        <v>20963.75</v>
      </c>
      <c r="J128" s="4">
        <f t="shared" si="50"/>
        <v>9.424169795319462E-2</v>
      </c>
      <c r="K128" s="3">
        <f t="shared" si="46"/>
        <v>222446.65</v>
      </c>
    </row>
    <row r="129" spans="1:11" x14ac:dyDescent="0.2">
      <c r="A129" s="12">
        <f t="shared" si="45"/>
        <v>39904</v>
      </c>
      <c r="B129" s="12"/>
      <c r="C129" s="3">
        <v>148458.94</v>
      </c>
      <c r="D129" s="4">
        <f t="shared" si="47"/>
        <v>0.7456385908244112</v>
      </c>
      <c r="E129" s="3">
        <v>29865.46</v>
      </c>
      <c r="F129" s="4">
        <f t="shared" si="48"/>
        <v>0.14999998995495198</v>
      </c>
      <c r="G129" s="3">
        <v>8103.68</v>
      </c>
      <c r="H129" s="4">
        <f t="shared" si="49"/>
        <v>4.0700927378923522E-2</v>
      </c>
      <c r="I129" s="3">
        <v>12675</v>
      </c>
      <c r="J129" s="4">
        <f t="shared" si="50"/>
        <v>6.3660491841713351E-2</v>
      </c>
      <c r="K129" s="3">
        <f t="shared" si="46"/>
        <v>199103.08</v>
      </c>
    </row>
    <row r="130" spans="1:11" x14ac:dyDescent="0.2">
      <c r="A130" s="12">
        <f t="shared" si="45"/>
        <v>39934</v>
      </c>
      <c r="B130" s="12"/>
      <c r="C130" s="3">
        <v>134554.66</v>
      </c>
      <c r="D130" s="4">
        <f t="shared" ref="D130:D148" si="51">C130/$K130</f>
        <v>0.70053450154804708</v>
      </c>
      <c r="E130" s="3">
        <v>28811.14</v>
      </c>
      <c r="F130" s="4">
        <f t="shared" ref="F130:F148" si="52">E130/$K130</f>
        <v>0.14999998958736174</v>
      </c>
      <c r="G130" s="3">
        <v>5885.24</v>
      </c>
      <c r="H130" s="4">
        <f t="shared" ref="H130:H148" si="53">G130/$K130</f>
        <v>3.0640437647351852E-2</v>
      </c>
      <c r="I130" s="3">
        <v>22823.24</v>
      </c>
      <c r="J130" s="4">
        <f t="shared" ref="J130:J148" si="54">I130/$K130</f>
        <v>0.11882507121723952</v>
      </c>
      <c r="K130" s="3">
        <f t="shared" si="46"/>
        <v>192074.27999999997</v>
      </c>
    </row>
    <row r="131" spans="1:11" x14ac:dyDescent="0.2">
      <c r="A131" s="12">
        <f t="shared" si="45"/>
        <v>39965</v>
      </c>
      <c r="B131" s="12"/>
      <c r="C131" s="3">
        <v>160573.54999999999</v>
      </c>
      <c r="D131" s="4">
        <f t="shared" si="51"/>
        <v>0.84254947094289134</v>
      </c>
      <c r="E131" s="3">
        <v>28587.08</v>
      </c>
      <c r="F131" s="4">
        <f t="shared" si="52"/>
        <v>0.14999997901150042</v>
      </c>
      <c r="G131" s="3">
        <v>354.98</v>
      </c>
      <c r="H131" s="4">
        <f t="shared" si="53"/>
        <v>1.8626243935897762E-3</v>
      </c>
      <c r="I131" s="3">
        <v>1064.95</v>
      </c>
      <c r="J131" s="4">
        <f t="shared" si="54"/>
        <v>5.5879256520182325E-3</v>
      </c>
      <c r="K131" s="3">
        <f t="shared" ref="K131:K148" si="55">C131+E131+G131+I131</f>
        <v>190580.56000000003</v>
      </c>
    </row>
    <row r="132" spans="1:11" x14ac:dyDescent="0.2">
      <c r="A132" s="12">
        <f t="shared" si="45"/>
        <v>39995</v>
      </c>
      <c r="B132" s="12"/>
      <c r="C132" s="3">
        <v>190784.86</v>
      </c>
      <c r="D132" s="4">
        <f t="shared" si="51"/>
        <v>0.87867909865977445</v>
      </c>
      <c r="E132" s="3">
        <v>32569.03</v>
      </c>
      <c r="F132" s="4">
        <f t="shared" si="52"/>
        <v>0.14999998388039362</v>
      </c>
      <c r="G132" s="3">
        <v>-572.88</v>
      </c>
      <c r="H132" s="4">
        <f t="shared" si="53"/>
        <v>-2.638457171288181E-3</v>
      </c>
      <c r="I132" s="3">
        <v>-5654.12</v>
      </c>
      <c r="J132" s="4">
        <f t="shared" si="54"/>
        <v>-2.6040625368879921E-2</v>
      </c>
      <c r="K132" s="3">
        <f t="shared" si="55"/>
        <v>217126.88999999998</v>
      </c>
    </row>
    <row r="133" spans="1:11" x14ac:dyDescent="0.2">
      <c r="A133" s="12">
        <f t="shared" si="45"/>
        <v>40026</v>
      </c>
      <c r="B133" s="12"/>
      <c r="C133" s="3">
        <v>167670.07</v>
      </c>
      <c r="D133" s="4">
        <f t="shared" si="51"/>
        <v>0.82448291833098608</v>
      </c>
      <c r="E133" s="3">
        <v>30504.59</v>
      </c>
      <c r="F133" s="4">
        <f t="shared" si="52"/>
        <v>0.15000001721052669</v>
      </c>
      <c r="G133" s="3">
        <v>2905.98</v>
      </c>
      <c r="H133" s="4">
        <f t="shared" si="53"/>
        <v>1.4289556096752861E-2</v>
      </c>
      <c r="I133" s="3">
        <v>2283.27</v>
      </c>
      <c r="J133" s="4">
        <f t="shared" si="54"/>
        <v>1.122750836173439E-2</v>
      </c>
      <c r="K133" s="3">
        <f t="shared" si="55"/>
        <v>203363.91</v>
      </c>
    </row>
    <row r="134" spans="1:11" x14ac:dyDescent="0.2">
      <c r="A134" s="12">
        <f t="shared" si="45"/>
        <v>40057</v>
      </c>
      <c r="B134" s="12"/>
      <c r="C134" s="3">
        <v>148208.07</v>
      </c>
      <c r="D134" s="4">
        <f t="shared" si="51"/>
        <v>0.77216420422912457</v>
      </c>
      <c r="E134" s="3">
        <v>28790.78</v>
      </c>
      <c r="F134" s="4">
        <f t="shared" si="52"/>
        <v>0.14999999478999892</v>
      </c>
      <c r="G134" s="3">
        <v>1344.57</v>
      </c>
      <c r="H134" s="4">
        <f t="shared" si="53"/>
        <v>7.0052111472766222E-3</v>
      </c>
      <c r="I134" s="3">
        <v>13595.12</v>
      </c>
      <c r="J134" s="4">
        <f t="shared" si="54"/>
        <v>7.0830589833599855E-2</v>
      </c>
      <c r="K134" s="3">
        <f t="shared" si="55"/>
        <v>191938.54</v>
      </c>
    </row>
    <row r="135" spans="1:11" x14ac:dyDescent="0.2">
      <c r="A135" s="12">
        <f t="shared" si="45"/>
        <v>40087</v>
      </c>
      <c r="B135" s="12"/>
      <c r="C135" s="3">
        <v>150109.03</v>
      </c>
      <c r="D135" s="4">
        <f t="shared" si="51"/>
        <v>0.76946932467724727</v>
      </c>
      <c r="E135" s="3">
        <v>29262.18</v>
      </c>
      <c r="F135" s="4">
        <f t="shared" si="52"/>
        <v>0.14999996924358283</v>
      </c>
      <c r="G135" s="3">
        <v>5859.84</v>
      </c>
      <c r="H135" s="4">
        <f t="shared" si="53"/>
        <v>3.0037947267507633E-2</v>
      </c>
      <c r="I135" s="3">
        <v>9850.19</v>
      </c>
      <c r="J135" s="4">
        <f t="shared" si="54"/>
        <v>5.0492758811662264E-2</v>
      </c>
      <c r="K135" s="3">
        <f t="shared" si="55"/>
        <v>195081.24</v>
      </c>
    </row>
    <row r="136" spans="1:11" x14ac:dyDescent="0.2">
      <c r="A136" s="12">
        <f t="shared" si="45"/>
        <v>40118</v>
      </c>
      <c r="B136" s="12"/>
      <c r="C136" s="3">
        <v>171165.6</v>
      </c>
      <c r="D136" s="4">
        <f t="shared" si="51"/>
        <v>0.82340950327604367</v>
      </c>
      <c r="E136" s="3">
        <v>31181.13</v>
      </c>
      <c r="F136" s="4">
        <f t="shared" si="52"/>
        <v>0.14999999278409765</v>
      </c>
      <c r="G136" s="3">
        <v>182.41</v>
      </c>
      <c r="H136" s="4">
        <f t="shared" si="53"/>
        <v>8.7750183151628078E-4</v>
      </c>
      <c r="I136" s="3">
        <v>5345.07</v>
      </c>
      <c r="J136" s="4">
        <f t="shared" si="54"/>
        <v>2.5713002108342344E-2</v>
      </c>
      <c r="K136" s="3">
        <f t="shared" si="55"/>
        <v>207874.21000000002</v>
      </c>
    </row>
    <row r="137" spans="1:11" x14ac:dyDescent="0.2">
      <c r="A137" s="12">
        <f t="shared" si="45"/>
        <v>40148</v>
      </c>
      <c r="B137" s="12"/>
      <c r="C137" s="3">
        <v>83115.990000000005</v>
      </c>
      <c r="D137" s="4">
        <f t="shared" si="51"/>
        <v>0.53418468089826798</v>
      </c>
      <c r="E137" s="3">
        <v>23339.119999999999</v>
      </c>
      <c r="F137" s="4">
        <f t="shared" si="52"/>
        <v>0.15000002249442476</v>
      </c>
      <c r="G137" s="3">
        <v>14510.75</v>
      </c>
      <c r="H137" s="4">
        <f t="shared" si="53"/>
        <v>9.3260278297166918E-2</v>
      </c>
      <c r="I137" s="3">
        <v>34628.25</v>
      </c>
      <c r="J137" s="4">
        <f t="shared" si="54"/>
        <v>0.22255501831014043</v>
      </c>
      <c r="K137" s="3">
        <f t="shared" si="55"/>
        <v>155594.10999999999</v>
      </c>
    </row>
    <row r="138" spans="1:11" x14ac:dyDescent="0.2">
      <c r="A138" s="12">
        <f t="shared" si="45"/>
        <v>40179</v>
      </c>
      <c r="B138" s="12"/>
      <c r="C138" s="3">
        <v>161289.62</v>
      </c>
      <c r="D138" s="4">
        <f t="shared" si="51"/>
        <v>0.77387377925309997</v>
      </c>
      <c r="E138" s="3">
        <v>28462.87</v>
      </c>
      <c r="F138" s="4">
        <f t="shared" si="52"/>
        <v>0.13656594128803629</v>
      </c>
      <c r="G138" s="3">
        <v>0</v>
      </c>
      <c r="H138" s="4">
        <f t="shared" si="53"/>
        <v>0</v>
      </c>
      <c r="I138" s="3">
        <v>18666.02</v>
      </c>
      <c r="J138" s="4">
        <f t="shared" si="54"/>
        <v>8.9560279458863815E-2</v>
      </c>
      <c r="K138" s="3">
        <f t="shared" si="55"/>
        <v>208418.50999999998</v>
      </c>
    </row>
    <row r="139" spans="1:11" x14ac:dyDescent="0.2">
      <c r="A139" s="12">
        <f t="shared" si="45"/>
        <v>40210</v>
      </c>
      <c r="B139" s="12"/>
      <c r="C139" s="3">
        <v>171048.26</v>
      </c>
      <c r="D139" s="4">
        <f t="shared" si="51"/>
        <v>0.80273666294962087</v>
      </c>
      <c r="E139" s="3">
        <v>30184.98</v>
      </c>
      <c r="F139" s="4">
        <f t="shared" si="52"/>
        <v>0.14165937798140155</v>
      </c>
      <c r="G139" s="3">
        <v>0</v>
      </c>
      <c r="H139" s="4">
        <f t="shared" si="53"/>
        <v>0</v>
      </c>
      <c r="I139" s="3">
        <v>11848.17</v>
      </c>
      <c r="J139" s="4">
        <f t="shared" si="54"/>
        <v>5.5603959068977429E-2</v>
      </c>
      <c r="K139" s="3">
        <f t="shared" si="55"/>
        <v>213081.41000000003</v>
      </c>
    </row>
    <row r="140" spans="1:11" x14ac:dyDescent="0.2">
      <c r="A140" s="12">
        <f t="shared" si="45"/>
        <v>40238</v>
      </c>
      <c r="B140" s="12"/>
      <c r="C140" s="3">
        <v>160801.64000000001</v>
      </c>
      <c r="D140" s="4">
        <f t="shared" si="51"/>
        <v>0.79044495501686562</v>
      </c>
      <c r="E140" s="3">
        <v>28376.76</v>
      </c>
      <c r="F140" s="4">
        <f t="shared" si="52"/>
        <v>0.13949028617944687</v>
      </c>
      <c r="G140" s="3">
        <v>0</v>
      </c>
      <c r="H140" s="4">
        <f t="shared" si="53"/>
        <v>0</v>
      </c>
      <c r="I140" s="3">
        <v>14253.4</v>
      </c>
      <c r="J140" s="4">
        <f t="shared" si="54"/>
        <v>7.0064758803687524E-2</v>
      </c>
      <c r="K140" s="3">
        <f t="shared" si="55"/>
        <v>203431.80000000002</v>
      </c>
    </row>
    <row r="141" spans="1:11" x14ac:dyDescent="0.2">
      <c r="A141" s="12">
        <f t="shared" si="45"/>
        <v>40269</v>
      </c>
      <c r="B141" s="12"/>
      <c r="C141" s="3">
        <v>176274.35</v>
      </c>
      <c r="D141" s="4">
        <f t="shared" si="51"/>
        <v>0.77501050900978596</v>
      </c>
      <c r="E141" s="3">
        <v>31107.24</v>
      </c>
      <c r="F141" s="4">
        <f t="shared" si="52"/>
        <v>0.13676656817222457</v>
      </c>
      <c r="G141" s="3">
        <v>0</v>
      </c>
      <c r="H141" s="4">
        <f t="shared" si="53"/>
        <v>0</v>
      </c>
      <c r="I141" s="3">
        <v>20066.099999999999</v>
      </c>
      <c r="J141" s="4">
        <f t="shared" si="54"/>
        <v>8.8222922817989477E-2</v>
      </c>
      <c r="K141" s="3">
        <f t="shared" si="55"/>
        <v>227447.69</v>
      </c>
    </row>
    <row r="142" spans="1:11" x14ac:dyDescent="0.2">
      <c r="A142" s="12">
        <f t="shared" si="45"/>
        <v>40299</v>
      </c>
      <c r="B142" s="12"/>
      <c r="C142" s="3">
        <v>170564.18</v>
      </c>
      <c r="D142" s="4">
        <f t="shared" si="51"/>
        <v>0.75177020443099851</v>
      </c>
      <c r="E142" s="3">
        <v>30099.56</v>
      </c>
      <c r="F142" s="4">
        <f t="shared" si="52"/>
        <v>0.13266532500835232</v>
      </c>
      <c r="G142" s="3">
        <v>0</v>
      </c>
      <c r="H142" s="4">
        <f t="shared" si="53"/>
        <v>0</v>
      </c>
      <c r="I142" s="3">
        <v>26219.66</v>
      </c>
      <c r="J142" s="4">
        <f t="shared" si="54"/>
        <v>0.11556447056064921</v>
      </c>
      <c r="K142" s="3">
        <f t="shared" si="55"/>
        <v>226883.4</v>
      </c>
    </row>
    <row r="143" spans="1:11" x14ac:dyDescent="0.2">
      <c r="A143" s="12">
        <f t="shared" si="45"/>
        <v>40330</v>
      </c>
      <c r="B143" s="12"/>
      <c r="C143" s="3">
        <v>148102.94</v>
      </c>
      <c r="D143" s="4">
        <f t="shared" si="51"/>
        <v>0.7209367259880507</v>
      </c>
      <c r="E143" s="3">
        <v>26135.81</v>
      </c>
      <c r="F143" s="4">
        <f t="shared" si="52"/>
        <v>0.12722411379845502</v>
      </c>
      <c r="G143" s="3">
        <v>0</v>
      </c>
      <c r="H143" s="4">
        <f t="shared" si="53"/>
        <v>0</v>
      </c>
      <c r="I143" s="3">
        <v>31192.51</v>
      </c>
      <c r="J143" s="4">
        <f t="shared" si="54"/>
        <v>0.15183916021349428</v>
      </c>
      <c r="K143" s="3">
        <f t="shared" si="55"/>
        <v>205431.26</v>
      </c>
    </row>
    <row r="144" spans="1:11" x14ac:dyDescent="0.2">
      <c r="A144" s="12">
        <f t="shared" si="45"/>
        <v>40360</v>
      </c>
      <c r="B144" s="12"/>
      <c r="C144" s="3">
        <v>178923.28</v>
      </c>
      <c r="D144" s="4">
        <f t="shared" si="51"/>
        <v>0.76397711543635449</v>
      </c>
      <c r="E144" s="3">
        <v>31574.7</v>
      </c>
      <c r="F144" s="4">
        <f t="shared" si="52"/>
        <v>0.13481950602944606</v>
      </c>
      <c r="G144" s="3">
        <v>0</v>
      </c>
      <c r="H144" s="4">
        <f t="shared" si="53"/>
        <v>0</v>
      </c>
      <c r="I144" s="3">
        <v>23701.81</v>
      </c>
      <c r="J144" s="4">
        <f t="shared" si="54"/>
        <v>0.10120337853419938</v>
      </c>
      <c r="K144" s="3">
        <f t="shared" si="55"/>
        <v>234199.79</v>
      </c>
    </row>
    <row r="145" spans="1:11" x14ac:dyDescent="0.2">
      <c r="A145" s="12">
        <f t="shared" si="45"/>
        <v>40391</v>
      </c>
      <c r="B145" s="12"/>
      <c r="C145" s="3">
        <v>144859.06</v>
      </c>
      <c r="D145" s="4">
        <f t="shared" si="51"/>
        <v>0.75990230843200657</v>
      </c>
      <c r="E145" s="3">
        <v>25563.360000000001</v>
      </c>
      <c r="F145" s="4">
        <f t="shared" si="52"/>
        <v>0.13410038885575001</v>
      </c>
      <c r="G145" s="3">
        <v>0</v>
      </c>
      <c r="H145" s="4">
        <f t="shared" si="53"/>
        <v>0</v>
      </c>
      <c r="I145" s="3">
        <v>20206.11</v>
      </c>
      <c r="J145" s="4">
        <f t="shared" si="54"/>
        <v>0.10599730271224357</v>
      </c>
      <c r="K145" s="3">
        <f t="shared" si="55"/>
        <v>190628.52999999997</v>
      </c>
    </row>
    <row r="146" spans="1:11" x14ac:dyDescent="0.2">
      <c r="A146" s="12">
        <f t="shared" si="45"/>
        <v>40422</v>
      </c>
      <c r="B146" s="12"/>
      <c r="C146" s="3">
        <v>183009.77</v>
      </c>
      <c r="D146" s="4">
        <f t="shared" si="51"/>
        <v>0.80735930926907529</v>
      </c>
      <c r="E146" s="3">
        <v>32295.84</v>
      </c>
      <c r="F146" s="4">
        <f t="shared" si="52"/>
        <v>0.14247516443884156</v>
      </c>
      <c r="G146" s="3">
        <v>0</v>
      </c>
      <c r="H146" s="4">
        <f t="shared" si="53"/>
        <v>0</v>
      </c>
      <c r="I146" s="3">
        <v>11371.37</v>
      </c>
      <c r="J146" s="4">
        <f t="shared" si="54"/>
        <v>5.016552629208313E-2</v>
      </c>
      <c r="K146" s="3">
        <f t="shared" si="55"/>
        <v>226676.97999999998</v>
      </c>
    </row>
    <row r="147" spans="1:11" x14ac:dyDescent="0.2">
      <c r="A147" s="12">
        <f t="shared" si="45"/>
        <v>40452</v>
      </c>
      <c r="B147" s="12"/>
      <c r="C147" s="3">
        <v>169529.18</v>
      </c>
      <c r="D147" s="4">
        <f t="shared" si="51"/>
        <v>0.77561876174722921</v>
      </c>
      <c r="E147" s="3">
        <v>29916.92</v>
      </c>
      <c r="F147" s="4">
        <f t="shared" si="52"/>
        <v>0.13687392604441853</v>
      </c>
      <c r="G147" s="3">
        <v>0</v>
      </c>
      <c r="H147" s="4">
        <f t="shared" si="53"/>
        <v>0</v>
      </c>
      <c r="I147" s="3">
        <v>19126.72</v>
      </c>
      <c r="J147" s="4">
        <f t="shared" si="54"/>
        <v>8.7507312208352367E-2</v>
      </c>
      <c r="K147" s="3">
        <f t="shared" si="55"/>
        <v>218572.81999999998</v>
      </c>
    </row>
    <row r="148" spans="1:11" x14ac:dyDescent="0.2">
      <c r="A148" s="12">
        <f t="shared" si="45"/>
        <v>40483</v>
      </c>
      <c r="B148" s="12"/>
      <c r="C148" s="3">
        <v>139821</v>
      </c>
      <c r="D148" s="4">
        <f t="shared" si="51"/>
        <v>0.70367183017785429</v>
      </c>
      <c r="E148" s="3">
        <v>24674</v>
      </c>
      <c r="F148" s="4">
        <f t="shared" si="52"/>
        <v>0.12417590160139304</v>
      </c>
      <c r="G148" s="3">
        <v>0</v>
      </c>
      <c r="H148" s="4">
        <f t="shared" si="53"/>
        <v>0</v>
      </c>
      <c r="I148" s="3">
        <v>34207</v>
      </c>
      <c r="J148" s="4">
        <f t="shared" si="54"/>
        <v>0.17215226822075269</v>
      </c>
      <c r="K148" s="3">
        <f t="shared" si="55"/>
        <v>198702</v>
      </c>
    </row>
    <row r="149" spans="1:11" x14ac:dyDescent="0.2">
      <c r="A149" s="12">
        <f t="shared" si="45"/>
        <v>40513</v>
      </c>
      <c r="B149" s="12"/>
      <c r="C149" s="3">
        <v>167239</v>
      </c>
      <c r="D149" s="4">
        <f t="shared" ref="D149" si="56">C149/$K149</f>
        <v>0.76547645747607296</v>
      </c>
      <c r="E149" s="3">
        <v>29513</v>
      </c>
      <c r="F149" s="4">
        <f t="shared" ref="F149" si="57">E149/$K149</f>
        <v>0.13508515770538776</v>
      </c>
      <c r="G149" s="3">
        <v>0</v>
      </c>
      <c r="H149" s="4">
        <f t="shared" ref="H149" si="58">G149/$K149</f>
        <v>0</v>
      </c>
      <c r="I149" s="3">
        <v>21725</v>
      </c>
      <c r="J149" s="4">
        <f t="shared" ref="J149" si="59">I149/$K149</f>
        <v>9.9438384818539255E-2</v>
      </c>
      <c r="K149" s="3">
        <f t="shared" ref="K149" si="60">C149+E149+G149+I149</f>
        <v>218477</v>
      </c>
    </row>
    <row r="150" spans="1:11" x14ac:dyDescent="0.2">
      <c r="A150" s="12">
        <f t="shared" si="45"/>
        <v>40544</v>
      </c>
      <c r="B150" s="12"/>
      <c r="C150" s="3">
        <v>172378</v>
      </c>
      <c r="D150" s="4">
        <f t="shared" ref="D150:D151" si="61">C150/$K150</f>
        <v>0.79540599030071479</v>
      </c>
      <c r="E150" s="3">
        <v>30420</v>
      </c>
      <c r="F150" s="4">
        <f t="shared" ref="F150:F151" si="62">E150/$K150</f>
        <v>0.14036739157518791</v>
      </c>
      <c r="G150" s="3">
        <v>0</v>
      </c>
      <c r="H150" s="4">
        <f t="shared" ref="H150:H151" si="63">G150/$K150</f>
        <v>0</v>
      </c>
      <c r="I150" s="3">
        <v>13919</v>
      </c>
      <c r="J150" s="4">
        <f t="shared" ref="J150:J151" si="64">I150/$K150</f>
        <v>6.4226618124097329E-2</v>
      </c>
      <c r="K150" s="3">
        <f t="shared" ref="K150:K151" si="65">C150+E150+G150+I150</f>
        <v>216717</v>
      </c>
    </row>
    <row r="151" spans="1:11" x14ac:dyDescent="0.2">
      <c r="A151" s="12">
        <f t="shared" si="45"/>
        <v>40575</v>
      </c>
      <c r="B151" s="12"/>
      <c r="C151" s="3">
        <v>170817</v>
      </c>
      <c r="D151" s="4">
        <f t="shared" si="61"/>
        <v>0.76081989337110334</v>
      </c>
      <c r="E151" s="3">
        <v>30144</v>
      </c>
      <c r="F151" s="4">
        <f t="shared" si="62"/>
        <v>0.13426154812330468</v>
      </c>
      <c r="G151" s="3">
        <v>0</v>
      </c>
      <c r="H151" s="4">
        <f t="shared" si="63"/>
        <v>0</v>
      </c>
      <c r="I151" s="3">
        <v>23556</v>
      </c>
      <c r="J151" s="4">
        <f t="shared" si="64"/>
        <v>0.10491855850559201</v>
      </c>
      <c r="K151" s="3">
        <f t="shared" si="65"/>
        <v>224517</v>
      </c>
    </row>
    <row r="152" spans="1:11" x14ac:dyDescent="0.2">
      <c r="A152" s="12">
        <f t="shared" si="45"/>
        <v>40603</v>
      </c>
      <c r="B152" s="12"/>
      <c r="C152" s="3">
        <v>164509</v>
      </c>
      <c r="D152" s="4">
        <f t="shared" ref="D152:D153" si="66">C152/$K152</f>
        <v>0.79216164028679981</v>
      </c>
      <c r="E152" s="3">
        <v>29031</v>
      </c>
      <c r="F152" s="4">
        <f t="shared" ref="F152:F153" si="67">E152/$K152</f>
        <v>0.13979323063884702</v>
      </c>
      <c r="G152" s="3">
        <v>0</v>
      </c>
      <c r="H152" s="4">
        <f t="shared" ref="H152:H153" si="68">G152/$K152</f>
        <v>0</v>
      </c>
      <c r="I152" s="3">
        <v>14131</v>
      </c>
      <c r="J152" s="4">
        <f t="shared" ref="J152:J153" si="69">I152/$K152</f>
        <v>6.8045129074353186E-2</v>
      </c>
      <c r="K152" s="3">
        <f t="shared" ref="K152:K153" si="70">C152+E152+G152+I152</f>
        <v>207671</v>
      </c>
    </row>
    <row r="153" spans="1:11" x14ac:dyDescent="0.2">
      <c r="A153" s="12">
        <f t="shared" ref="A153:A178" si="71">DATE(IF(MONTH(A152)&lt;12,YEAR(A152),YEAR(A152)+1),IF(MONTH(A152)=12,1,MONTH(A152)+1),1)</f>
        <v>40634</v>
      </c>
      <c r="B153" s="12"/>
      <c r="C153" s="3">
        <v>179933</v>
      </c>
      <c r="D153" s="4">
        <f t="shared" si="66"/>
        <v>0.81085965102026103</v>
      </c>
      <c r="E153" s="3">
        <v>31753</v>
      </c>
      <c r="F153" s="4">
        <f t="shared" si="67"/>
        <v>0.14309340976278029</v>
      </c>
      <c r="G153" s="3">
        <v>0</v>
      </c>
      <c r="H153" s="4">
        <f t="shared" si="68"/>
        <v>0</v>
      </c>
      <c r="I153" s="3">
        <v>10218</v>
      </c>
      <c r="J153" s="4">
        <f t="shared" si="69"/>
        <v>4.6046939216958682E-2</v>
      </c>
      <c r="K153" s="3">
        <f t="shared" si="70"/>
        <v>221904</v>
      </c>
    </row>
    <row r="154" spans="1:11" x14ac:dyDescent="0.2">
      <c r="A154" s="12">
        <f t="shared" si="71"/>
        <v>40664</v>
      </c>
      <c r="B154" s="12"/>
      <c r="C154" s="3">
        <v>194520</v>
      </c>
      <c r="D154" s="4">
        <f t="shared" ref="D154" si="72">C154/$K154</f>
        <v>0.84514752716576658</v>
      </c>
      <c r="E154" s="3">
        <v>34327</v>
      </c>
      <c r="F154" s="4">
        <f t="shared" ref="F154" si="73">E154/$K154</f>
        <v>0.14914342568897423</v>
      </c>
      <c r="G154" s="3">
        <v>0</v>
      </c>
      <c r="H154" s="4">
        <f t="shared" ref="H154" si="74">G154/$K154</f>
        <v>0</v>
      </c>
      <c r="I154" s="3">
        <v>1314</v>
      </c>
      <c r="J154" s="4">
        <f t="shared" ref="J154" si="75">I154/$K154</f>
        <v>5.7090471452591884E-3</v>
      </c>
      <c r="K154" s="3">
        <f t="shared" ref="K154" si="76">C154+E154+G154+I154</f>
        <v>230161</v>
      </c>
    </row>
    <row r="155" spans="1:11" x14ac:dyDescent="0.2">
      <c r="A155" s="12">
        <f t="shared" si="71"/>
        <v>40695</v>
      </c>
      <c r="B155" s="12"/>
      <c r="C155" s="3">
        <v>172238</v>
      </c>
      <c r="D155" s="4">
        <f t="shared" ref="D155" si="77">C155/$K155</f>
        <v>0.79236880724659686</v>
      </c>
      <c r="E155" s="3">
        <v>30395</v>
      </c>
      <c r="F155" s="4">
        <f t="shared" ref="F155" si="78">E155/$K155</f>
        <v>0.13983006012761592</v>
      </c>
      <c r="G155" s="3">
        <v>0</v>
      </c>
      <c r="H155" s="4">
        <f t="shared" ref="H155" si="79">G155/$K155</f>
        <v>0</v>
      </c>
      <c r="I155" s="3">
        <v>14738</v>
      </c>
      <c r="J155" s="4">
        <f t="shared" ref="J155" si="80">I155/$K155</f>
        <v>6.7801132625787255E-2</v>
      </c>
      <c r="K155" s="3">
        <f t="shared" ref="K155" si="81">C155+E155+G155+I155</f>
        <v>217371</v>
      </c>
    </row>
    <row r="156" spans="1:11" x14ac:dyDescent="0.2">
      <c r="A156" s="12">
        <f t="shared" si="71"/>
        <v>40725</v>
      </c>
      <c r="B156" s="12"/>
      <c r="C156" s="3">
        <v>195914</v>
      </c>
      <c r="D156" s="4">
        <f t="shared" ref="D156:D157" si="82">C156/$K156</f>
        <v>0.83939519877977198</v>
      </c>
      <c r="E156" s="3">
        <v>34573</v>
      </c>
      <c r="F156" s="4">
        <f t="shared" ref="F156:F157" si="83">E156/$K156</f>
        <v>0.14812831246063607</v>
      </c>
      <c r="G156" s="3">
        <v>0</v>
      </c>
      <c r="H156" s="4">
        <f t="shared" ref="H156:H157" si="84">G156/$K156</f>
        <v>0</v>
      </c>
      <c r="I156" s="3">
        <v>2912</v>
      </c>
      <c r="J156" s="4">
        <f t="shared" ref="J156:J157" si="85">I156/$K156</f>
        <v>1.2476488759591944E-2</v>
      </c>
      <c r="K156" s="3">
        <f t="shared" ref="K156:K157" si="86">C156+E156+G156+I156</f>
        <v>233399</v>
      </c>
    </row>
    <row r="157" spans="1:11" x14ac:dyDescent="0.2">
      <c r="A157" s="12">
        <f t="shared" si="71"/>
        <v>40756</v>
      </c>
      <c r="B157" s="12"/>
      <c r="C157" s="3">
        <v>154518</v>
      </c>
      <c r="D157" s="4">
        <f t="shared" si="82"/>
        <v>0.7386596681438139</v>
      </c>
      <c r="E157" s="3">
        <v>27268</v>
      </c>
      <c r="F157" s="4">
        <f t="shared" si="83"/>
        <v>0.13035226854441243</v>
      </c>
      <c r="G157" s="3">
        <v>0</v>
      </c>
      <c r="H157" s="4">
        <f t="shared" si="84"/>
        <v>0</v>
      </c>
      <c r="I157" s="3">
        <v>27401</v>
      </c>
      <c r="J157" s="4">
        <f t="shared" si="85"/>
        <v>0.13098806331177368</v>
      </c>
      <c r="K157" s="3">
        <f t="shared" si="86"/>
        <v>209187</v>
      </c>
    </row>
    <row r="158" spans="1:11" x14ac:dyDescent="0.2">
      <c r="A158" s="12">
        <f t="shared" si="71"/>
        <v>40787</v>
      </c>
      <c r="B158" s="12"/>
      <c r="C158" s="3">
        <v>184728</v>
      </c>
      <c r="D158" s="4">
        <f t="shared" ref="D158" si="87">C158/$K158</f>
        <v>0.72087569023043452</v>
      </c>
      <c r="E158" s="3">
        <v>32599</v>
      </c>
      <c r="F158" s="4">
        <f t="shared" ref="F158" si="88">E158/$K158</f>
        <v>0.12721312754873076</v>
      </c>
      <c r="G158" s="3">
        <v>0</v>
      </c>
      <c r="H158" s="4">
        <f t="shared" ref="H158" si="89">G158/$K158</f>
        <v>0</v>
      </c>
      <c r="I158" s="3">
        <v>38928</v>
      </c>
      <c r="J158" s="4">
        <f t="shared" ref="J158" si="90">I158/$K158</f>
        <v>0.15191118222083472</v>
      </c>
      <c r="K158" s="3">
        <f t="shared" ref="K158" si="91">C158+E158+G158+I158</f>
        <v>256255</v>
      </c>
    </row>
    <row r="159" spans="1:11" x14ac:dyDescent="0.2">
      <c r="A159" s="12">
        <f t="shared" si="71"/>
        <v>40817</v>
      </c>
      <c r="B159" s="12"/>
      <c r="C159" s="3">
        <v>175671</v>
      </c>
      <c r="D159" s="4">
        <f t="shared" ref="D159:D160" si="92">C159/$K159</f>
        <v>0.75344833502032971</v>
      </c>
      <c r="E159" s="3">
        <v>31001</v>
      </c>
      <c r="F159" s="4">
        <f t="shared" ref="F159:F160" si="93">E159/$K159</f>
        <v>0.13296248005627134</v>
      </c>
      <c r="G159" s="3">
        <v>0</v>
      </c>
      <c r="H159" s="4">
        <f t="shared" ref="H159:H160" si="94">G159/$K159</f>
        <v>0</v>
      </c>
      <c r="I159" s="3">
        <v>26484</v>
      </c>
      <c r="J159" s="4">
        <f t="shared" ref="J159:J160" si="95">I159/$K159</f>
        <v>0.11358918492339892</v>
      </c>
      <c r="K159" s="3">
        <f t="shared" ref="K159:K160" si="96">C159+E159+G159+I159</f>
        <v>233156</v>
      </c>
    </row>
    <row r="160" spans="1:11" x14ac:dyDescent="0.2">
      <c r="A160" s="12">
        <f t="shared" si="71"/>
        <v>40848</v>
      </c>
      <c r="B160" s="12"/>
      <c r="C160" s="3">
        <v>184157</v>
      </c>
      <c r="D160" s="4">
        <f t="shared" si="92"/>
        <v>0.77563303401452233</v>
      </c>
      <c r="E160" s="3">
        <v>32498</v>
      </c>
      <c r="F160" s="4">
        <f t="shared" si="93"/>
        <v>0.13687517900163418</v>
      </c>
      <c r="G160" s="3">
        <v>0</v>
      </c>
      <c r="H160" s="4">
        <f t="shared" si="94"/>
        <v>0</v>
      </c>
      <c r="I160" s="3">
        <v>20773</v>
      </c>
      <c r="J160" s="4">
        <f t="shared" si="95"/>
        <v>8.7491786983843522E-2</v>
      </c>
      <c r="K160" s="3">
        <f t="shared" si="96"/>
        <v>237428</v>
      </c>
    </row>
    <row r="161" spans="1:11" x14ac:dyDescent="0.2">
      <c r="A161" s="12">
        <f t="shared" si="71"/>
        <v>40878</v>
      </c>
      <c r="B161" s="12"/>
      <c r="C161" s="3">
        <v>178168</v>
      </c>
      <c r="D161" s="4">
        <f t="shared" ref="D161" si="97">C161/$K161</f>
        <v>0.79613212268535072</v>
      </c>
      <c r="E161" s="3">
        <v>31441</v>
      </c>
      <c r="F161" s="4">
        <f t="shared" ref="F161" si="98">E161/$K161</f>
        <v>0.14049206405948381</v>
      </c>
      <c r="G161" s="3">
        <v>0</v>
      </c>
      <c r="H161" s="4">
        <f t="shared" ref="H161" si="99">G161/$K161</f>
        <v>0</v>
      </c>
      <c r="I161" s="3">
        <v>14183</v>
      </c>
      <c r="J161" s="4">
        <f t="shared" ref="J161" si="100">I161/$K161</f>
        <v>6.3375813255165517E-2</v>
      </c>
      <c r="K161" s="3">
        <f t="shared" ref="K161" si="101">C161+E161+G161+I161</f>
        <v>223792</v>
      </c>
    </row>
    <row r="162" spans="1:11" x14ac:dyDescent="0.2">
      <c r="A162" s="12">
        <f t="shared" si="71"/>
        <v>40909</v>
      </c>
      <c r="B162" s="12"/>
      <c r="C162" s="3">
        <v>193438</v>
      </c>
      <c r="D162" s="4">
        <f t="shared" ref="D162" si="102">C162/$K162</f>
        <v>0.80579357574596244</v>
      </c>
      <c r="E162" s="3">
        <v>34136</v>
      </c>
      <c r="F162" s="4">
        <f t="shared" ref="F162" si="103">E162/$K162</f>
        <v>0.1421983762325095</v>
      </c>
      <c r="G162" s="3">
        <v>0</v>
      </c>
      <c r="H162" s="4">
        <f t="shared" ref="H162" si="104">G162/$K162</f>
        <v>0</v>
      </c>
      <c r="I162" s="3">
        <v>12485</v>
      </c>
      <c r="J162" s="4">
        <f t="shared" ref="J162" si="105">I162/$K162</f>
        <v>5.2008048021528044E-2</v>
      </c>
      <c r="K162" s="3">
        <f t="shared" ref="K162" si="106">C162+E162+G162+I162</f>
        <v>240059</v>
      </c>
    </row>
    <row r="163" spans="1:11" x14ac:dyDescent="0.2">
      <c r="A163" s="12">
        <f t="shared" si="71"/>
        <v>40940</v>
      </c>
      <c r="B163" s="12"/>
      <c r="C163" s="3">
        <v>178272</v>
      </c>
      <c r="D163" s="4">
        <f t="shared" ref="D163" si="107">C163/$K163</f>
        <v>0.72518407029247856</v>
      </c>
      <c r="E163" s="3">
        <v>31460</v>
      </c>
      <c r="F163" s="4">
        <f t="shared" ref="F163" si="108">E163/$K163</f>
        <v>0.12797461660497092</v>
      </c>
      <c r="G163" s="3">
        <v>0</v>
      </c>
      <c r="H163" s="4">
        <f t="shared" ref="H163" si="109">G163/$K163</f>
        <v>0</v>
      </c>
      <c r="I163" s="3">
        <v>36098</v>
      </c>
      <c r="J163" s="4">
        <f t="shared" ref="J163" si="110">I163/$K163</f>
        <v>0.14684131310255055</v>
      </c>
      <c r="K163" s="3">
        <f t="shared" ref="K163" si="111">C163+E163+G163+I163</f>
        <v>245830</v>
      </c>
    </row>
    <row r="164" spans="1:11" x14ac:dyDescent="0.2">
      <c r="A164" s="12">
        <f t="shared" si="71"/>
        <v>40969</v>
      </c>
      <c r="B164" s="12"/>
      <c r="C164" s="3">
        <v>165650</v>
      </c>
      <c r="D164" s="4">
        <f t="shared" ref="D164" si="112">C164/$K164</f>
        <v>0.71940415182836792</v>
      </c>
      <c r="E164" s="3">
        <v>29232</v>
      </c>
      <c r="F164" s="4">
        <f t="shared" ref="F164" si="113">E164/$K164</f>
        <v>0.12695214105793451</v>
      </c>
      <c r="G164" s="3">
        <v>0</v>
      </c>
      <c r="H164" s="4">
        <f t="shared" ref="H164" si="114">G164/$K164</f>
        <v>0</v>
      </c>
      <c r="I164" s="3">
        <v>35378</v>
      </c>
      <c r="J164" s="4">
        <f t="shared" ref="J164" si="115">I164/$K164</f>
        <v>0.15364370711369757</v>
      </c>
      <c r="K164" s="3">
        <f t="shared" ref="K164" si="116">C164+E164+G164+I164</f>
        <v>230260</v>
      </c>
    </row>
    <row r="165" spans="1:11" x14ac:dyDescent="0.2">
      <c r="A165" s="12">
        <f t="shared" si="71"/>
        <v>41000</v>
      </c>
      <c r="B165" s="12"/>
      <c r="C165" s="3">
        <v>184280</v>
      </c>
      <c r="D165" s="4">
        <f t="shared" ref="D165" si="117">C165/$K165</f>
        <v>0.82076589376542164</v>
      </c>
      <c r="E165" s="3">
        <v>32520</v>
      </c>
      <c r="F165" s="4">
        <f t="shared" ref="F165" si="118">E165/$K165</f>
        <v>0.14484104007625087</v>
      </c>
      <c r="G165" s="3">
        <v>0</v>
      </c>
      <c r="H165" s="4">
        <f t="shared" ref="H165" si="119">G165/$K165</f>
        <v>0</v>
      </c>
      <c r="I165" s="3">
        <v>7722</v>
      </c>
      <c r="J165" s="4">
        <f t="shared" ref="J165" si="120">I165/$K165</f>
        <v>3.4393066158327469E-2</v>
      </c>
      <c r="K165" s="3">
        <f t="shared" ref="K165" si="121">C165+E165+G165+I165</f>
        <v>224522</v>
      </c>
    </row>
    <row r="166" spans="1:11" x14ac:dyDescent="0.2">
      <c r="A166" s="12">
        <f t="shared" si="71"/>
        <v>41030</v>
      </c>
      <c r="B166" s="12"/>
      <c r="C166" s="3">
        <v>191664</v>
      </c>
      <c r="D166" s="4">
        <f t="shared" ref="D166" si="122">C166/$K166</f>
        <v>0.78195734125365146</v>
      </c>
      <c r="E166" s="3">
        <v>33823</v>
      </c>
      <c r="F166" s="4">
        <f t="shared" ref="F166" si="123">E166/$K166</f>
        <v>0.13799223199569169</v>
      </c>
      <c r="G166" s="3">
        <v>0</v>
      </c>
      <c r="H166" s="4">
        <f t="shared" ref="H166" si="124">G166/$K166</f>
        <v>0</v>
      </c>
      <c r="I166" s="3">
        <v>19621</v>
      </c>
      <c r="J166" s="4">
        <f t="shared" ref="J166" si="125">I166/$K166</f>
        <v>8.005042675065685E-2</v>
      </c>
      <c r="K166" s="3">
        <f t="shared" ref="K166" si="126">C166+E166+G166+I166</f>
        <v>245108</v>
      </c>
    </row>
    <row r="167" spans="1:11" x14ac:dyDescent="0.2">
      <c r="A167" s="12">
        <f t="shared" si="71"/>
        <v>41061</v>
      </c>
      <c r="B167" s="12"/>
      <c r="C167" s="3">
        <v>173141</v>
      </c>
      <c r="D167" s="4">
        <f t="shared" ref="D167" si="127">C167/$K167</f>
        <v>0.79478987353393471</v>
      </c>
      <c r="E167" s="3">
        <v>30554</v>
      </c>
      <c r="F167" s="4">
        <f t="shared" ref="F167" si="128">E167/$K167</f>
        <v>0.14025568638251967</v>
      </c>
      <c r="G167" s="3">
        <v>0</v>
      </c>
      <c r="H167" s="4">
        <f t="shared" ref="H167" si="129">G167/$K167</f>
        <v>0</v>
      </c>
      <c r="I167" s="3">
        <v>14150</v>
      </c>
      <c r="J167" s="4">
        <f t="shared" ref="J167" si="130">I167/$K167</f>
        <v>6.4954440083545645E-2</v>
      </c>
      <c r="K167" s="3">
        <f t="shared" ref="K167" si="131">C167+E167+G167+I167</f>
        <v>217845</v>
      </c>
    </row>
    <row r="168" spans="1:11" x14ac:dyDescent="0.2">
      <c r="A168" s="12">
        <f t="shared" si="71"/>
        <v>41091</v>
      </c>
      <c r="B168" s="12"/>
      <c r="C168" s="3">
        <v>184866</v>
      </c>
      <c r="D168" s="4">
        <f t="shared" ref="D168" si="132">C168/$K168</f>
        <v>0.81743775231812088</v>
      </c>
      <c r="E168" s="3">
        <v>32623</v>
      </c>
      <c r="F168" s="4">
        <f t="shared" ref="F168" si="133">E168/$K168</f>
        <v>0.14425190026221185</v>
      </c>
      <c r="G168" s="3">
        <v>0</v>
      </c>
      <c r="H168" s="4">
        <f t="shared" ref="H168" si="134">G168/$K168</f>
        <v>0</v>
      </c>
      <c r="I168" s="3">
        <v>8664</v>
      </c>
      <c r="J168" s="4">
        <f t="shared" ref="J168" si="135">I168/$K168</f>
        <v>3.8310347419667219E-2</v>
      </c>
      <c r="K168" s="3">
        <f t="shared" ref="K168" si="136">C168+E168+G168+I168</f>
        <v>226153</v>
      </c>
    </row>
    <row r="169" spans="1:11" x14ac:dyDescent="0.2">
      <c r="A169" s="12">
        <f t="shared" si="71"/>
        <v>41122</v>
      </c>
      <c r="B169" s="12"/>
      <c r="C169" s="3">
        <v>185278</v>
      </c>
      <c r="D169" s="4">
        <f t="shared" ref="D169" si="137">C169/$K169</f>
        <v>0.83758504554598678</v>
      </c>
      <c r="E169" s="3">
        <v>32696</v>
      </c>
      <c r="F169" s="4">
        <f t="shared" ref="F169" si="138">E169/$K169</f>
        <v>0.14780859383829478</v>
      </c>
      <c r="G169" s="3">
        <v>0</v>
      </c>
      <c r="H169" s="4">
        <f t="shared" ref="H169" si="139">G169/$K169</f>
        <v>0</v>
      </c>
      <c r="I169" s="3">
        <v>3231</v>
      </c>
      <c r="J169" s="4">
        <f t="shared" ref="J169" si="140">I169/$K169</f>
        <v>1.4606360615718451E-2</v>
      </c>
      <c r="K169" s="3">
        <f t="shared" ref="K169" si="141">C169+E169+G169+I169</f>
        <v>221205</v>
      </c>
    </row>
    <row r="170" spans="1:11" x14ac:dyDescent="0.2">
      <c r="A170" s="12">
        <f t="shared" si="71"/>
        <v>41153</v>
      </c>
      <c r="B170" s="12"/>
      <c r="C170" s="3">
        <v>197150</v>
      </c>
      <c r="D170" s="4">
        <f t="shared" ref="D170" si="142">C170/$K170</f>
        <v>0.8182297351699751</v>
      </c>
      <c r="E170" s="3">
        <v>34791</v>
      </c>
      <c r="F170" s="4">
        <f t="shared" ref="F170" si="143">E170/$K170</f>
        <v>0.14439275027288159</v>
      </c>
      <c r="G170" s="3">
        <v>0</v>
      </c>
      <c r="H170" s="4">
        <f t="shared" ref="H170" si="144">G170/$K170</f>
        <v>0</v>
      </c>
      <c r="I170" s="3">
        <v>9006</v>
      </c>
      <c r="J170" s="4">
        <f t="shared" ref="J170" si="145">I170/$K170</f>
        <v>3.737751455714327E-2</v>
      </c>
      <c r="K170" s="3">
        <f t="shared" ref="K170" si="146">C170+E170+G170+I170</f>
        <v>240947</v>
      </c>
    </row>
    <row r="171" spans="1:11" x14ac:dyDescent="0.2">
      <c r="A171" s="12">
        <f t="shared" si="71"/>
        <v>41183</v>
      </c>
      <c r="B171" s="12"/>
      <c r="C171" s="3">
        <v>192557</v>
      </c>
      <c r="D171" s="4">
        <f t="shared" ref="D171" si="147">C171/$K171</f>
        <v>0.82735166860732412</v>
      </c>
      <c r="E171" s="3">
        <v>33981</v>
      </c>
      <c r="F171" s="4">
        <f t="shared" ref="F171" si="148">E171/$K171</f>
        <v>0.14600475210428848</v>
      </c>
      <c r="G171" s="3">
        <v>0</v>
      </c>
      <c r="H171" s="4">
        <f t="shared" ref="H171" si="149">G171/$K171</f>
        <v>0</v>
      </c>
      <c r="I171" s="3">
        <v>6201</v>
      </c>
      <c r="J171" s="4">
        <f t="shared" ref="J171" si="150">I171/$K171</f>
        <v>2.6643579288387422E-2</v>
      </c>
      <c r="K171" s="3">
        <f t="shared" ref="K171" si="151">C171+E171+G171+I171</f>
        <v>232739</v>
      </c>
    </row>
    <row r="172" spans="1:11" x14ac:dyDescent="0.2">
      <c r="A172" s="12">
        <f t="shared" si="71"/>
        <v>41214</v>
      </c>
      <c r="B172" s="12"/>
      <c r="C172" s="3">
        <v>184907</v>
      </c>
      <c r="D172" s="4">
        <f t="shared" ref="D172" si="152">C172/$K172</f>
        <v>0.76419219388008131</v>
      </c>
      <c r="E172" s="3">
        <v>32631</v>
      </c>
      <c r="F172" s="4">
        <f t="shared" ref="F172" si="153">E172/$K172</f>
        <v>0.1348589046304409</v>
      </c>
      <c r="G172" s="3">
        <v>0</v>
      </c>
      <c r="H172" s="4">
        <f t="shared" ref="H172" si="154">G172/$K172</f>
        <v>0</v>
      </c>
      <c r="I172" s="3">
        <v>24426</v>
      </c>
      <c r="J172" s="4">
        <f t="shared" ref="J172" si="155">I172/$K172</f>
        <v>0.10094890148947777</v>
      </c>
      <c r="K172" s="3">
        <f t="shared" ref="K172" si="156">C172+E172+G172+I172</f>
        <v>241964</v>
      </c>
    </row>
    <row r="173" spans="1:11" x14ac:dyDescent="0.2">
      <c r="A173" s="12">
        <f t="shared" si="71"/>
        <v>41244</v>
      </c>
      <c r="B173" s="12"/>
      <c r="C173" s="3">
        <f>187733+4852.2</f>
        <v>192585.2</v>
      </c>
      <c r="D173" s="4">
        <f t="shared" ref="D173" si="157">C173/$K173</f>
        <v>0.83510619130526942</v>
      </c>
      <c r="E173" s="3">
        <f>33129+857.21</f>
        <v>33986.21</v>
      </c>
      <c r="F173" s="4">
        <f t="shared" ref="F173" si="158">E173/$K173</f>
        <v>0.14737422392790858</v>
      </c>
      <c r="G173" s="3">
        <v>0</v>
      </c>
      <c r="H173" s="4">
        <f t="shared" ref="H173" si="159">G173/$K173</f>
        <v>0</v>
      </c>
      <c r="I173" s="3">
        <f>7318-3277.78</f>
        <v>4040.22</v>
      </c>
      <c r="J173" s="4">
        <f t="shared" ref="J173" si="160">I173/$K173</f>
        <v>1.7519584766822038E-2</v>
      </c>
      <c r="K173" s="3">
        <f t="shared" ref="K173" si="161">C173+E173+G173+I173</f>
        <v>230611.63</v>
      </c>
    </row>
    <row r="174" spans="1:11" x14ac:dyDescent="0.2">
      <c r="A174" s="12">
        <f t="shared" si="71"/>
        <v>41275</v>
      </c>
      <c r="B174" s="12"/>
      <c r="C174" s="3">
        <v>141898</v>
      </c>
      <c r="D174" s="4">
        <f t="shared" ref="D174" si="162">C174/$K174</f>
        <v>0.81090131894758499</v>
      </c>
      <c r="E174" s="3">
        <v>25041</v>
      </c>
      <c r="F174" s="4">
        <f t="shared" ref="F174" si="163">E174/$K174</f>
        <v>0.14310124122796991</v>
      </c>
      <c r="G174" s="3">
        <v>0</v>
      </c>
      <c r="H174" s="4">
        <f t="shared" ref="H174" si="164">G174/$K174</f>
        <v>0</v>
      </c>
      <c r="I174" s="3">
        <v>8049</v>
      </c>
      <c r="J174" s="4">
        <f t="shared" ref="J174" si="165">I174/$K174</f>
        <v>4.5997439824445104E-2</v>
      </c>
      <c r="K174" s="3">
        <f t="shared" ref="K174" si="166">C174+E174+G174+I174</f>
        <v>174988</v>
      </c>
    </row>
    <row r="175" spans="1:11" x14ac:dyDescent="0.2">
      <c r="A175" s="12">
        <f t="shared" si="71"/>
        <v>41306</v>
      </c>
      <c r="B175" s="12"/>
      <c r="C175" s="3">
        <v>158670</v>
      </c>
      <c r="D175" s="4">
        <f t="shared" ref="D175" si="167">C175/$K175</f>
        <v>0.75356193009118544</v>
      </c>
      <c r="E175" s="3">
        <v>28001</v>
      </c>
      <c r="F175" s="4">
        <f t="shared" ref="F175" si="168">E175/$K175</f>
        <v>0.1329834726443769</v>
      </c>
      <c r="G175" s="3">
        <v>0</v>
      </c>
      <c r="H175" s="4">
        <f t="shared" ref="H175" si="169">G175/$K175</f>
        <v>0</v>
      </c>
      <c r="I175" s="3">
        <v>23889</v>
      </c>
      <c r="J175" s="4">
        <f t="shared" ref="J175" si="170">I175/$K175</f>
        <v>0.11345459726443768</v>
      </c>
      <c r="K175" s="3">
        <f t="shared" ref="K175" si="171">C175+E175+G175+I175</f>
        <v>210560</v>
      </c>
    </row>
    <row r="176" spans="1:11" x14ac:dyDescent="0.2">
      <c r="A176" s="12">
        <f t="shared" si="71"/>
        <v>41334</v>
      </c>
      <c r="B176" s="12"/>
      <c r="C176" s="3">
        <v>158878</v>
      </c>
      <c r="D176" s="4">
        <f t="shared" ref="D176" si="172">C176/$K176</f>
        <v>0.75009678485435061</v>
      </c>
      <c r="E176" s="3">
        <v>28037</v>
      </c>
      <c r="F176" s="4">
        <f t="shared" ref="F176" si="173">E176/$K176</f>
        <v>0.13236863226476558</v>
      </c>
      <c r="G176" s="3">
        <v>0</v>
      </c>
      <c r="H176" s="4">
        <f t="shared" ref="H176" si="174">G176/$K176</f>
        <v>0</v>
      </c>
      <c r="I176" s="3">
        <v>24895</v>
      </c>
      <c r="J176" s="4">
        <f t="shared" ref="J176" si="175">I176/$K176</f>
        <v>0.11753458288088381</v>
      </c>
      <c r="K176" s="3">
        <f t="shared" ref="K176" si="176">C176+E176+G176+I176</f>
        <v>211810</v>
      </c>
    </row>
    <row r="177" spans="1:11" x14ac:dyDescent="0.2">
      <c r="A177" s="12">
        <f t="shared" si="71"/>
        <v>41365</v>
      </c>
      <c r="B177" s="12"/>
      <c r="C177" s="3">
        <v>159281</v>
      </c>
      <c r="D177" s="4">
        <f t="shared" ref="D177" si="177">C177/$K177</f>
        <v>0.75898332705933924</v>
      </c>
      <c r="E177" s="3">
        <v>28108</v>
      </c>
      <c r="F177" s="4">
        <f t="shared" ref="F177" si="178">E177/$K177</f>
        <v>0.1339362721039164</v>
      </c>
      <c r="G177" s="3">
        <v>0</v>
      </c>
      <c r="H177" s="4">
        <f t="shared" ref="H177" si="179">G177/$K177</f>
        <v>0</v>
      </c>
      <c r="I177" s="3">
        <v>22472</v>
      </c>
      <c r="J177" s="4">
        <f t="shared" ref="J177" si="180">I177/$K177</f>
        <v>0.10708040083674432</v>
      </c>
      <c r="K177" s="3">
        <f t="shared" ref="K177" si="181">C177+E177+G177+I177</f>
        <v>209861</v>
      </c>
    </row>
    <row r="178" spans="1:11" x14ac:dyDescent="0.2">
      <c r="A178" s="12">
        <f t="shared" si="71"/>
        <v>41395</v>
      </c>
      <c r="B178" s="12"/>
      <c r="C178" s="3">
        <v>175978</v>
      </c>
      <c r="D178" s="4">
        <f t="shared" ref="D178" si="182">C178/$K178</f>
        <v>0.76512839242080366</v>
      </c>
      <c r="E178" s="3">
        <v>31055</v>
      </c>
      <c r="F178" s="4">
        <f t="shared" ref="F178" si="183">E178/$K178</f>
        <v>0.13502291324272386</v>
      </c>
      <c r="G178" s="3">
        <v>0</v>
      </c>
      <c r="H178" s="4">
        <f t="shared" ref="H178" si="184">G178/$K178</f>
        <v>0</v>
      </c>
      <c r="I178" s="3">
        <v>22965</v>
      </c>
      <c r="J178" s="4">
        <f t="shared" ref="J178" si="185">I178/$K178</f>
        <v>9.984869433647249E-2</v>
      </c>
      <c r="K178" s="3">
        <f t="shared" ref="K178" si="186">C178+E178+G178+I178</f>
        <v>229998</v>
      </c>
    </row>
    <row r="179" spans="1:11" x14ac:dyDescent="0.2">
      <c r="A179" s="12">
        <f t="shared" ref="A179:A242" si="187">DATE(IF(MONTH(A178)&lt;12,YEAR(A178),YEAR(A178)+1),IF(MONTH(A178)=12,1,MONTH(A178)+1),1)</f>
        <v>41426</v>
      </c>
      <c r="B179" s="12"/>
      <c r="C179" s="3">
        <v>147805</v>
      </c>
      <c r="D179" s="4">
        <f t="shared" ref="D179:D184" si="188">C179/$K179</f>
        <v>0.79863512578888218</v>
      </c>
      <c r="E179" s="3">
        <v>26083</v>
      </c>
      <c r="F179" s="4">
        <f t="shared" ref="F179:F184" si="189">E179/$K179</f>
        <v>0.14093433906803837</v>
      </c>
      <c r="G179" s="3">
        <v>0</v>
      </c>
      <c r="H179" s="4">
        <f t="shared" ref="H179:H184" si="190">G179/$K179</f>
        <v>0</v>
      </c>
      <c r="I179" s="3">
        <v>11184</v>
      </c>
      <c r="J179" s="4">
        <f t="shared" ref="J179:J184" si="191">I179/$K179</f>
        <v>6.0430535143079452E-2</v>
      </c>
      <c r="K179" s="3">
        <f t="shared" ref="K179:K184" si="192">C179+E179+G179+I179</f>
        <v>185072</v>
      </c>
    </row>
    <row r="180" spans="1:11" x14ac:dyDescent="0.2">
      <c r="A180" s="12">
        <f t="shared" si="187"/>
        <v>41456</v>
      </c>
      <c r="B180" s="12"/>
      <c r="C180" s="3">
        <v>182857</v>
      </c>
      <c r="D180" s="4">
        <f t="shared" si="188"/>
        <v>0.80780071036030465</v>
      </c>
      <c r="E180" s="3">
        <v>32269</v>
      </c>
      <c r="F180" s="4">
        <f t="shared" si="189"/>
        <v>0.14255358625929918</v>
      </c>
      <c r="G180" s="3">
        <v>0</v>
      </c>
      <c r="H180" s="4">
        <f t="shared" si="190"/>
        <v>0</v>
      </c>
      <c r="I180" s="3">
        <v>11238</v>
      </c>
      <c r="J180" s="4">
        <f t="shared" si="191"/>
        <v>4.9645703380396179E-2</v>
      </c>
      <c r="K180" s="3">
        <f t="shared" si="192"/>
        <v>226364</v>
      </c>
    </row>
    <row r="181" spans="1:11" x14ac:dyDescent="0.2">
      <c r="A181" s="12">
        <f t="shared" si="187"/>
        <v>41487</v>
      </c>
      <c r="B181" s="12"/>
      <c r="C181" s="3">
        <f>173887+20424</f>
        <v>194311</v>
      </c>
      <c r="D181" s="4">
        <f t="shared" si="188"/>
        <v>0.42261182376148904</v>
      </c>
      <c r="E181" s="3">
        <f>30686+268613</f>
        <v>299299</v>
      </c>
      <c r="F181" s="4">
        <f t="shared" si="189"/>
        <v>0.65095283457956532</v>
      </c>
      <c r="G181" s="3">
        <v>0</v>
      </c>
      <c r="H181" s="4">
        <f t="shared" si="190"/>
        <v>0</v>
      </c>
      <c r="I181" s="3">
        <f>11934-45758</f>
        <v>-33824</v>
      </c>
      <c r="J181" s="4">
        <f t="shared" si="191"/>
        <v>-7.3564658341054315E-2</v>
      </c>
      <c r="K181" s="3">
        <f t="shared" si="192"/>
        <v>459786</v>
      </c>
    </row>
    <row r="182" spans="1:11" x14ac:dyDescent="0.2">
      <c r="A182" s="12">
        <f t="shared" si="187"/>
        <v>41518</v>
      </c>
      <c r="B182" s="12"/>
      <c r="C182" s="3">
        <v>165710</v>
      </c>
      <c r="D182" s="4">
        <f t="shared" si="188"/>
        <v>0.68221490325236722</v>
      </c>
      <c r="E182" s="3">
        <v>61335</v>
      </c>
      <c r="F182" s="4">
        <f t="shared" si="189"/>
        <v>0.25251132153149441</v>
      </c>
      <c r="G182" s="3">
        <v>0</v>
      </c>
      <c r="H182" s="4">
        <f t="shared" si="190"/>
        <v>0</v>
      </c>
      <c r="I182" s="3">
        <v>15855</v>
      </c>
      <c r="J182" s="4">
        <f t="shared" si="191"/>
        <v>6.5273775216138322E-2</v>
      </c>
      <c r="K182" s="3">
        <f t="shared" si="192"/>
        <v>242900</v>
      </c>
    </row>
    <row r="183" spans="1:11" x14ac:dyDescent="0.2">
      <c r="A183" s="12">
        <f t="shared" si="187"/>
        <v>41548</v>
      </c>
      <c r="B183" s="12"/>
      <c r="C183" s="3">
        <v>180238</v>
      </c>
      <c r="D183" s="4">
        <f t="shared" si="188"/>
        <v>0.69636475329080816</v>
      </c>
      <c r="E183" s="3">
        <v>66499</v>
      </c>
      <c r="F183" s="4">
        <f t="shared" si="189"/>
        <v>0.25692450942135092</v>
      </c>
      <c r="G183" s="3">
        <v>0</v>
      </c>
      <c r="H183" s="4">
        <f t="shared" si="190"/>
        <v>0</v>
      </c>
      <c r="I183" s="3">
        <v>12090</v>
      </c>
      <c r="J183" s="4">
        <f t="shared" si="191"/>
        <v>4.6710737287840913E-2</v>
      </c>
      <c r="K183" s="3">
        <f t="shared" si="192"/>
        <v>258827</v>
      </c>
    </row>
    <row r="184" spans="1:11" x14ac:dyDescent="0.2">
      <c r="A184" s="12">
        <f t="shared" si="187"/>
        <v>41579</v>
      </c>
      <c r="B184" s="12"/>
      <c r="C184" s="3">
        <v>177468</v>
      </c>
      <c r="D184" s="4">
        <f t="shared" si="188"/>
        <v>0.68967286124000282</v>
      </c>
      <c r="E184" s="3">
        <v>65659</v>
      </c>
      <c r="F184" s="4">
        <f t="shared" si="189"/>
        <v>0.25516279214369547</v>
      </c>
      <c r="G184" s="3">
        <v>0</v>
      </c>
      <c r="H184" s="4">
        <f t="shared" si="190"/>
        <v>0</v>
      </c>
      <c r="I184" s="3">
        <v>14195</v>
      </c>
      <c r="J184" s="4">
        <f t="shared" si="191"/>
        <v>5.5164346616301756E-2</v>
      </c>
      <c r="K184" s="3">
        <f t="shared" si="192"/>
        <v>257322</v>
      </c>
    </row>
    <row r="185" spans="1:11" x14ac:dyDescent="0.2">
      <c r="A185" s="12">
        <f t="shared" si="187"/>
        <v>41609</v>
      </c>
      <c r="B185" s="12"/>
      <c r="C185" s="3">
        <v>182867</v>
      </c>
      <c r="D185" s="4">
        <f t="shared" ref="D185" si="193">C185/$K185</f>
        <v>0.7101162253365797</v>
      </c>
      <c r="E185" s="3">
        <v>64321</v>
      </c>
      <c r="F185" s="4">
        <f t="shared" ref="F185" si="194">E185/$K185</f>
        <v>0.24977380134127067</v>
      </c>
      <c r="G185" s="3">
        <v>0</v>
      </c>
      <c r="H185" s="4">
        <f t="shared" ref="H185" si="195">G185/$K185</f>
        <v>0</v>
      </c>
      <c r="I185" s="3">
        <v>10329</v>
      </c>
      <c r="J185" s="4">
        <f t="shared" ref="J185" si="196">I185/$K185</f>
        <v>4.0109973322149606E-2</v>
      </c>
      <c r="K185" s="3">
        <f t="shared" ref="K185" si="197">C185+E185+G185+I185</f>
        <v>257517</v>
      </c>
    </row>
    <row r="186" spans="1:11" x14ac:dyDescent="0.2">
      <c r="A186" s="12">
        <f t="shared" si="187"/>
        <v>41640</v>
      </c>
      <c r="B186" s="12"/>
      <c r="C186" s="3">
        <v>180250</v>
      </c>
      <c r="D186" s="4">
        <f t="shared" ref="D186" si="198">C186/$K186</f>
        <v>0.70290442839538914</v>
      </c>
      <c r="E186" s="3">
        <v>63808</v>
      </c>
      <c r="F186" s="4">
        <f t="shared" ref="F186" si="199">E186/$K186</f>
        <v>0.2488262178477281</v>
      </c>
      <c r="G186" s="3">
        <v>0</v>
      </c>
      <c r="H186" s="4">
        <f t="shared" ref="H186" si="200">G186/$K186</f>
        <v>0</v>
      </c>
      <c r="I186" s="3">
        <v>12378</v>
      </c>
      <c r="J186" s="4">
        <f t="shared" ref="J186" si="201">I186/$K186</f>
        <v>4.8269353756882807E-2</v>
      </c>
      <c r="K186" s="3">
        <f t="shared" ref="K186" si="202">C186+E186+G186+I186</f>
        <v>256436</v>
      </c>
    </row>
    <row r="187" spans="1:11" x14ac:dyDescent="0.2">
      <c r="A187" s="12">
        <f t="shared" si="187"/>
        <v>41671</v>
      </c>
      <c r="B187" s="12"/>
      <c r="C187" s="3">
        <v>180369</v>
      </c>
      <c r="D187" s="4">
        <f t="shared" ref="D187" si="203">C187/$K187</f>
        <v>0.68851276296050301</v>
      </c>
      <c r="E187" s="3">
        <v>64870</v>
      </c>
      <c r="F187" s="4">
        <f t="shared" ref="F187" si="204">E187/$K187</f>
        <v>0.24762471895529622</v>
      </c>
      <c r="G187" s="3">
        <v>0</v>
      </c>
      <c r="H187" s="4">
        <f t="shared" ref="H187" si="205">G187/$K187</f>
        <v>0</v>
      </c>
      <c r="I187" s="3">
        <v>16730</v>
      </c>
      <c r="J187" s="4">
        <f t="shared" ref="J187" si="206">I187/$K187</f>
        <v>6.3862518084200806E-2</v>
      </c>
      <c r="K187" s="3">
        <f t="shared" ref="K187" si="207">C187+E187+G187+I187</f>
        <v>261969</v>
      </c>
    </row>
    <row r="188" spans="1:11" x14ac:dyDescent="0.2">
      <c r="A188" s="12">
        <f t="shared" si="187"/>
        <v>41699</v>
      </c>
      <c r="B188" s="12"/>
      <c r="C188" s="3">
        <v>185911</v>
      </c>
      <c r="D188" s="4">
        <f t="shared" ref="D188" si="208">C188/$K188</f>
        <v>0.68639330704591439</v>
      </c>
      <c r="E188" s="3">
        <v>67994</v>
      </c>
      <c r="F188" s="4">
        <f t="shared" ref="F188" si="209">E188/$K188</f>
        <v>0.25103746695612367</v>
      </c>
      <c r="G188" s="3">
        <v>0</v>
      </c>
      <c r="H188" s="4">
        <f t="shared" ref="H188" si="210">G188/$K188</f>
        <v>0</v>
      </c>
      <c r="I188" s="3">
        <v>16947</v>
      </c>
      <c r="J188" s="4">
        <f t="shared" ref="J188" si="211">I188/$K188</f>
        <v>6.2569225997961983E-2</v>
      </c>
      <c r="K188" s="3">
        <f t="shared" ref="K188" si="212">C188+E188+G188+I188</f>
        <v>270852</v>
      </c>
    </row>
    <row r="189" spans="1:11" x14ac:dyDescent="0.2">
      <c r="A189" s="103">
        <f t="shared" si="187"/>
        <v>41730</v>
      </c>
      <c r="B189" s="12"/>
      <c r="C189" s="3">
        <f>202219-1541341+1542057</f>
        <v>202935</v>
      </c>
      <c r="D189" s="4">
        <f t="shared" ref="D189" si="213">C189/$K189</f>
        <v>0.72874995511186125</v>
      </c>
      <c r="E189" s="3">
        <f>72296-542593+543120</f>
        <v>72823</v>
      </c>
      <c r="F189" s="4">
        <f t="shared" ref="F189" si="214">E189/$K189</f>
        <v>0.26151111430315654</v>
      </c>
      <c r="G189" s="3">
        <v>0</v>
      </c>
      <c r="H189" s="4">
        <f t="shared" ref="H189" si="215">G189/$K189</f>
        <v>0</v>
      </c>
      <c r="I189" s="3">
        <f>10752-134256+126216</f>
        <v>2712</v>
      </c>
      <c r="J189" s="4">
        <f t="shared" ref="J189" si="216">I189/$K189</f>
        <v>9.7389305849822239E-3</v>
      </c>
      <c r="K189" s="3">
        <f t="shared" ref="K189" si="217">C189+E189+G189+I189</f>
        <v>278470</v>
      </c>
    </row>
    <row r="190" spans="1:11" x14ac:dyDescent="0.2">
      <c r="A190" s="12">
        <f t="shared" si="187"/>
        <v>41760</v>
      </c>
      <c r="B190" s="12"/>
      <c r="C190" s="3">
        <v>202840</v>
      </c>
      <c r="D190" s="4">
        <f t="shared" ref="D190" si="218">C190/$K190</f>
        <v>0.70943665469349493</v>
      </c>
      <c r="E190" s="3">
        <v>71525</v>
      </c>
      <c r="F190" s="4">
        <f t="shared" ref="F190" si="219">E190/$K190</f>
        <v>0.25016001147186073</v>
      </c>
      <c r="G190" s="3">
        <v>0</v>
      </c>
      <c r="H190" s="4">
        <f t="shared" ref="H190" si="220">G190/$K190</f>
        <v>0</v>
      </c>
      <c r="I190" s="3">
        <v>11552</v>
      </c>
      <c r="J190" s="4">
        <f t="shared" ref="J190" si="221">I190/$K190</f>
        <v>4.0403333834644319E-2</v>
      </c>
      <c r="K190" s="3">
        <f t="shared" ref="K190" si="222">C190+E190+G190+I190</f>
        <v>285917</v>
      </c>
    </row>
    <row r="191" spans="1:11" x14ac:dyDescent="0.2">
      <c r="A191" s="12">
        <f t="shared" si="187"/>
        <v>41791</v>
      </c>
      <c r="B191" s="12"/>
      <c r="C191" s="3">
        <v>190232</v>
      </c>
      <c r="D191" s="4">
        <f t="shared" ref="D191" si="223">C191/$K191</f>
        <v>0.66534226835853882</v>
      </c>
      <c r="E191" s="3">
        <v>60295</v>
      </c>
      <c r="F191" s="4">
        <f t="shared" ref="F191" si="224">E191/$K191</f>
        <v>0.21088361616698612</v>
      </c>
      <c r="G191" s="3">
        <v>0</v>
      </c>
      <c r="H191" s="4">
        <f t="shared" ref="H191" si="225">G191/$K191</f>
        <v>0</v>
      </c>
      <c r="I191" s="3">
        <v>35389</v>
      </c>
      <c r="J191" s="4">
        <f t="shared" ref="J191" si="226">I191/$K191</f>
        <v>0.12377411547447502</v>
      </c>
      <c r="K191" s="3">
        <f t="shared" ref="K191" si="227">C191+E191+G191+I191</f>
        <v>285916</v>
      </c>
    </row>
    <row r="192" spans="1:11" x14ac:dyDescent="0.2">
      <c r="A192" s="12">
        <f t="shared" si="187"/>
        <v>41821</v>
      </c>
      <c r="B192" s="12"/>
      <c r="C192" s="3">
        <v>202181</v>
      </c>
      <c r="D192" s="4">
        <f t="shared" ref="D192" si="228">C192/$K192</f>
        <v>0.70713178999499859</v>
      </c>
      <c r="E192" s="3">
        <v>71518</v>
      </c>
      <c r="F192" s="4">
        <f t="shared" ref="F192" si="229">E192/$K192</f>
        <v>0.2501355288422864</v>
      </c>
      <c r="G192" s="3">
        <v>0</v>
      </c>
      <c r="H192" s="4">
        <f t="shared" ref="H192" si="230">G192/$K192</f>
        <v>0</v>
      </c>
      <c r="I192" s="3">
        <v>12218</v>
      </c>
      <c r="J192" s="4">
        <f t="shared" ref="J192" si="231">I192/$K192</f>
        <v>4.2732681162715051E-2</v>
      </c>
      <c r="K192" s="3">
        <f t="shared" ref="K192" si="232">C192+E192+G192+I192</f>
        <v>285917</v>
      </c>
    </row>
    <row r="193" spans="1:11" x14ac:dyDescent="0.2">
      <c r="A193" s="12">
        <f t="shared" si="187"/>
        <v>41852</v>
      </c>
      <c r="B193" s="12"/>
      <c r="C193" s="3">
        <v>197339</v>
      </c>
      <c r="D193" s="4">
        <f t="shared" ref="D193" si="233">C193/$K193</f>
        <v>0.69019921935113815</v>
      </c>
      <c r="E193" s="3">
        <v>70287</v>
      </c>
      <c r="F193" s="4">
        <f t="shared" ref="F193" si="234">E193/$K193</f>
        <v>0.24583094335399208</v>
      </c>
      <c r="G193" s="3">
        <v>0</v>
      </c>
      <c r="H193" s="4">
        <f t="shared" ref="H193" si="235">G193/$K193</f>
        <v>0</v>
      </c>
      <c r="I193" s="3">
        <v>18290</v>
      </c>
      <c r="J193" s="4">
        <f t="shared" ref="J193" si="236">I193/$K193</f>
        <v>6.3969837294869825E-2</v>
      </c>
      <c r="K193" s="3">
        <f t="shared" ref="K193" si="237">C193+E193+G193+I193</f>
        <v>285916</v>
      </c>
    </row>
    <row r="194" spans="1:11" x14ac:dyDescent="0.2">
      <c r="A194" s="12">
        <f t="shared" si="187"/>
        <v>41883</v>
      </c>
      <c r="B194" s="12"/>
      <c r="C194" s="3">
        <v>199836</v>
      </c>
      <c r="D194" s="4">
        <f t="shared" ref="D194" si="238">C194/$K194</f>
        <v>0.69893010908760234</v>
      </c>
      <c r="E194" s="3">
        <v>70269</v>
      </c>
      <c r="F194" s="4">
        <f t="shared" ref="F194" si="239">E194/$K194</f>
        <v>0.24576712822252611</v>
      </c>
      <c r="G194" s="3">
        <v>0</v>
      </c>
      <c r="H194" s="4">
        <f t="shared" ref="H194" si="240">G194/$K194</f>
        <v>0</v>
      </c>
      <c r="I194" s="3">
        <v>15812</v>
      </c>
      <c r="J194" s="4">
        <f t="shared" ref="J194" si="241">I194/$K194</f>
        <v>5.5302762689871533E-2</v>
      </c>
      <c r="K194" s="3">
        <f t="shared" ref="K194" si="242">C194+E194+G194+I194</f>
        <v>285917</v>
      </c>
    </row>
    <row r="195" spans="1:11" x14ac:dyDescent="0.2">
      <c r="A195" s="12">
        <f t="shared" si="187"/>
        <v>41913</v>
      </c>
      <c r="B195" s="12"/>
      <c r="C195" s="3">
        <v>198766</v>
      </c>
      <c r="D195" s="4">
        <f t="shared" ref="D195" si="243">C195/$K195</f>
        <v>0.6951877642812424</v>
      </c>
      <c r="E195" s="3">
        <v>71616</v>
      </c>
      <c r="F195" s="4">
        <f t="shared" ref="F195" si="244">E195/$K195</f>
        <v>0.25047828565632685</v>
      </c>
      <c r="G195" s="3">
        <v>0</v>
      </c>
      <c r="H195" s="4">
        <f t="shared" ref="H195" si="245">G195/$K195</f>
        <v>0</v>
      </c>
      <c r="I195" s="3">
        <v>15535</v>
      </c>
      <c r="J195" s="4">
        <f t="shared" ref="J195" si="246">I195/$K195</f>
        <v>5.4333950062430705E-2</v>
      </c>
      <c r="K195" s="3">
        <f t="shared" ref="K195" si="247">C195+E195+G195+I195</f>
        <v>285917</v>
      </c>
    </row>
    <row r="196" spans="1:11" x14ac:dyDescent="0.2">
      <c r="A196" s="12">
        <f t="shared" si="187"/>
        <v>41944</v>
      </c>
      <c r="B196" s="12"/>
      <c r="C196" s="3">
        <v>197917</v>
      </c>
      <c r="D196" s="4">
        <f t="shared" ref="D196" si="248">C196/$K196</f>
        <v>0.69222079212076271</v>
      </c>
      <c r="E196" s="3">
        <v>70670</v>
      </c>
      <c r="F196" s="4">
        <f t="shared" ref="F196" si="249">E196/$K196</f>
        <v>0.24717049762867416</v>
      </c>
      <c r="G196" s="3">
        <v>0</v>
      </c>
      <c r="H196" s="4">
        <f t="shared" ref="H196" si="250">G196/$K196</f>
        <v>0</v>
      </c>
      <c r="I196" s="3">
        <v>17329</v>
      </c>
      <c r="J196" s="4">
        <f t="shared" ref="J196" si="251">I196/$K196</f>
        <v>6.0608710250563101E-2</v>
      </c>
      <c r="K196" s="3">
        <f t="shared" ref="K196" si="252">C196+E196+G196+I196</f>
        <v>285916</v>
      </c>
    </row>
    <row r="197" spans="1:11" x14ac:dyDescent="0.2">
      <c r="A197" s="12">
        <f t="shared" si="187"/>
        <v>41974</v>
      </c>
      <c r="B197" s="12"/>
      <c r="C197" s="3">
        <f>2309124-SUM(C186:C196)</f>
        <v>170548</v>
      </c>
      <c r="D197" s="4">
        <f t="shared" ref="D197" si="253">C197/$K197</f>
        <v>0.59441580666185689</v>
      </c>
      <c r="E197" s="3">
        <f>819865-SUM(E186:E196)</f>
        <v>64190</v>
      </c>
      <c r="F197" s="4">
        <f t="shared" ref="F197" si="254">E197/$K197</f>
        <v>0.22372323703370661</v>
      </c>
      <c r="G197" s="3">
        <v>0</v>
      </c>
      <c r="H197" s="4">
        <f t="shared" ref="H197" si="255">G197/$K197</f>
        <v>0</v>
      </c>
      <c r="I197" s="3">
        <f>227071-SUM(I186:I196)</f>
        <v>52179</v>
      </c>
      <c r="J197" s="4">
        <f t="shared" ref="J197" si="256">I197/$K197</f>
        <v>0.18186095630443647</v>
      </c>
      <c r="K197" s="3">
        <f t="shared" ref="K197" si="257">C197+E197+G197+I197</f>
        <v>286917</v>
      </c>
    </row>
    <row r="198" spans="1:11" x14ac:dyDescent="0.2">
      <c r="A198" s="12">
        <f t="shared" si="187"/>
        <v>42005</v>
      </c>
      <c r="B198" s="12"/>
      <c r="C198" s="3">
        <v>218093</v>
      </c>
      <c r="D198" s="4">
        <f t="shared" ref="D198" si="258">C198/$K198</f>
        <v>0.71749379040350036</v>
      </c>
      <c r="E198" s="3">
        <v>72719</v>
      </c>
      <c r="F198" s="4">
        <f t="shared" ref="F198" si="259">E198/$K198</f>
        <v>0.23923478032010265</v>
      </c>
      <c r="G198" s="3">
        <v>0</v>
      </c>
      <c r="H198" s="4">
        <f t="shared" ref="H198" si="260">G198/$K198</f>
        <v>0</v>
      </c>
      <c r="I198" s="3">
        <v>13153</v>
      </c>
      <c r="J198" s="4">
        <f t="shared" ref="J198" si="261">I198/$K198</f>
        <v>4.3271429276396954E-2</v>
      </c>
      <c r="K198" s="3">
        <f t="shared" ref="K198" si="262">C198+E198+G198+I198</f>
        <v>303965</v>
      </c>
    </row>
    <row r="199" spans="1:11" x14ac:dyDescent="0.2">
      <c r="A199" s="12">
        <f t="shared" si="187"/>
        <v>42036</v>
      </c>
      <c r="B199" s="12"/>
      <c r="C199" s="3">
        <v>211808</v>
      </c>
      <c r="D199" s="4">
        <f t="shared" ref="D199" si="263">C199/$K199</f>
        <v>0.69483290851056156</v>
      </c>
      <c r="E199" s="3">
        <v>71513</v>
      </c>
      <c r="F199" s="4">
        <f t="shared" ref="F199" si="264">E199/$K199</f>
        <v>0.23459730409765348</v>
      </c>
      <c r="G199" s="3">
        <v>0</v>
      </c>
      <c r="H199" s="4">
        <f t="shared" ref="H199" si="265">G199/$K199</f>
        <v>0</v>
      </c>
      <c r="I199" s="3">
        <v>21512</v>
      </c>
      <c r="J199" s="4">
        <f t="shared" ref="J199" si="266">I199/$K199</f>
        <v>7.0569787391785016E-2</v>
      </c>
      <c r="K199" s="3">
        <f t="shared" ref="K199" si="267">C199+E199+G199+I199</f>
        <v>304833</v>
      </c>
    </row>
    <row r="200" spans="1:11" x14ac:dyDescent="0.2">
      <c r="A200" s="12">
        <f t="shared" si="187"/>
        <v>42064</v>
      </c>
      <c r="B200" s="12"/>
      <c r="C200" s="3">
        <v>226165</v>
      </c>
      <c r="D200" s="4">
        <f t="shared" ref="D200" si="268">C200/$K200</f>
        <v>0.71893586112409125</v>
      </c>
      <c r="E200" s="3">
        <v>73506</v>
      </c>
      <c r="F200" s="4">
        <f t="shared" ref="F200" si="269">E200/$K200</f>
        <v>0.2336617045422035</v>
      </c>
      <c r="G200" s="3">
        <v>0</v>
      </c>
      <c r="H200" s="4">
        <f t="shared" ref="H200" si="270">G200/$K200</f>
        <v>0</v>
      </c>
      <c r="I200" s="3">
        <v>14912</v>
      </c>
      <c r="J200" s="4">
        <f t="shared" ref="J200" si="271">I200/$K200</f>
        <v>4.7402434333705251E-2</v>
      </c>
      <c r="K200" s="3">
        <f t="shared" ref="K200" si="272">C200+E200+G200+I200</f>
        <v>314583</v>
      </c>
    </row>
    <row r="201" spans="1:11" x14ac:dyDescent="0.2">
      <c r="A201" s="12">
        <f t="shared" si="187"/>
        <v>42095</v>
      </c>
      <c r="B201" s="12"/>
      <c r="C201" s="3">
        <v>217305</v>
      </c>
      <c r="D201" s="4">
        <f t="shared" ref="D201" si="273">C201/$K201</f>
        <v>0.690771592870562</v>
      </c>
      <c r="E201" s="3">
        <v>74881</v>
      </c>
      <c r="F201" s="4">
        <f t="shared" ref="F201" si="274">E201/$K201</f>
        <v>0.23803257010073653</v>
      </c>
      <c r="G201" s="3">
        <v>0</v>
      </c>
      <c r="H201" s="4">
        <f t="shared" ref="H201" si="275">G201/$K201</f>
        <v>0</v>
      </c>
      <c r="I201" s="3">
        <v>22397</v>
      </c>
      <c r="J201" s="4">
        <f t="shared" ref="J201" si="276">I201/$K201</f>
        <v>7.1195837028701484E-2</v>
      </c>
      <c r="K201" s="3">
        <f t="shared" ref="K201" si="277">C201+E201+G201+I201</f>
        <v>314583</v>
      </c>
    </row>
    <row r="202" spans="1:11" x14ac:dyDescent="0.2">
      <c r="A202" s="12">
        <f t="shared" si="187"/>
        <v>42125</v>
      </c>
      <c r="B202" s="12"/>
      <c r="C202" s="3">
        <v>226723</v>
      </c>
      <c r="D202" s="4">
        <f t="shared" ref="D202" si="278">C202/$K202</f>
        <v>0.72070963783802688</v>
      </c>
      <c r="E202" s="3">
        <v>79124</v>
      </c>
      <c r="F202" s="4">
        <f t="shared" ref="F202" si="279">E202/$K202</f>
        <v>0.25152026651154069</v>
      </c>
      <c r="G202" s="3">
        <v>0</v>
      </c>
      <c r="H202" s="4">
        <f t="shared" ref="H202" si="280">G202/$K202</f>
        <v>0</v>
      </c>
      <c r="I202" s="3">
        <v>8736</v>
      </c>
      <c r="J202" s="4">
        <f t="shared" ref="J202" si="281">I202/$K202</f>
        <v>2.7770095650432477E-2</v>
      </c>
      <c r="K202" s="3">
        <f t="shared" ref="K202" si="282">C202+E202+G202+I202</f>
        <v>314583</v>
      </c>
    </row>
    <row r="203" spans="1:11" x14ac:dyDescent="0.2">
      <c r="A203" s="12">
        <f t="shared" si="187"/>
        <v>42156</v>
      </c>
      <c r="B203" s="12"/>
      <c r="C203" s="3">
        <v>270913</v>
      </c>
      <c r="D203" s="4">
        <f t="shared" ref="D203" si="283">C203/$K203</f>
        <v>0.70878998689233141</v>
      </c>
      <c r="E203" s="3">
        <v>85675</v>
      </c>
      <c r="F203" s="4">
        <f t="shared" ref="F203" si="284">E203/$K203</f>
        <v>0.22415159895243303</v>
      </c>
      <c r="G203" s="3">
        <v>0</v>
      </c>
      <c r="H203" s="4">
        <f t="shared" ref="H203" si="285">G203/$K203</f>
        <v>0</v>
      </c>
      <c r="I203" s="3">
        <v>25631</v>
      </c>
      <c r="J203" s="4">
        <f t="shared" ref="J203" si="286">I203/$K203</f>
        <v>6.7058414155235613E-2</v>
      </c>
      <c r="K203" s="3">
        <f t="shared" ref="K203" si="287">C203+E203+G203+I203</f>
        <v>382219</v>
      </c>
    </row>
    <row r="204" spans="1:11" x14ac:dyDescent="0.2">
      <c r="A204" s="12">
        <f t="shared" si="187"/>
        <v>42186</v>
      </c>
      <c r="B204" s="12"/>
      <c r="C204" s="3">
        <v>225114</v>
      </c>
      <c r="D204" s="4">
        <f t="shared" ref="D204" si="288">C204/$K204</f>
        <v>0.73325363916783659</v>
      </c>
      <c r="E204" s="3">
        <v>75851</v>
      </c>
      <c r="F204" s="4">
        <f t="shared" ref="F204" si="289">E204/$K204</f>
        <v>0.24706602781044079</v>
      </c>
      <c r="G204" s="3">
        <v>0</v>
      </c>
      <c r="H204" s="4">
        <f t="shared" ref="H204" si="290">G204/$K204</f>
        <v>0</v>
      </c>
      <c r="I204" s="3">
        <v>6042</v>
      </c>
      <c r="J204" s="4">
        <f t="shared" ref="J204" si="291">I204/$K204</f>
        <v>1.9680333021722632E-2</v>
      </c>
      <c r="K204" s="3">
        <f t="shared" ref="K204" si="292">C204+E204+G204+I204</f>
        <v>307007</v>
      </c>
    </row>
    <row r="205" spans="1:11" x14ac:dyDescent="0.2">
      <c r="A205" s="12">
        <f t="shared" si="187"/>
        <v>42217</v>
      </c>
      <c r="B205" s="12"/>
      <c r="C205" s="3">
        <v>228722</v>
      </c>
      <c r="D205" s="4">
        <f t="shared" ref="D205" si="293">C205/$K205</f>
        <v>0.72629295973224695</v>
      </c>
      <c r="E205" s="3">
        <v>74670</v>
      </c>
      <c r="F205" s="4">
        <f t="shared" ref="F205" si="294">E205/$K205</f>
        <v>0.23711009567600352</v>
      </c>
      <c r="G205" s="3">
        <v>0</v>
      </c>
      <c r="H205" s="4">
        <f t="shared" ref="H205" si="295">G205/$K205</f>
        <v>0</v>
      </c>
      <c r="I205" s="3">
        <v>11525</v>
      </c>
      <c r="J205" s="4">
        <f t="shared" ref="J205" si="296">I205/$K205</f>
        <v>3.6596944591749572E-2</v>
      </c>
      <c r="K205" s="3">
        <f t="shared" ref="K205" si="297">C205+E205+G205+I205</f>
        <v>314917</v>
      </c>
    </row>
    <row r="206" spans="1:11" x14ac:dyDescent="0.2">
      <c r="A206" s="12">
        <f t="shared" si="187"/>
        <v>42248</v>
      </c>
      <c r="B206" s="12"/>
      <c r="C206" s="3">
        <v>223969</v>
      </c>
      <c r="D206" s="4">
        <f t="shared" ref="D206" si="298">C206/$K206</f>
        <v>0.71120235237333129</v>
      </c>
      <c r="E206" s="3">
        <v>75867</v>
      </c>
      <c r="F206" s="4">
        <f t="shared" ref="F206" si="299">E206/$K206</f>
        <v>0.24091186221087529</v>
      </c>
      <c r="G206" s="3">
        <v>0</v>
      </c>
      <c r="H206" s="4">
        <f t="shared" ref="H206" si="300">G206/$K206</f>
        <v>0</v>
      </c>
      <c r="I206" s="3">
        <v>15080</v>
      </c>
      <c r="J206" s="4">
        <f t="shared" ref="J206" si="301">I206/$K206</f>
        <v>4.7885785415793421E-2</v>
      </c>
      <c r="K206" s="3">
        <f t="shared" ref="K206" si="302">C206+E206+G206+I206</f>
        <v>314916</v>
      </c>
    </row>
    <row r="207" spans="1:11" x14ac:dyDescent="0.2">
      <c r="A207" s="12">
        <f t="shared" si="187"/>
        <v>42278</v>
      </c>
      <c r="B207" s="12"/>
      <c r="C207" s="3">
        <v>219267</v>
      </c>
      <c r="D207" s="4">
        <f t="shared" ref="D207" si="303">C207/$K207</f>
        <v>0.69626917568756208</v>
      </c>
      <c r="E207" s="3">
        <v>74908</v>
      </c>
      <c r="F207" s="4">
        <f t="shared" ref="F207" si="304">E207/$K207</f>
        <v>0.23786585036692207</v>
      </c>
      <c r="G207" s="3">
        <v>0</v>
      </c>
      <c r="H207" s="4">
        <f t="shared" ref="H207" si="305">G207/$K207</f>
        <v>0</v>
      </c>
      <c r="I207" s="3">
        <v>20742</v>
      </c>
      <c r="J207" s="4">
        <f t="shared" ref="J207" si="306">I207/$K207</f>
        <v>6.5864973945515798E-2</v>
      </c>
      <c r="K207" s="3">
        <f t="shared" ref="K207" si="307">C207+E207+G207+I207</f>
        <v>314917</v>
      </c>
    </row>
    <row r="208" spans="1:11" x14ac:dyDescent="0.2">
      <c r="A208" s="12">
        <f t="shared" si="187"/>
        <v>42309</v>
      </c>
      <c r="B208" s="12"/>
      <c r="C208" s="3">
        <v>218694</v>
      </c>
      <c r="D208" s="4">
        <f t="shared" ref="D208" si="308">C208/$K208</f>
        <v>0.69444964863757752</v>
      </c>
      <c r="E208" s="3">
        <v>73027</v>
      </c>
      <c r="F208" s="4">
        <f t="shared" ref="F208" si="309">E208/$K208</f>
        <v>0.23189284795676321</v>
      </c>
      <c r="G208" s="3">
        <v>0</v>
      </c>
      <c r="H208" s="4">
        <f t="shared" ref="H208" si="310">G208/$K208</f>
        <v>0</v>
      </c>
      <c r="I208" s="3">
        <v>23196</v>
      </c>
      <c r="J208" s="4">
        <f t="shared" ref="J208" si="311">I208/$K208</f>
        <v>7.3657503405659269E-2</v>
      </c>
      <c r="K208" s="3">
        <f t="shared" ref="K208" si="312">C208+E208+G208+I208</f>
        <v>314917</v>
      </c>
    </row>
    <row r="209" spans="1:11" x14ac:dyDescent="0.2">
      <c r="A209" s="12">
        <f t="shared" si="187"/>
        <v>42339</v>
      </c>
      <c r="B209" s="12"/>
      <c r="C209" s="3">
        <v>226937</v>
      </c>
      <c r="D209" s="4">
        <f t="shared" ref="D209" si="313">C209/$K209</f>
        <v>0.70396438874585099</v>
      </c>
      <c r="E209" s="3">
        <v>80624</v>
      </c>
      <c r="F209" s="4">
        <f t="shared" ref="F209" si="314">E209/$K209</f>
        <v>0.25009771380711604</v>
      </c>
      <c r="G209" s="3">
        <v>0</v>
      </c>
      <c r="H209" s="4">
        <f t="shared" ref="H209" si="315">G209/$K209</f>
        <v>0</v>
      </c>
      <c r="I209" s="3">
        <v>14809</v>
      </c>
      <c r="J209" s="4">
        <f t="shared" ref="J209" si="316">I209/$K209</f>
        <v>4.5937897447032909E-2</v>
      </c>
      <c r="K209" s="3">
        <f t="shared" ref="K209" si="317">C209+E209+G209+I209</f>
        <v>322370</v>
      </c>
    </row>
    <row r="210" spans="1:11" x14ac:dyDescent="0.2">
      <c r="A210" s="12">
        <f t="shared" si="187"/>
        <v>42370</v>
      </c>
      <c r="B210" s="12"/>
      <c r="C210" s="3">
        <v>203870</v>
      </c>
      <c r="D210" s="4">
        <f t="shared" ref="D210" si="318">C210/$K210</f>
        <v>0.70604573522332548</v>
      </c>
      <c r="E210" s="3">
        <v>70406</v>
      </c>
      <c r="F210" s="4">
        <f t="shared" ref="F210" si="319">E210/$K210</f>
        <v>0.24383114746717738</v>
      </c>
      <c r="G210" s="3">
        <v>0</v>
      </c>
      <c r="H210" s="4">
        <f t="shared" ref="H210" si="320">G210/$K210</f>
        <v>0</v>
      </c>
      <c r="I210" s="3">
        <v>14473</v>
      </c>
      <c r="J210" s="4">
        <f t="shared" ref="J210" si="321">I210/$K210</f>
        <v>5.0123117309497173E-2</v>
      </c>
      <c r="K210" s="3">
        <f t="shared" ref="K210:K211" si="322">C210+E210+G210+I210</f>
        <v>288749</v>
      </c>
    </row>
    <row r="211" spans="1:11" x14ac:dyDescent="0.2">
      <c r="A211" s="12">
        <f t="shared" si="187"/>
        <v>42401</v>
      </c>
      <c r="B211" s="12"/>
      <c r="C211" s="3">
        <v>198201</v>
      </c>
      <c r="D211" s="4">
        <f t="shared" ref="D211" si="323">C211/$K211</f>
        <v>0.68640801243978378</v>
      </c>
      <c r="E211" s="3">
        <v>68722</v>
      </c>
      <c r="F211" s="4">
        <f t="shared" ref="F211" si="324">E211/$K211</f>
        <v>0.23799744416469554</v>
      </c>
      <c r="G211" s="3">
        <v>0</v>
      </c>
      <c r="H211" s="4">
        <f t="shared" ref="H211" si="325">G211/$K211</f>
        <v>0</v>
      </c>
      <c r="I211" s="3">
        <v>21828</v>
      </c>
      <c r="J211" s="4">
        <f t="shared" ref="J211" si="326">I211/$K211</f>
        <v>7.5594543395520714E-2</v>
      </c>
      <c r="K211" s="3">
        <f t="shared" si="322"/>
        <v>288751</v>
      </c>
    </row>
    <row r="212" spans="1:11" x14ac:dyDescent="0.2">
      <c r="A212" s="12">
        <f t="shared" si="187"/>
        <v>42430</v>
      </c>
      <c r="B212" s="12"/>
      <c r="C212" s="3">
        <v>486246</v>
      </c>
      <c r="D212" s="4">
        <f t="shared" ref="D212" si="327">C212/$K212</f>
        <v>0.77792389801873751</v>
      </c>
      <c r="E212" s="3">
        <v>130240</v>
      </c>
      <c r="F212" s="4">
        <f t="shared" ref="F212" si="328">E212/$K212</f>
        <v>0.20836533046639022</v>
      </c>
      <c r="G212" s="3">
        <v>0</v>
      </c>
      <c r="H212" s="4">
        <f t="shared" ref="H212" si="329">G212/$K212</f>
        <v>0</v>
      </c>
      <c r="I212" s="3">
        <v>8570</v>
      </c>
      <c r="J212" s="4">
        <f t="shared" ref="J212" si="330">I212/$K212</f>
        <v>1.3710771514872268E-2</v>
      </c>
      <c r="K212" s="3">
        <f t="shared" ref="K212" si="331">C212+E212+G212+I212</f>
        <v>625056</v>
      </c>
    </row>
    <row r="213" spans="1:11" x14ac:dyDescent="0.2">
      <c r="A213" s="12">
        <f t="shared" si="187"/>
        <v>42461</v>
      </c>
      <c r="B213" s="12"/>
      <c r="C213" s="3">
        <v>194963</v>
      </c>
      <c r="D213" s="4">
        <f t="shared" ref="D213" si="332">C213/$K213</f>
        <v>0.68477027743727892</v>
      </c>
      <c r="E213" s="3">
        <v>70774</v>
      </c>
      <c r="F213" s="4">
        <f t="shared" ref="F213" si="333">E213/$K213</f>
        <v>0.24858014913263532</v>
      </c>
      <c r="G213" s="3">
        <v>0</v>
      </c>
      <c r="H213" s="4">
        <f t="shared" ref="H213" si="334">G213/$K213</f>
        <v>0</v>
      </c>
      <c r="I213" s="3">
        <v>18976</v>
      </c>
      <c r="J213" s="4">
        <f t="shared" ref="J213" si="335">I213/$K213</f>
        <v>6.6649573430085735E-2</v>
      </c>
      <c r="K213" s="3">
        <f t="shared" ref="K213" si="336">C213+E213+G213+I213</f>
        <v>284713</v>
      </c>
    </row>
    <row r="214" spans="1:11" x14ac:dyDescent="0.2">
      <c r="A214" s="12">
        <f t="shared" si="187"/>
        <v>42491</v>
      </c>
      <c r="B214" s="12"/>
      <c r="C214" s="3">
        <v>199969</v>
      </c>
      <c r="D214" s="4">
        <f t="shared" ref="D214" si="337">C214/$K214</f>
        <v>0.70235289572306148</v>
      </c>
      <c r="E214" s="3">
        <v>69223</v>
      </c>
      <c r="F214" s="4">
        <f t="shared" ref="F214" si="338">E214/$K214</f>
        <v>0.24313255804968512</v>
      </c>
      <c r="G214" s="3">
        <v>0</v>
      </c>
      <c r="H214" s="4">
        <f t="shared" ref="H214" si="339">G214/$K214</f>
        <v>0</v>
      </c>
      <c r="I214" s="3">
        <v>15521</v>
      </c>
      <c r="J214" s="4">
        <f t="shared" ref="J214" si="340">I214/$K214</f>
        <v>5.4514546227253408E-2</v>
      </c>
      <c r="K214" s="3">
        <f t="shared" ref="K214" si="341">C214+E214+G214+I214</f>
        <v>284713</v>
      </c>
    </row>
    <row r="215" spans="1:11" x14ac:dyDescent="0.2">
      <c r="A215" s="12">
        <f t="shared" si="187"/>
        <v>42522</v>
      </c>
      <c r="B215" s="12"/>
      <c r="C215" s="3">
        <v>194894</v>
      </c>
      <c r="D215" s="4">
        <f t="shared" ref="D215" si="342">C215/$K215</f>
        <v>0.68452552385903043</v>
      </c>
      <c r="E215" s="3">
        <v>68492</v>
      </c>
      <c r="F215" s="4">
        <f t="shared" ref="F215" si="343">E215/$K215</f>
        <v>0.24056421531782771</v>
      </c>
      <c r="G215" s="3">
        <v>0</v>
      </c>
      <c r="H215" s="4">
        <f t="shared" ref="H215" si="344">G215/$K215</f>
        <v>0</v>
      </c>
      <c r="I215" s="3">
        <v>21328</v>
      </c>
      <c r="J215" s="4">
        <f t="shared" ref="J215" si="345">I215/$K215</f>
        <v>7.4910260823141825E-2</v>
      </c>
      <c r="K215" s="3">
        <f t="shared" ref="K215" si="346">C215+E215+G215+I215</f>
        <v>284714</v>
      </c>
    </row>
    <row r="216" spans="1:11" x14ac:dyDescent="0.2">
      <c r="A216" s="12">
        <f t="shared" si="187"/>
        <v>42552</v>
      </c>
      <c r="B216" s="12"/>
      <c r="C216" s="3">
        <v>191206</v>
      </c>
      <c r="D216" s="4">
        <f t="shared" ref="D216" si="347">C216/$K216</f>
        <v>0.67094532949680674</v>
      </c>
      <c r="E216" s="3">
        <v>72091</v>
      </c>
      <c r="F216" s="4">
        <f t="shared" ref="F216" si="348">E216/$K216</f>
        <v>0.2529686293775002</v>
      </c>
      <c r="G216" s="3">
        <v>0</v>
      </c>
      <c r="H216" s="4">
        <f t="shared" ref="H216" si="349">G216/$K216</f>
        <v>0</v>
      </c>
      <c r="I216" s="3">
        <v>21683</v>
      </c>
      <c r="J216" s="4">
        <f t="shared" ref="J216" si="350">I216/$K216</f>
        <v>7.6086041125693032E-2</v>
      </c>
      <c r="K216" s="3">
        <f t="shared" ref="K216" si="351">C216+E216+G216+I216</f>
        <v>284980</v>
      </c>
    </row>
    <row r="217" spans="1:11" x14ac:dyDescent="0.2">
      <c r="A217" s="12">
        <f t="shared" si="187"/>
        <v>42583</v>
      </c>
      <c r="B217" s="12"/>
      <c r="C217" s="3">
        <v>206082</v>
      </c>
      <c r="D217" s="4">
        <f t="shared" ref="D217" si="352">C217/$K217</f>
        <v>0.68546852756083609</v>
      </c>
      <c r="E217" s="3">
        <v>76847</v>
      </c>
      <c r="F217" s="4">
        <f t="shared" ref="F217" si="353">E217/$K217</f>
        <v>0.25560796157581722</v>
      </c>
      <c r="G217" s="3">
        <v>0</v>
      </c>
      <c r="H217" s="4">
        <f t="shared" ref="H217" si="354">G217/$K217</f>
        <v>0</v>
      </c>
      <c r="I217" s="3">
        <v>17715</v>
      </c>
      <c r="J217" s="4">
        <f t="shared" ref="J217" si="355">I217/$K217</f>
        <v>5.8923510863346684E-2</v>
      </c>
      <c r="K217" s="3">
        <f t="shared" ref="K217" si="356">C217+E217+G217+I217</f>
        <v>300644</v>
      </c>
    </row>
    <row r="218" spans="1:11" x14ac:dyDescent="0.2">
      <c r="A218" s="12">
        <f t="shared" si="187"/>
        <v>42614</v>
      </c>
      <c r="B218" s="12"/>
      <c r="C218" s="3">
        <v>182287</v>
      </c>
      <c r="D218" s="4">
        <f t="shared" ref="D218" si="357">C218/$K218</f>
        <v>0.68163019579101669</v>
      </c>
      <c r="E218" s="3">
        <v>71127</v>
      </c>
      <c r="F218" s="4">
        <f t="shared" ref="F218" si="358">E218/$K218</f>
        <v>0.26596691445921894</v>
      </c>
      <c r="G218" s="3">
        <v>0</v>
      </c>
      <c r="H218" s="4">
        <f t="shared" ref="H218" si="359">G218/$K218</f>
        <v>0</v>
      </c>
      <c r="I218" s="3">
        <v>14014</v>
      </c>
      <c r="J218" s="4">
        <f t="shared" ref="J218" si="360">I218/$K218</f>
        <v>5.2402889749764425E-2</v>
      </c>
      <c r="K218" s="3">
        <f t="shared" ref="K218" si="361">C218+E218+G218+I218</f>
        <v>267428</v>
      </c>
    </row>
    <row r="219" spans="1:11" x14ac:dyDescent="0.2">
      <c r="A219" s="12">
        <f t="shared" si="187"/>
        <v>42644</v>
      </c>
      <c r="B219" s="12"/>
      <c r="C219" s="3">
        <v>208723</v>
      </c>
      <c r="D219" s="4">
        <f t="shared" ref="D219" si="362">C219/$K219</f>
        <v>0.68837088119572709</v>
      </c>
      <c r="E219" s="3">
        <v>78767</v>
      </c>
      <c r="F219" s="4">
        <f t="shared" ref="F219" si="363">E219/$K219</f>
        <v>0.25977448196482339</v>
      </c>
      <c r="G219" s="3">
        <v>0</v>
      </c>
      <c r="H219" s="4">
        <f t="shared" ref="H219" si="364">G219/$K219</f>
        <v>0</v>
      </c>
      <c r="I219" s="3">
        <v>15723</v>
      </c>
      <c r="J219" s="4">
        <f t="shared" ref="J219" si="365">I219/$K219</f>
        <v>5.1854636839449499E-2</v>
      </c>
      <c r="K219" s="3">
        <f t="shared" ref="K219" si="366">C219+E219+G219+I219</f>
        <v>303213</v>
      </c>
    </row>
    <row r="220" spans="1:11" x14ac:dyDescent="0.2">
      <c r="A220" s="12">
        <f t="shared" si="187"/>
        <v>42675</v>
      </c>
      <c r="B220" s="12"/>
      <c r="C220" s="3">
        <v>205956</v>
      </c>
      <c r="D220" s="4">
        <f t="shared" ref="D220:D221" si="367">C220/$K220</f>
        <v>0.69121101878079227</v>
      </c>
      <c r="E220" s="3">
        <v>80997</v>
      </c>
      <c r="F220" s="4">
        <f t="shared" ref="F220:F221" si="368">E220/$K220</f>
        <v>0.27183485253252071</v>
      </c>
      <c r="G220" s="3">
        <v>0</v>
      </c>
      <c r="H220" s="4">
        <f t="shared" ref="H220:H221" si="369">G220/$K220</f>
        <v>0</v>
      </c>
      <c r="I220" s="3">
        <v>11011</v>
      </c>
      <c r="J220" s="4">
        <f t="shared" ref="J220:J221" si="370">I220/$K220</f>
        <v>3.6954128686686981E-2</v>
      </c>
      <c r="K220" s="3">
        <f t="shared" ref="K220:K221" si="371">C220+E220+G220+I220</f>
        <v>297964</v>
      </c>
    </row>
    <row r="221" spans="1:11" x14ac:dyDescent="0.2">
      <c r="A221" s="12">
        <f t="shared" si="187"/>
        <v>42705</v>
      </c>
      <c r="B221" s="12"/>
      <c r="C221" s="3">
        <f>2690294-(SUM(C210:C220))</f>
        <v>217897</v>
      </c>
      <c r="D221" s="4">
        <f t="shared" si="367"/>
        <v>0.62594834346910577</v>
      </c>
      <c r="E221" s="3">
        <f>949966-(SUM(E210:E220))</f>
        <v>92280</v>
      </c>
      <c r="F221" s="4">
        <f t="shared" si="368"/>
        <v>0.26509090595707641</v>
      </c>
      <c r="G221" s="3">
        <v>0</v>
      </c>
      <c r="H221" s="4">
        <f t="shared" si="369"/>
        <v>0</v>
      </c>
      <c r="I221" s="3">
        <f>218772-(SUM(I210:I220))</f>
        <v>37930</v>
      </c>
      <c r="J221" s="4">
        <f t="shared" si="370"/>
        <v>0.10896075057381782</v>
      </c>
      <c r="K221" s="3">
        <f t="shared" si="371"/>
        <v>348107</v>
      </c>
    </row>
    <row r="222" spans="1:11" x14ac:dyDescent="0.2">
      <c r="A222" s="12">
        <f t="shared" si="187"/>
        <v>42736</v>
      </c>
      <c r="B222" s="12"/>
      <c r="C222" s="3">
        <v>178124</v>
      </c>
      <c r="D222" s="4">
        <f t="shared" ref="D222:D227" si="372">C222/$K222</f>
        <v>0.71083832502603927</v>
      </c>
      <c r="E222" s="3">
        <v>60488</v>
      </c>
      <c r="F222" s="4">
        <f t="shared" ref="F222:F227" si="373">E222/$K222</f>
        <v>0.24138908066389181</v>
      </c>
      <c r="G222" s="3">
        <v>0</v>
      </c>
      <c r="H222" s="4">
        <f t="shared" ref="H222" si="374">G222/$K222</f>
        <v>0</v>
      </c>
      <c r="I222" s="3">
        <v>11971</v>
      </c>
      <c r="J222" s="4">
        <f t="shared" ref="J222" si="375">I222/$K222</f>
        <v>4.7772594310068917E-2</v>
      </c>
      <c r="K222" s="3">
        <f t="shared" ref="K222" si="376">C222+E222+G222+I222</f>
        <v>250583</v>
      </c>
    </row>
    <row r="223" spans="1:11" x14ac:dyDescent="0.2">
      <c r="A223" s="12">
        <f t="shared" si="187"/>
        <v>42767</v>
      </c>
      <c r="B223" s="12"/>
      <c r="C223" s="3">
        <v>178434</v>
      </c>
      <c r="D223" s="4">
        <f t="shared" si="372"/>
        <v>0.71207259841011394</v>
      </c>
      <c r="E223" s="3">
        <v>61609</v>
      </c>
      <c r="F223" s="4">
        <f t="shared" si="373"/>
        <v>0.245861667145548</v>
      </c>
      <c r="G223" s="3">
        <v>0</v>
      </c>
      <c r="H223" s="4">
        <f t="shared" ref="H223" si="377">G223/$K223</f>
        <v>0</v>
      </c>
      <c r="I223" s="3">
        <v>10541</v>
      </c>
      <c r="J223" s="4">
        <f t="shared" ref="J223" si="378">I223/$K223</f>
        <v>4.2065734444338025E-2</v>
      </c>
      <c r="K223" s="3">
        <f t="shared" ref="K223" si="379">C223+E223+G223+I223</f>
        <v>250584</v>
      </c>
    </row>
    <row r="224" spans="1:11" x14ac:dyDescent="0.2">
      <c r="A224" s="12">
        <f t="shared" si="187"/>
        <v>42795</v>
      </c>
      <c r="B224" s="12"/>
      <c r="C224" s="3">
        <v>173260</v>
      </c>
      <c r="D224" s="4">
        <f t="shared" si="372"/>
        <v>0.65836522056336855</v>
      </c>
      <c r="E224" s="3">
        <v>60411</v>
      </c>
      <c r="F224" s="4">
        <f t="shared" si="373"/>
        <v>0.2295538574365327</v>
      </c>
      <c r="G224" s="3">
        <v>0</v>
      </c>
      <c r="H224" s="4">
        <f t="shared" ref="H224" si="380">G224/$K224</f>
        <v>0</v>
      </c>
      <c r="I224" s="3">
        <v>29496</v>
      </c>
      <c r="J224" s="4">
        <f t="shared" ref="J224" si="381">I224/$K224</f>
        <v>0.1120809220000988</v>
      </c>
      <c r="K224" s="3">
        <f t="shared" ref="K224" si="382">C224+E224+G224+I224</f>
        <v>263167</v>
      </c>
    </row>
    <row r="225" spans="1:11" x14ac:dyDescent="0.2">
      <c r="A225" s="12">
        <f t="shared" si="187"/>
        <v>42826</v>
      </c>
      <c r="B225" s="12"/>
      <c r="C225" s="3">
        <v>187548</v>
      </c>
      <c r="D225" s="4">
        <f t="shared" si="372"/>
        <v>0.7172007648183556</v>
      </c>
      <c r="E225" s="3">
        <v>63777</v>
      </c>
      <c r="F225" s="4">
        <f t="shared" si="373"/>
        <v>0.24388910133843211</v>
      </c>
      <c r="G225" s="3">
        <v>0</v>
      </c>
      <c r="H225" s="4">
        <f t="shared" ref="H225" si="383">G225/$K225</f>
        <v>0</v>
      </c>
      <c r="I225" s="3">
        <v>10175</v>
      </c>
      <c r="J225" s="4">
        <f t="shared" ref="J225" si="384">I225/$K225</f>
        <v>3.8910133843212236E-2</v>
      </c>
      <c r="K225" s="3">
        <f t="shared" ref="K225" si="385">C225+E225+G225+I225</f>
        <v>261500</v>
      </c>
    </row>
    <row r="226" spans="1:11" x14ac:dyDescent="0.2">
      <c r="A226" s="12">
        <f t="shared" si="187"/>
        <v>42856</v>
      </c>
      <c r="B226" s="12"/>
      <c r="C226" s="3">
        <v>191806</v>
      </c>
      <c r="D226" s="4">
        <f t="shared" si="372"/>
        <v>0.69628129174652964</v>
      </c>
      <c r="E226" s="3">
        <v>64117</v>
      </c>
      <c r="F226" s="4">
        <f t="shared" si="373"/>
        <v>0.2327532380786432</v>
      </c>
      <c r="G226" s="3">
        <v>0</v>
      </c>
      <c r="H226" s="4">
        <f t="shared" ref="H226" si="386">G226/$K226</f>
        <v>0</v>
      </c>
      <c r="I226" s="3">
        <v>19549</v>
      </c>
      <c r="J226" s="4">
        <f t="shared" ref="J226" si="387">I226/$K226</f>
        <v>7.0965470174827211E-2</v>
      </c>
      <c r="K226" s="3">
        <f t="shared" ref="K226" si="388">C226+E226+G226+I226</f>
        <v>275472</v>
      </c>
    </row>
    <row r="227" spans="1:11" x14ac:dyDescent="0.2">
      <c r="A227" s="12">
        <f t="shared" si="187"/>
        <v>42887</v>
      </c>
      <c r="B227" s="12"/>
      <c r="C227" s="3">
        <v>215450</v>
      </c>
      <c r="D227" s="4">
        <f t="shared" si="372"/>
        <v>0.74037800687285227</v>
      </c>
      <c r="E227" s="3">
        <v>64566</v>
      </c>
      <c r="F227" s="4">
        <f t="shared" si="373"/>
        <v>0.22187628865979381</v>
      </c>
      <c r="G227" s="3">
        <v>0</v>
      </c>
      <c r="H227" s="4">
        <f t="shared" ref="H227" si="389">G227/$K227</f>
        <v>0</v>
      </c>
      <c r="I227" s="3">
        <v>10984</v>
      </c>
      <c r="J227" s="4">
        <f t="shared" ref="J227" si="390">I227/$K227</f>
        <v>3.7745704467353952E-2</v>
      </c>
      <c r="K227" s="3">
        <f t="shared" ref="K227" si="391">C227+E227+G227+I227</f>
        <v>291000</v>
      </c>
    </row>
    <row r="228" spans="1:11" x14ac:dyDescent="0.2">
      <c r="A228" s="12">
        <f t="shared" si="187"/>
        <v>42917</v>
      </c>
      <c r="B228" s="12"/>
      <c r="C228" s="3">
        <v>188285</v>
      </c>
      <c r="D228" s="4">
        <f t="shared" ref="D228" si="392">C228/$K228</f>
        <v>0.70810987671964443</v>
      </c>
      <c r="E228" s="3">
        <v>58482</v>
      </c>
      <c r="F228" s="4">
        <f t="shared" ref="F228" si="393">E228/$K228</f>
        <v>0.21994148131990462</v>
      </c>
      <c r="G228" s="3">
        <v>0</v>
      </c>
      <c r="H228" s="4">
        <f t="shared" ref="H228" si="394">G228/$K228</f>
        <v>0</v>
      </c>
      <c r="I228" s="3">
        <v>19131</v>
      </c>
      <c r="J228" s="4">
        <f t="shared" ref="J228" si="395">I228/$K228</f>
        <v>7.1948641960451004E-2</v>
      </c>
      <c r="K228" s="3">
        <f t="shared" ref="K228" si="396">C228+E228+G228+I228</f>
        <v>265898</v>
      </c>
    </row>
    <row r="229" spans="1:11" x14ac:dyDescent="0.2">
      <c r="A229" s="12">
        <f t="shared" si="187"/>
        <v>42948</v>
      </c>
      <c r="B229" s="12"/>
      <c r="C229" s="3">
        <v>194430</v>
      </c>
      <c r="D229" s="4">
        <f t="shared" ref="D229" si="397">C229/$K229</f>
        <v>0.70306058984335451</v>
      </c>
      <c r="E229" s="3">
        <v>65459</v>
      </c>
      <c r="F229" s="4">
        <f t="shared" ref="F229" si="398">E229/$K229</f>
        <v>0.2367003196551774</v>
      </c>
      <c r="G229" s="3">
        <v>0</v>
      </c>
      <c r="H229" s="4">
        <f t="shared" ref="H229" si="399">G229/$K229</f>
        <v>0</v>
      </c>
      <c r="I229" s="3">
        <v>16659</v>
      </c>
      <c r="J229" s="4">
        <f t="shared" ref="J229" si="400">I229/$K229</f>
        <v>6.0239090501468098E-2</v>
      </c>
      <c r="K229" s="3">
        <f t="shared" ref="K229:K234" si="401">C229+E229+G229+I229</f>
        <v>276548</v>
      </c>
    </row>
    <row r="230" spans="1:11" x14ac:dyDescent="0.2">
      <c r="A230" s="12">
        <f t="shared" si="187"/>
        <v>42979</v>
      </c>
      <c r="B230" s="12"/>
      <c r="C230" s="3">
        <v>208884</v>
      </c>
      <c r="D230" s="4">
        <f t="shared" ref="D230" si="402">C230/$K230</f>
        <v>0.71781689971443197</v>
      </c>
      <c r="E230" s="3">
        <v>66982</v>
      </c>
      <c r="F230" s="4">
        <f t="shared" ref="F230" si="403">E230/$K230</f>
        <v>0.23017948515286993</v>
      </c>
      <c r="G230" s="3">
        <v>0</v>
      </c>
      <c r="H230" s="4">
        <f t="shared" ref="H230" si="404">G230/$K230</f>
        <v>0</v>
      </c>
      <c r="I230" s="3">
        <v>15133</v>
      </c>
      <c r="J230" s="4">
        <f t="shared" ref="J230" si="405">I230/$K230</f>
        <v>5.200361513269805E-2</v>
      </c>
      <c r="K230" s="3">
        <f t="shared" si="401"/>
        <v>290999</v>
      </c>
    </row>
    <row r="231" spans="1:11" x14ac:dyDescent="0.2">
      <c r="A231" s="12">
        <f t="shared" si="187"/>
        <v>43009</v>
      </c>
      <c r="B231" s="12"/>
      <c r="C231" s="3">
        <v>212704</v>
      </c>
      <c r="D231" s="4">
        <f t="shared" ref="D231" si="406">C231/$K231</f>
        <v>0.73094158075601379</v>
      </c>
      <c r="E231" s="3">
        <v>66333</v>
      </c>
      <c r="F231" s="4">
        <f t="shared" ref="F231" si="407">E231/$K231</f>
        <v>0.22794845360824742</v>
      </c>
      <c r="G231" s="3">
        <v>0</v>
      </c>
      <c r="H231" s="4">
        <f t="shared" ref="H231" si="408">G231/$K231</f>
        <v>0</v>
      </c>
      <c r="I231" s="3">
        <v>11963</v>
      </c>
      <c r="J231" s="4">
        <f t="shared" ref="J231" si="409">I231/$K231</f>
        <v>4.1109965635738835E-2</v>
      </c>
      <c r="K231" s="3">
        <f t="shared" si="401"/>
        <v>291000</v>
      </c>
    </row>
    <row r="232" spans="1:11" x14ac:dyDescent="0.2">
      <c r="A232" s="12">
        <f t="shared" si="187"/>
        <v>43040</v>
      </c>
      <c r="B232" s="12"/>
      <c r="C232" s="3">
        <v>210254</v>
      </c>
      <c r="D232" s="4">
        <f t="shared" ref="D232" si="410">C232/$K232</f>
        <v>0.72252233676975941</v>
      </c>
      <c r="E232" s="3">
        <v>67215</v>
      </c>
      <c r="F232" s="4">
        <f t="shared" ref="F232" si="411">E232/$K232</f>
        <v>0.23097938144329896</v>
      </c>
      <c r="G232" s="3">
        <v>0</v>
      </c>
      <c r="H232" s="4">
        <f t="shared" ref="H232" si="412">G232/$K232</f>
        <v>0</v>
      </c>
      <c r="I232" s="3">
        <v>13531</v>
      </c>
      <c r="J232" s="4">
        <f t="shared" ref="J232" si="413">I232/$K232</f>
        <v>4.6498281786941584E-2</v>
      </c>
      <c r="K232" s="3">
        <f t="shared" si="401"/>
        <v>291000</v>
      </c>
    </row>
    <row r="233" spans="1:11" x14ac:dyDescent="0.2">
      <c r="A233" s="12">
        <f t="shared" si="187"/>
        <v>43070</v>
      </c>
      <c r="B233" s="12"/>
      <c r="C233" s="3">
        <f>2357510-SUM(C222:C232)</f>
        <v>218331</v>
      </c>
      <c r="D233" s="4">
        <f t="shared" ref="D233" si="414">C233/$K233</f>
        <v>0.66049825293824027</v>
      </c>
      <c r="E233" s="3">
        <f>774823-SUM(E222:E232)</f>
        <v>75384</v>
      </c>
      <c r="F233" s="4">
        <f t="shared" ref="F233" si="415">E233/$K233</f>
        <v>0.22805282025684076</v>
      </c>
      <c r="G233" s="3">
        <v>0</v>
      </c>
      <c r="H233" s="4">
        <f t="shared" ref="H233" si="416">G233/$K233</f>
        <v>0</v>
      </c>
      <c r="I233" s="3">
        <f>205973-SUM(I222:I232)</f>
        <v>36840</v>
      </c>
      <c r="J233" s="4">
        <f t="shared" ref="J233" si="417">I233/$K233</f>
        <v>0.111448926804919</v>
      </c>
      <c r="K233" s="3">
        <f t="shared" si="401"/>
        <v>330555</v>
      </c>
    </row>
    <row r="234" spans="1:11" x14ac:dyDescent="0.2">
      <c r="A234" s="12">
        <f t="shared" si="187"/>
        <v>43101</v>
      </c>
      <c r="B234" s="12"/>
      <c r="C234" s="3">
        <v>211373</v>
      </c>
      <c r="D234" s="4">
        <f t="shared" ref="D234" si="418">C234/$K234</f>
        <v>0.71570831668551538</v>
      </c>
      <c r="E234" s="3">
        <v>66211</v>
      </c>
      <c r="F234" s="4">
        <f t="shared" ref="F234" si="419">E234/$K234</f>
        <v>0.22419023884821931</v>
      </c>
      <c r="G234" s="3">
        <v>0</v>
      </c>
      <c r="H234" s="4">
        <f t="shared" ref="H234" si="420">G234/$K234</f>
        <v>0</v>
      </c>
      <c r="I234" s="3">
        <v>17750</v>
      </c>
      <c r="J234" s="4">
        <f t="shared" ref="J234" si="421">I234/$K234</f>
        <v>6.0101444466265315E-2</v>
      </c>
      <c r="K234" s="3">
        <f t="shared" si="401"/>
        <v>295334</v>
      </c>
    </row>
    <row r="235" spans="1:11" x14ac:dyDescent="0.2">
      <c r="A235" s="12">
        <f t="shared" si="187"/>
        <v>43132</v>
      </c>
      <c r="B235" s="12"/>
      <c r="C235" s="3">
        <v>211650</v>
      </c>
      <c r="D235" s="4">
        <f t="shared" ref="D235" si="422">C235/$K235</f>
        <v>0.71664866438901176</v>
      </c>
      <c r="E235" s="3">
        <v>67611</v>
      </c>
      <c r="F235" s="4">
        <f t="shared" ref="F235" si="423">E235/$K235</f>
        <v>0.2289314096291305</v>
      </c>
      <c r="G235" s="3">
        <v>0</v>
      </c>
      <c r="H235" s="4">
        <f t="shared" ref="H235" si="424">G235/$K235</f>
        <v>0</v>
      </c>
      <c r="I235" s="3">
        <v>16072</v>
      </c>
      <c r="J235" s="4">
        <f t="shared" ref="J235" si="425">I235/$K235</f>
        <v>5.441992598185777E-2</v>
      </c>
      <c r="K235" s="3">
        <f t="shared" ref="K235" si="426">C235+E235+G235+I235</f>
        <v>295333</v>
      </c>
    </row>
    <row r="236" spans="1:11" x14ac:dyDescent="0.2">
      <c r="A236" s="12">
        <f t="shared" si="187"/>
        <v>43160</v>
      </c>
      <c r="B236" s="12"/>
      <c r="C236" s="3">
        <v>261245</v>
      </c>
      <c r="D236" s="4">
        <f t="shared" ref="D236" si="427">C236/$K236</f>
        <v>0.71885937878354278</v>
      </c>
      <c r="E236" s="3">
        <v>85796</v>
      </c>
      <c r="F236" s="4">
        <f t="shared" ref="F236" si="428">E236/$K236</f>
        <v>0.23608206573183349</v>
      </c>
      <c r="G236" s="3">
        <v>0</v>
      </c>
      <c r="H236" s="4">
        <f t="shared" ref="H236" si="429">G236/$K236</f>
        <v>0</v>
      </c>
      <c r="I236" s="3">
        <v>16375</v>
      </c>
      <c r="J236" s="4">
        <f t="shared" ref="J236" si="430">I236/$K236</f>
        <v>4.5058555484623682E-2</v>
      </c>
      <c r="K236" s="3">
        <f t="shared" ref="K236" si="431">C236+E236+G236+I236</f>
        <v>363416</v>
      </c>
    </row>
    <row r="237" spans="1:11" x14ac:dyDescent="0.2">
      <c r="A237" s="12">
        <f t="shared" si="187"/>
        <v>43191</v>
      </c>
      <c r="B237" s="12"/>
      <c r="C237" s="3">
        <v>221231</v>
      </c>
      <c r="D237" s="4">
        <f t="shared" ref="D237" si="432">C237/$K237</f>
        <v>0.74540755815520632</v>
      </c>
      <c r="E237" s="3">
        <v>64651</v>
      </c>
      <c r="F237" s="4">
        <f t="shared" ref="F237" si="433">E237/$K237</f>
        <v>0.21783269090811072</v>
      </c>
      <c r="G237" s="3">
        <v>0</v>
      </c>
      <c r="H237" s="4">
        <f t="shared" ref="H237" si="434">G237/$K237</f>
        <v>0</v>
      </c>
      <c r="I237" s="3">
        <v>10910</v>
      </c>
      <c r="J237" s="4">
        <f t="shared" ref="J237" si="435">I237/$K237</f>
        <v>3.6759750936682926E-2</v>
      </c>
      <c r="K237" s="3">
        <f t="shared" ref="K237" si="436">C237+E237+G237+I237</f>
        <v>296792</v>
      </c>
    </row>
    <row r="238" spans="1:11" x14ac:dyDescent="0.2">
      <c r="A238" s="12">
        <f t="shared" si="187"/>
        <v>43221</v>
      </c>
      <c r="B238" s="12"/>
      <c r="C238" s="3">
        <v>220154</v>
      </c>
      <c r="D238" s="4">
        <f t="shared" ref="D238" si="437">C238/$K238</f>
        <v>0.7417787541443166</v>
      </c>
      <c r="E238" s="3">
        <v>65421</v>
      </c>
      <c r="F238" s="4">
        <f t="shared" ref="F238" si="438">E238/$K238</f>
        <v>0.22042710046092887</v>
      </c>
      <c r="G238" s="3">
        <v>0</v>
      </c>
      <c r="H238" s="4">
        <f t="shared" ref="H238" si="439">G238/$K238</f>
        <v>0</v>
      </c>
      <c r="I238" s="3">
        <v>11217</v>
      </c>
      <c r="J238" s="4">
        <f t="shared" ref="J238" si="440">I238/$K238</f>
        <v>3.7794145394754577E-2</v>
      </c>
      <c r="K238" s="3">
        <f t="shared" ref="K238" si="441">C238+E238+G238+I238</f>
        <v>296792</v>
      </c>
    </row>
    <row r="239" spans="1:11" x14ac:dyDescent="0.2">
      <c r="A239" s="12">
        <f t="shared" si="187"/>
        <v>43252</v>
      </c>
      <c r="B239" s="12"/>
      <c r="C239" s="3">
        <v>222975</v>
      </c>
      <c r="D239" s="4">
        <f t="shared" ref="D239" si="442">C239/$K239</f>
        <v>0.75128625868035082</v>
      </c>
      <c r="E239" s="3">
        <v>64039</v>
      </c>
      <c r="F239" s="4">
        <f t="shared" ref="F239" si="443">E239/$K239</f>
        <v>0.21577136773015354</v>
      </c>
      <c r="G239" s="3">
        <v>0</v>
      </c>
      <c r="H239" s="4">
        <f t="shared" ref="H239" si="444">G239/$K239</f>
        <v>0</v>
      </c>
      <c r="I239" s="3">
        <v>9777</v>
      </c>
      <c r="J239" s="4">
        <f t="shared" ref="J239" si="445">I239/$K239</f>
        <v>3.2942373589495637E-2</v>
      </c>
      <c r="K239" s="3">
        <f t="shared" ref="K239" si="446">C239+E239+G239+I239</f>
        <v>296791</v>
      </c>
    </row>
    <row r="240" spans="1:11" x14ac:dyDescent="0.2">
      <c r="A240" s="12">
        <f t="shared" si="187"/>
        <v>43282</v>
      </c>
      <c r="B240" s="12"/>
      <c r="C240" s="3">
        <v>222241</v>
      </c>
      <c r="D240" s="4">
        <f t="shared" ref="D240" si="447">C240/$K240</f>
        <v>0.74881061484137035</v>
      </c>
      <c r="E240" s="3">
        <v>63164</v>
      </c>
      <c r="F240" s="4">
        <f t="shared" ref="F240" si="448">E240/$K240</f>
        <v>0.21282244804442169</v>
      </c>
      <c r="G240" s="3">
        <v>0</v>
      </c>
      <c r="H240" s="4">
        <f t="shared" ref="H240" si="449">G240/$K240</f>
        <v>0</v>
      </c>
      <c r="I240" s="3">
        <v>11387</v>
      </c>
      <c r="J240" s="4">
        <f t="shared" ref="J240" si="450">I240/$K240</f>
        <v>3.8366937114207932E-2</v>
      </c>
      <c r="K240" s="3">
        <f t="shared" ref="K240" si="451">C240+E240+G240+I240</f>
        <v>296792</v>
      </c>
    </row>
    <row r="241" spans="1:11" x14ac:dyDescent="0.2">
      <c r="A241" s="12">
        <f t="shared" si="187"/>
        <v>43313</v>
      </c>
      <c r="B241" s="12"/>
      <c r="C241" s="3">
        <v>234795</v>
      </c>
      <c r="D241" s="4">
        <f t="shared" ref="D241" si="452">C241/$K241</f>
        <v>0.747538133852928</v>
      </c>
      <c r="E241" s="3">
        <v>69083</v>
      </c>
      <c r="F241" s="4">
        <f t="shared" ref="F241" si="453">E241/$K241</f>
        <v>0.21994581188254358</v>
      </c>
      <c r="G241" s="3">
        <v>0</v>
      </c>
      <c r="H241" s="4">
        <f t="shared" ref="H241" si="454">G241/$K241</f>
        <v>0</v>
      </c>
      <c r="I241" s="3">
        <v>10213</v>
      </c>
      <c r="J241" s="4">
        <f t="shared" ref="J241" si="455">I241/$K241</f>
        <v>3.251605426452843E-2</v>
      </c>
      <c r="K241" s="3">
        <f t="shared" ref="K241" si="456">C241+E241+G241+I241</f>
        <v>314091</v>
      </c>
    </row>
    <row r="242" spans="1:11" x14ac:dyDescent="0.2">
      <c r="A242" s="12">
        <f t="shared" si="187"/>
        <v>43344</v>
      </c>
      <c r="B242" s="12"/>
      <c r="C242" s="3">
        <v>221626</v>
      </c>
      <c r="D242" s="4">
        <f t="shared" ref="D242" si="457">C242/$K242</f>
        <v>0.70712820300111356</v>
      </c>
      <c r="E242" s="3">
        <v>69161</v>
      </c>
      <c r="F242" s="4">
        <f t="shared" ref="F242" si="458">E242/$K242</f>
        <v>0.22066767278099145</v>
      </c>
      <c r="G242" s="3">
        <v>0</v>
      </c>
      <c r="H242" s="4">
        <f t="shared" ref="H242" si="459">G242/$K242</f>
        <v>0</v>
      </c>
      <c r="I242" s="3">
        <v>22630</v>
      </c>
      <c r="J242" s="4">
        <f t="shared" ref="J242" si="460">I242/$K242</f>
        <v>7.2204124217895002E-2</v>
      </c>
      <c r="K242" s="3">
        <f t="shared" ref="K242" si="461">C242+E242+G242+I242</f>
        <v>313417</v>
      </c>
    </row>
    <row r="243" spans="1:11" x14ac:dyDescent="0.2">
      <c r="A243" s="12"/>
      <c r="B243" s="12"/>
      <c r="C243" s="3"/>
      <c r="D243" s="4"/>
      <c r="E243" s="3"/>
      <c r="F243" s="4"/>
      <c r="G243" s="3"/>
      <c r="H243" s="4"/>
      <c r="I243" s="3"/>
      <c r="J243" s="4"/>
      <c r="K243" s="3"/>
    </row>
    <row r="244" spans="1:11" x14ac:dyDescent="0.2">
      <c r="A244" s="12"/>
      <c r="B244" s="12"/>
      <c r="C244" s="3"/>
      <c r="D244" s="4"/>
      <c r="E244" s="3"/>
      <c r="F244" s="4"/>
      <c r="G244" s="3"/>
      <c r="H244" s="4"/>
      <c r="I244" s="3"/>
      <c r="J244" s="4"/>
      <c r="K244" s="3"/>
    </row>
    <row r="245" spans="1:11" x14ac:dyDescent="0.2">
      <c r="A245" s="12"/>
      <c r="B245" s="12"/>
      <c r="C245" s="3"/>
      <c r="D245" s="4"/>
      <c r="E245" s="3"/>
      <c r="F245" s="4"/>
      <c r="G245" s="3"/>
      <c r="H245" s="4"/>
      <c r="I245" s="3"/>
      <c r="J245" s="4"/>
      <c r="K245" s="3"/>
    </row>
    <row r="246" spans="1:11" x14ac:dyDescent="0.2">
      <c r="A246" s="12"/>
      <c r="B246" s="12"/>
      <c r="C246" s="3"/>
      <c r="D246" s="4"/>
      <c r="E246" s="3"/>
      <c r="F246" s="4"/>
      <c r="G246" s="3"/>
      <c r="H246" s="4"/>
      <c r="I246" s="3"/>
      <c r="J246" s="4"/>
      <c r="K246" s="3"/>
    </row>
    <row r="247" spans="1:11" x14ac:dyDescent="0.2">
      <c r="A247" s="12"/>
      <c r="B247" s="12"/>
      <c r="C247" s="19"/>
      <c r="D247" s="4"/>
      <c r="E247" s="19"/>
      <c r="F247" s="4"/>
      <c r="G247" s="19"/>
      <c r="H247" s="4"/>
      <c r="I247" s="19"/>
      <c r="J247" s="19"/>
      <c r="K247" s="3"/>
    </row>
    <row r="248" spans="1:11" x14ac:dyDescent="0.2">
      <c r="A248" s="12" t="s">
        <v>10</v>
      </c>
      <c r="B248" s="12"/>
    </row>
    <row r="249" spans="1:11" ht="15.75" x14ac:dyDescent="0.25">
      <c r="A249" s="16" t="s">
        <v>6</v>
      </c>
      <c r="B249" s="16"/>
    </row>
    <row r="250" spans="1:11" x14ac:dyDescent="0.2">
      <c r="A250" s="2">
        <v>37987</v>
      </c>
      <c r="B250" s="2"/>
      <c r="C250" s="3">
        <f>C66</f>
        <v>127024.25</v>
      </c>
      <c r="D250" s="4">
        <f t="shared" ref="D250:D281" si="462">C250/$K250</f>
        <v>0.84883520611664809</v>
      </c>
      <c r="E250" s="3">
        <f>E66</f>
        <v>22446.799999999999</v>
      </c>
      <c r="F250" s="4">
        <f t="shared" ref="F250:F281" si="463">E250/$K250</f>
        <v>0.14999997327013681</v>
      </c>
      <c r="G250" s="3">
        <f>G66</f>
        <v>0</v>
      </c>
      <c r="H250" s="4">
        <f t="shared" ref="H250:H281" si="464">G250/$K250</f>
        <v>0</v>
      </c>
      <c r="I250" s="3">
        <f>I66</f>
        <v>174.31</v>
      </c>
      <c r="J250" s="4">
        <f t="shared" ref="J250:J281" si="465">I250/$K250</f>
        <v>1.1648206132151375E-3</v>
      </c>
      <c r="K250" s="3">
        <f>K66</f>
        <v>149645.35999999999</v>
      </c>
    </row>
    <row r="251" spans="1:11" x14ac:dyDescent="0.2">
      <c r="A251" s="2">
        <v>38018</v>
      </c>
      <c r="B251" s="2"/>
      <c r="C251" s="3">
        <f>SUM(C$66:C67)</f>
        <v>237170.49</v>
      </c>
      <c r="D251" s="4">
        <f t="shared" si="462"/>
        <v>0.84855055113990407</v>
      </c>
      <c r="E251" s="3">
        <f>SUM(E$66:E67)</f>
        <v>41925.1</v>
      </c>
      <c r="F251" s="4">
        <f t="shared" si="463"/>
        <v>0.14999997137753349</v>
      </c>
      <c r="G251" s="3">
        <f>SUM(G$66:G67)</f>
        <v>0</v>
      </c>
      <c r="H251" s="4">
        <f t="shared" si="464"/>
        <v>0</v>
      </c>
      <c r="I251" s="3">
        <f>SUM(I$66:I67)</f>
        <v>405.13</v>
      </c>
      <c r="J251" s="4">
        <f t="shared" si="465"/>
        <v>1.4494774825624781E-3</v>
      </c>
      <c r="K251" s="3">
        <f>SUM(K$66:K67)</f>
        <v>279500.71999999997</v>
      </c>
    </row>
    <row r="252" spans="1:11" x14ac:dyDescent="0.2">
      <c r="A252" s="2">
        <v>38047</v>
      </c>
      <c r="B252" s="2"/>
      <c r="C252" s="3">
        <f>SUM(C$66:C68)</f>
        <v>361864.54</v>
      </c>
      <c r="D252" s="4">
        <f t="shared" si="462"/>
        <v>0.84861579288274824</v>
      </c>
      <c r="E252" s="3">
        <f>SUM(E$66:E68)</f>
        <v>63962.6</v>
      </c>
      <c r="F252" s="4">
        <f t="shared" si="463"/>
        <v>0.14999997654879937</v>
      </c>
      <c r="G252" s="3">
        <f>SUM(G$66:G68)</f>
        <v>0</v>
      </c>
      <c r="H252" s="4">
        <f t="shared" si="464"/>
        <v>0</v>
      </c>
      <c r="I252" s="3">
        <f>SUM(I$66:I68)</f>
        <v>590.26</v>
      </c>
      <c r="J252" s="4">
        <f t="shared" si="465"/>
        <v>1.3842305684524131E-3</v>
      </c>
      <c r="K252" s="3">
        <f>SUM(K$66:K68)</f>
        <v>426417.39999999997</v>
      </c>
    </row>
    <row r="253" spans="1:11" x14ac:dyDescent="0.2">
      <c r="A253" s="2">
        <v>38078</v>
      </c>
      <c r="B253" s="2"/>
      <c r="C253" s="3">
        <f>SUM(C$66:C69)</f>
        <v>486628.31</v>
      </c>
      <c r="D253" s="4">
        <f t="shared" si="462"/>
        <v>0.84876920276568946</v>
      </c>
      <c r="E253" s="3">
        <f>SUM(E$66:E69)</f>
        <v>86000.1</v>
      </c>
      <c r="F253" s="4">
        <f t="shared" si="463"/>
        <v>0.14999997906979473</v>
      </c>
      <c r="G253" s="3">
        <f>SUM(G$66:G69)</f>
        <v>0</v>
      </c>
      <c r="H253" s="4">
        <f t="shared" si="464"/>
        <v>0</v>
      </c>
      <c r="I253" s="3">
        <f>SUM(I$66:I69)</f>
        <v>705.67</v>
      </c>
      <c r="J253" s="4">
        <f t="shared" si="465"/>
        <v>1.2308181645158788E-3</v>
      </c>
      <c r="K253" s="3">
        <f>SUM(K$66:K69)</f>
        <v>573334.07999999996</v>
      </c>
    </row>
    <row r="254" spans="1:11" x14ac:dyDescent="0.2">
      <c r="A254" s="2">
        <v>38108</v>
      </c>
      <c r="B254" s="2"/>
      <c r="C254" s="3">
        <f>SUM(C$66:C70)</f>
        <v>610974.21</v>
      </c>
      <c r="D254" s="4">
        <f t="shared" si="462"/>
        <v>0.8482798546439575</v>
      </c>
      <c r="E254" s="3">
        <f>SUM(E$66:E70)</f>
        <v>108037.6</v>
      </c>
      <c r="F254" s="4">
        <f t="shared" si="463"/>
        <v>0.14999998056232527</v>
      </c>
      <c r="G254" s="3">
        <f>SUM(G$66:G70)</f>
        <v>0</v>
      </c>
      <c r="H254" s="4">
        <f t="shared" si="464"/>
        <v>0</v>
      </c>
      <c r="I254" s="3">
        <f>SUM(I$66:I70)</f>
        <v>1238.9499999999998</v>
      </c>
      <c r="J254" s="4">
        <f t="shared" si="465"/>
        <v>1.7201647937171213E-3</v>
      </c>
      <c r="K254" s="3">
        <f>SUM(K$66:K70)</f>
        <v>720250.76</v>
      </c>
    </row>
    <row r="255" spans="1:11" x14ac:dyDescent="0.2">
      <c r="A255" s="2">
        <v>38139</v>
      </c>
      <c r="B255" s="2"/>
      <c r="C255" s="3">
        <f>SUM(C$66:C71)</f>
        <v>735737.98</v>
      </c>
      <c r="D255" s="4">
        <f t="shared" si="462"/>
        <v>0.84843819781794383</v>
      </c>
      <c r="E255" s="3">
        <f>SUM(E$66:E71)</f>
        <v>130075.1</v>
      </c>
      <c r="F255" s="4">
        <f t="shared" si="463"/>
        <v>0.14999998154912272</v>
      </c>
      <c r="G255" s="3">
        <f>SUM(G$66:G71)</f>
        <v>0</v>
      </c>
      <c r="H255" s="4">
        <f t="shared" si="464"/>
        <v>0</v>
      </c>
      <c r="I255" s="3">
        <f>SUM(I$66:I71)</f>
        <v>1354.36</v>
      </c>
      <c r="J255" s="4">
        <f t="shared" si="465"/>
        <v>1.5618206329333581E-3</v>
      </c>
      <c r="K255" s="3">
        <f>SUM(K$66:K71)</f>
        <v>867167.44000000006</v>
      </c>
    </row>
    <row r="256" spans="1:11" x14ac:dyDescent="0.2">
      <c r="A256" s="2">
        <v>38169</v>
      </c>
      <c r="B256" s="2"/>
      <c r="C256" s="3">
        <f>SUM(C$66:C72)</f>
        <v>861338.44</v>
      </c>
      <c r="D256" s="4">
        <f t="shared" si="462"/>
        <v>0.84840524858198618</v>
      </c>
      <c r="E256" s="3">
        <f>SUM(E$66:E72)</f>
        <v>152286.6</v>
      </c>
      <c r="F256" s="4">
        <f t="shared" si="463"/>
        <v>0.14999998227027406</v>
      </c>
      <c r="G256" s="3">
        <f>SUM(G$66:G72)</f>
        <v>0</v>
      </c>
      <c r="H256" s="4">
        <f t="shared" si="464"/>
        <v>0</v>
      </c>
      <c r="I256" s="3">
        <f>SUM(I$66:I72)</f>
        <v>1619.08</v>
      </c>
      <c r="J256" s="4">
        <f t="shared" si="465"/>
        <v>1.5947691477395602E-3</v>
      </c>
      <c r="K256" s="3">
        <f>SUM(K$66:K72)</f>
        <v>1015244.1200000001</v>
      </c>
    </row>
    <row r="257" spans="1:11" x14ac:dyDescent="0.2">
      <c r="A257" s="2">
        <v>38200</v>
      </c>
      <c r="B257" s="2"/>
      <c r="C257" s="3">
        <f>SUM(C$66:C73)</f>
        <v>985957.95</v>
      </c>
      <c r="D257" s="4">
        <f t="shared" si="462"/>
        <v>0.84838341647730664</v>
      </c>
      <c r="E257" s="3">
        <f>SUM(E$66:E73)</f>
        <v>174324.1</v>
      </c>
      <c r="F257" s="4">
        <f t="shared" si="463"/>
        <v>0.1499999827906775</v>
      </c>
      <c r="G257" s="3">
        <f>SUM(G$66:G73)</f>
        <v>0</v>
      </c>
      <c r="H257" s="4">
        <f t="shared" si="464"/>
        <v>0</v>
      </c>
      <c r="I257" s="3">
        <f>SUM(I$66:I73)</f>
        <v>1878.75</v>
      </c>
      <c r="J257" s="4">
        <f t="shared" si="465"/>
        <v>1.6166007320157416E-3</v>
      </c>
      <c r="K257" s="3">
        <f>SUM(K$66:K73)</f>
        <v>1162160.8</v>
      </c>
    </row>
    <row r="258" spans="1:11" x14ac:dyDescent="0.2">
      <c r="A258" s="2">
        <v>38231</v>
      </c>
      <c r="B258" s="2"/>
      <c r="C258" s="3">
        <f>SUM(C$66:C74)</f>
        <v>1150897.2</v>
      </c>
      <c r="D258" s="4">
        <f t="shared" si="462"/>
        <v>0.84861471513736053</v>
      </c>
      <c r="E258" s="3">
        <f>SUM(E$66:E74)</f>
        <v>203431.03</v>
      </c>
      <c r="F258" s="4">
        <f t="shared" si="463"/>
        <v>0.14999998746504017</v>
      </c>
      <c r="G258" s="3">
        <f>SUM(G$66:G74)</f>
        <v>0</v>
      </c>
      <c r="H258" s="4">
        <f t="shared" si="464"/>
        <v>0</v>
      </c>
      <c r="I258" s="3">
        <f>SUM(I$66:I74)</f>
        <v>1878.75</v>
      </c>
      <c r="J258" s="4">
        <f t="shared" si="465"/>
        <v>1.3852973975992957E-3</v>
      </c>
      <c r="K258" s="3">
        <f>SUM(K$66:K74)</f>
        <v>1356206.98</v>
      </c>
    </row>
    <row r="259" spans="1:11" x14ac:dyDescent="0.2">
      <c r="A259" s="2">
        <v>38261</v>
      </c>
      <c r="B259" s="2"/>
      <c r="C259" s="3">
        <f>SUM(C$66:C75)</f>
        <v>1282766.77</v>
      </c>
      <c r="D259" s="4">
        <f t="shared" si="462"/>
        <v>0.8486377968548634</v>
      </c>
      <c r="E259" s="3">
        <f>SUM(E$66:E75)</f>
        <v>226733.95</v>
      </c>
      <c r="F259" s="4">
        <f t="shared" si="463"/>
        <v>0.14999998776098694</v>
      </c>
      <c r="G259" s="3">
        <f>SUM(G$66:G75)</f>
        <v>0</v>
      </c>
      <c r="H259" s="4">
        <f t="shared" si="464"/>
        <v>0</v>
      </c>
      <c r="I259" s="3">
        <f>SUM(I$66:I75)</f>
        <v>2059.0700000000002</v>
      </c>
      <c r="J259" s="4">
        <f t="shared" si="465"/>
        <v>1.3622153841496407E-3</v>
      </c>
      <c r="K259" s="3">
        <f>SUM(K$66:K75)</f>
        <v>1511559.79</v>
      </c>
    </row>
    <row r="260" spans="1:11" x14ac:dyDescent="0.2">
      <c r="A260" s="2">
        <v>38292</v>
      </c>
      <c r="B260" s="2"/>
      <c r="C260" s="3">
        <f>SUM(C$66:C76)</f>
        <v>1410988.66</v>
      </c>
      <c r="D260" s="4">
        <f t="shared" si="462"/>
        <v>0.8486342496283179</v>
      </c>
      <c r="E260" s="3">
        <f>SUM(E$66:E76)</f>
        <v>249398.71000000002</v>
      </c>
      <c r="F260" s="4">
        <f t="shared" si="463"/>
        <v>0.14999999157974842</v>
      </c>
      <c r="G260" s="3">
        <f>SUM(G$66:G76)</f>
        <v>0</v>
      </c>
      <c r="H260" s="4">
        <f t="shared" si="464"/>
        <v>0</v>
      </c>
      <c r="I260" s="3">
        <f>SUM(I$66:I76)</f>
        <v>2270.79</v>
      </c>
      <c r="J260" s="4">
        <f t="shared" si="465"/>
        <v>1.3657587919335143E-3</v>
      </c>
      <c r="K260" s="3">
        <f>SUM(K$66:K76)</f>
        <v>1662658.1600000001</v>
      </c>
    </row>
    <row r="261" spans="1:11" x14ac:dyDescent="0.2">
      <c r="A261" s="2">
        <v>38322</v>
      </c>
      <c r="B261" s="2"/>
      <c r="C261" s="3">
        <f>SUM(C$66:C77)</f>
        <v>1545336.1099999999</v>
      </c>
      <c r="D261" s="4">
        <f t="shared" si="462"/>
        <v>0.8486156975814978</v>
      </c>
      <c r="E261" s="3">
        <f>SUM(E$66:E77)</f>
        <v>273151.21000000002</v>
      </c>
      <c r="F261" s="4">
        <f t="shared" si="463"/>
        <v>0.14999999231195099</v>
      </c>
      <c r="G261" s="3">
        <f>SUM(G$66:G77)</f>
        <v>0</v>
      </c>
      <c r="H261" s="4">
        <f t="shared" si="464"/>
        <v>0</v>
      </c>
      <c r="I261" s="3">
        <f>SUM(I$66:I77)</f>
        <v>2520.84</v>
      </c>
      <c r="J261" s="4">
        <f t="shared" si="465"/>
        <v>1.3843101065510875E-3</v>
      </c>
      <c r="K261" s="3">
        <f>SUM(K$66:K77)</f>
        <v>1821008.1600000001</v>
      </c>
    </row>
    <row r="262" spans="1:11" x14ac:dyDescent="0.2">
      <c r="A262" s="2">
        <v>38353</v>
      </c>
      <c r="B262" s="2"/>
      <c r="C262" s="3">
        <f>C78</f>
        <v>110449.87</v>
      </c>
      <c r="D262" s="4">
        <f t="shared" si="462"/>
        <v>0.84474087954110899</v>
      </c>
      <c r="E262" s="3">
        <f>E78</f>
        <v>19612.5</v>
      </c>
      <c r="F262" s="4">
        <f t="shared" si="463"/>
        <v>0.15</v>
      </c>
      <c r="G262" s="3">
        <f>G78</f>
        <v>0</v>
      </c>
      <c r="H262" s="4">
        <f t="shared" si="464"/>
        <v>0</v>
      </c>
      <c r="I262" s="3">
        <f>I78</f>
        <v>687.63</v>
      </c>
      <c r="J262" s="4">
        <f t="shared" si="465"/>
        <v>5.2591204588910137E-3</v>
      </c>
      <c r="K262" s="3">
        <f>K78</f>
        <v>130750</v>
      </c>
    </row>
    <row r="263" spans="1:11" x14ac:dyDescent="0.2">
      <c r="A263" s="2">
        <v>38384</v>
      </c>
      <c r="B263" s="2"/>
      <c r="C263" s="3">
        <f>SUM(C$78:C79)</f>
        <v>216274.87</v>
      </c>
      <c r="D263" s="4">
        <f t="shared" si="462"/>
        <v>0.84730605288932415</v>
      </c>
      <c r="E263" s="3">
        <f>SUM(E$78:E79)</f>
        <v>38287.5</v>
      </c>
      <c r="F263" s="4">
        <f t="shared" si="463"/>
        <v>0.15</v>
      </c>
      <c r="G263" s="3">
        <f>SUM(G$78:G79)</f>
        <v>0</v>
      </c>
      <c r="H263" s="4">
        <f t="shared" si="464"/>
        <v>0</v>
      </c>
      <c r="I263" s="3">
        <f>SUM(I$78:I79)</f>
        <v>687.63</v>
      </c>
      <c r="J263" s="4">
        <f t="shared" si="465"/>
        <v>2.6939471106758078E-3</v>
      </c>
      <c r="K263" s="3">
        <f>SUM(K$78:K79)</f>
        <v>255250</v>
      </c>
    </row>
    <row r="264" spans="1:11" x14ac:dyDescent="0.2">
      <c r="A264" s="2">
        <v>38412</v>
      </c>
      <c r="B264" s="2"/>
      <c r="C264" s="3">
        <f>SUM(C$78:C80)</f>
        <v>335033.95999999996</v>
      </c>
      <c r="D264" s="4">
        <f t="shared" si="462"/>
        <v>0.84675812715683429</v>
      </c>
      <c r="E264" s="3">
        <f>SUM(E$78:E80)</f>
        <v>59350</v>
      </c>
      <c r="F264" s="4">
        <f t="shared" si="463"/>
        <v>0.15000000252737997</v>
      </c>
      <c r="G264" s="3">
        <f>SUM(G$78:G80)</f>
        <v>0</v>
      </c>
      <c r="H264" s="4">
        <f t="shared" si="464"/>
        <v>0</v>
      </c>
      <c r="I264" s="3">
        <f>SUM(I$78:I80)</f>
        <v>1282.7</v>
      </c>
      <c r="J264" s="4">
        <f t="shared" si="465"/>
        <v>3.2418703157855149E-3</v>
      </c>
      <c r="K264" s="3">
        <f>SUM(K$78:K80)</f>
        <v>395666.66000000003</v>
      </c>
    </row>
    <row r="265" spans="1:11" x14ac:dyDescent="0.2">
      <c r="A265" s="2">
        <v>38443</v>
      </c>
      <c r="B265" s="2"/>
      <c r="C265" s="3">
        <f>SUM(C$78:C81)</f>
        <v>454196.98</v>
      </c>
      <c r="D265" s="4">
        <f t="shared" si="462"/>
        <v>0.84725072214520669</v>
      </c>
      <c r="E265" s="3">
        <f>SUM(E$78:E81)</f>
        <v>80412.5</v>
      </c>
      <c r="F265" s="4">
        <f t="shared" si="463"/>
        <v>0.15000000373076333</v>
      </c>
      <c r="G265" s="3">
        <f>SUM(G$78:G81)</f>
        <v>0</v>
      </c>
      <c r="H265" s="4">
        <f t="shared" si="464"/>
        <v>0</v>
      </c>
      <c r="I265" s="3">
        <f>SUM(I$78:I81)</f>
        <v>1473.8400000000001</v>
      </c>
      <c r="J265" s="4">
        <f t="shared" si="465"/>
        <v>2.7492741240298241E-3</v>
      </c>
      <c r="K265" s="3">
        <f>SUM(K$78:K81)</f>
        <v>536083.32000000007</v>
      </c>
    </row>
    <row r="266" spans="1:11" x14ac:dyDescent="0.2">
      <c r="A266" s="2">
        <v>38473</v>
      </c>
      <c r="B266" s="2"/>
      <c r="C266" s="3">
        <f>SUM(C$78:C82)</f>
        <v>573551.14</v>
      </c>
      <c r="D266" s="4">
        <f t="shared" si="462"/>
        <v>0.84782137022383941</v>
      </c>
      <c r="E266" s="3">
        <f>SUM(E$78:E82)</f>
        <v>101475</v>
      </c>
      <c r="F266" s="4">
        <f t="shared" si="463"/>
        <v>0.15000000443458991</v>
      </c>
      <c r="G266" s="3">
        <f>SUM(G$78:G82)</f>
        <v>0</v>
      </c>
      <c r="H266" s="4">
        <f t="shared" si="464"/>
        <v>0</v>
      </c>
      <c r="I266" s="3">
        <f>SUM(I$78:I82)</f>
        <v>1473.8400000000001</v>
      </c>
      <c r="J266" s="4">
        <f t="shared" si="465"/>
        <v>2.1786253415705939E-3</v>
      </c>
      <c r="K266" s="3">
        <f>SUM(K$78:K82)</f>
        <v>676499.9800000001</v>
      </c>
    </row>
    <row r="267" spans="1:11" x14ac:dyDescent="0.2">
      <c r="A267" s="2">
        <v>38504</v>
      </c>
      <c r="B267" s="2"/>
      <c r="C267" s="3">
        <f>SUM(C$78:C83)</f>
        <v>701086.55</v>
      </c>
      <c r="D267" s="4">
        <f t="shared" si="462"/>
        <v>0.84821685450717277</v>
      </c>
      <c r="E267" s="3">
        <f>SUM(E$78:E83)</f>
        <v>123981.25</v>
      </c>
      <c r="F267" s="4">
        <f t="shared" si="463"/>
        <v>0.15000000483944159</v>
      </c>
      <c r="G267" s="3">
        <f>SUM(G$78:G83)</f>
        <v>0</v>
      </c>
      <c r="H267" s="4">
        <f t="shared" si="464"/>
        <v>0</v>
      </c>
      <c r="I267" s="3">
        <f>SUM(I$78:I83)</f>
        <v>1473.8400000000001</v>
      </c>
      <c r="J267" s="4">
        <f t="shared" si="465"/>
        <v>1.7831406533855934E-3</v>
      </c>
      <c r="K267" s="3">
        <f>SUM(K$78:K83)</f>
        <v>826541.64000000013</v>
      </c>
    </row>
    <row r="268" spans="1:11" x14ac:dyDescent="0.2">
      <c r="A268" s="2">
        <v>38534</v>
      </c>
      <c r="B268" s="2"/>
      <c r="C268" s="3">
        <f>SUM(C$78:C84)</f>
        <v>835124.57000000007</v>
      </c>
      <c r="D268" s="4">
        <f t="shared" si="462"/>
        <v>0.84830872978571048</v>
      </c>
      <c r="E268" s="3">
        <f>SUM(E$78:E84)</f>
        <v>147668.75</v>
      </c>
      <c r="F268" s="4">
        <f t="shared" si="463"/>
        <v>0.15000000507893527</v>
      </c>
      <c r="G268" s="3">
        <f>SUM(G$78:G84)</f>
        <v>0</v>
      </c>
      <c r="H268" s="4">
        <f t="shared" si="464"/>
        <v>0</v>
      </c>
      <c r="I268" s="3">
        <f>SUM(I$78:I84)</f>
        <v>1664.98</v>
      </c>
      <c r="J268" s="4">
        <f t="shared" si="465"/>
        <v>1.691265135354133E-3</v>
      </c>
      <c r="K268" s="3">
        <f>SUM(K$78:K84)</f>
        <v>984458.30000000016</v>
      </c>
    </row>
    <row r="269" spans="1:11" x14ac:dyDescent="0.2">
      <c r="A269" s="2">
        <v>38565</v>
      </c>
      <c r="B269" s="2"/>
      <c r="C269" s="3">
        <f>SUM(C$78:C85)</f>
        <v>969202.26</v>
      </c>
      <c r="D269" s="4">
        <f t="shared" si="462"/>
        <v>0.84840993013362254</v>
      </c>
      <c r="E269" s="3">
        <f>SUM(E$78:E85)</f>
        <v>171356.25</v>
      </c>
      <c r="F269" s="4">
        <f t="shared" si="463"/>
        <v>0.15000000525221593</v>
      </c>
      <c r="G269" s="3">
        <f>SUM(G$78:G85)</f>
        <v>0</v>
      </c>
      <c r="H269" s="4">
        <f t="shared" si="464"/>
        <v>0</v>
      </c>
      <c r="I269" s="3">
        <f>SUM(I$78:I85)</f>
        <v>1816.45</v>
      </c>
      <c r="J269" s="4">
        <f t="shared" si="465"/>
        <v>1.5900646141613606E-3</v>
      </c>
      <c r="K269" s="3">
        <f>SUM(K$78:K85)</f>
        <v>1142374.9600000002</v>
      </c>
    </row>
    <row r="270" spans="1:11" x14ac:dyDescent="0.2">
      <c r="A270" s="2">
        <v>38596</v>
      </c>
      <c r="B270" s="2"/>
      <c r="C270" s="3">
        <f>SUM(C$78:C86)</f>
        <v>1102915.7</v>
      </c>
      <c r="D270" s="4">
        <f t="shared" si="462"/>
        <v>0.84820642003368429</v>
      </c>
      <c r="E270" s="3">
        <f>SUM(E$78:E86)</f>
        <v>195043.75</v>
      </c>
      <c r="F270" s="4">
        <f t="shared" si="463"/>
        <v>0.15000000538340774</v>
      </c>
      <c r="G270" s="3">
        <f>SUM(G$78:G86)</f>
        <v>0</v>
      </c>
      <c r="H270" s="4">
        <f t="shared" si="464"/>
        <v>0</v>
      </c>
      <c r="I270" s="3">
        <f>SUM(I$78:I86)</f>
        <v>2332.17</v>
      </c>
      <c r="J270" s="4">
        <f t="shared" si="465"/>
        <v>1.7935745829077941E-3</v>
      </c>
      <c r="K270" s="3">
        <f>SUM(K$78:K86)</f>
        <v>1300291.6200000001</v>
      </c>
    </row>
    <row r="271" spans="1:11" x14ac:dyDescent="0.2">
      <c r="A271" s="2">
        <v>38626</v>
      </c>
      <c r="B271" s="2"/>
      <c r="C271" s="3">
        <f>SUM(C$78:C87)</f>
        <v>1237144.8599999999</v>
      </c>
      <c r="D271" s="4">
        <f t="shared" si="462"/>
        <v>0.84840065508337381</v>
      </c>
      <c r="E271" s="3">
        <f>SUM(E$78:E87)</f>
        <v>218731.25</v>
      </c>
      <c r="F271" s="4">
        <f t="shared" si="463"/>
        <v>0.15000000548618472</v>
      </c>
      <c r="G271" s="3">
        <f>SUM(G$78:G87)</f>
        <v>0</v>
      </c>
      <c r="H271" s="4">
        <f t="shared" si="464"/>
        <v>0</v>
      </c>
      <c r="I271" s="3">
        <f>SUM(I$78:I87)</f>
        <v>2332.17</v>
      </c>
      <c r="J271" s="4">
        <f t="shared" si="465"/>
        <v>1.5993394304413084E-3</v>
      </c>
      <c r="K271" s="3">
        <f>SUM(K$78:K87)</f>
        <v>1458208.28</v>
      </c>
    </row>
    <row r="272" spans="1:11" x14ac:dyDescent="0.2">
      <c r="A272" s="2">
        <v>38657</v>
      </c>
      <c r="B272" s="2"/>
      <c r="C272" s="3">
        <f>SUM(C$78:C88)</f>
        <v>1353089.42</v>
      </c>
      <c r="D272" s="4">
        <f t="shared" si="462"/>
        <v>0.83724307849614643</v>
      </c>
      <c r="E272" s="3">
        <f>SUM(E$78:E88)</f>
        <v>242418.75</v>
      </c>
      <c r="F272" s="4">
        <f t="shared" si="463"/>
        <v>0.15000000556887638</v>
      </c>
      <c r="G272" s="3">
        <f>SUM(G$78:G88)</f>
        <v>0</v>
      </c>
      <c r="H272" s="4">
        <f t="shared" si="464"/>
        <v>0</v>
      </c>
      <c r="I272" s="3">
        <f>SUM(I$78:I88)</f>
        <v>20616.769999999997</v>
      </c>
      <c r="J272" s="4">
        <f t="shared" si="465"/>
        <v>1.2756915934977154E-2</v>
      </c>
      <c r="K272" s="3">
        <f>SUM(K$78:K88)</f>
        <v>1616124.94</v>
      </c>
    </row>
    <row r="273" spans="1:11" x14ac:dyDescent="0.2">
      <c r="A273" s="2">
        <v>38687</v>
      </c>
      <c r="B273" s="2"/>
      <c r="C273" s="3">
        <f>SUM(C$78:C89)</f>
        <v>1487933.18</v>
      </c>
      <c r="D273" s="4">
        <f t="shared" si="462"/>
        <v>0.83813157324558241</v>
      </c>
      <c r="E273" s="3">
        <f>SUM(E$78:E89)</f>
        <v>266294.69</v>
      </c>
      <c r="F273" s="4">
        <f t="shared" si="463"/>
        <v>0.15000000704107203</v>
      </c>
      <c r="G273" s="3">
        <f>SUM(G$78:G89)</f>
        <v>0</v>
      </c>
      <c r="H273" s="4">
        <f t="shared" si="464"/>
        <v>0</v>
      </c>
      <c r="I273" s="3">
        <f>SUM(I$78:I89)</f>
        <v>21069.979999999996</v>
      </c>
      <c r="J273" s="4">
        <f t="shared" si="465"/>
        <v>1.1868419713345565E-2</v>
      </c>
      <c r="K273" s="3">
        <f>SUM(K$78:K89)</f>
        <v>1775297.8499999999</v>
      </c>
    </row>
    <row r="274" spans="1:11" x14ac:dyDescent="0.2">
      <c r="A274" s="2">
        <v>38718</v>
      </c>
      <c r="B274" s="2"/>
      <c r="C274" s="3">
        <f>SUM(C$90:C90)</f>
        <v>136364.79</v>
      </c>
      <c r="D274" s="4">
        <f t="shared" si="462"/>
        <v>0.85000002493312321</v>
      </c>
      <c r="E274" s="3">
        <f>SUM(E$90:E90)</f>
        <v>24064.37</v>
      </c>
      <c r="F274" s="4">
        <f t="shared" si="463"/>
        <v>0.14999997506687687</v>
      </c>
      <c r="G274" s="3">
        <f>SUM(G$90:G90)</f>
        <v>0</v>
      </c>
      <c r="H274" s="4">
        <f t="shared" si="464"/>
        <v>0</v>
      </c>
      <c r="I274" s="3">
        <f>SUM(I$90:I90)</f>
        <v>0</v>
      </c>
      <c r="J274" s="4">
        <f t="shared" si="465"/>
        <v>0</v>
      </c>
      <c r="K274" s="3">
        <f>SUM(K$90:K90)</f>
        <v>160429.16</v>
      </c>
    </row>
    <row r="275" spans="1:11" x14ac:dyDescent="0.2">
      <c r="A275" s="2">
        <v>38749</v>
      </c>
      <c r="B275" s="2"/>
      <c r="C275" s="3">
        <f>SUM(C$90:C91)</f>
        <v>272283.58</v>
      </c>
      <c r="D275" s="4">
        <f t="shared" si="462"/>
        <v>0.8486100033185987</v>
      </c>
      <c r="E275" s="3">
        <f>SUM(E$90:E91)</f>
        <v>48128.74</v>
      </c>
      <c r="F275" s="4">
        <f t="shared" si="463"/>
        <v>0.14999997506687687</v>
      </c>
      <c r="G275" s="3">
        <f>SUM(G$90:G91)</f>
        <v>0</v>
      </c>
      <c r="H275" s="4">
        <f t="shared" si="464"/>
        <v>0</v>
      </c>
      <c r="I275" s="3">
        <f>SUM(I$90:I91)</f>
        <v>446</v>
      </c>
      <c r="J275" s="4">
        <f t="shared" si="465"/>
        <v>1.3900216145244417E-3</v>
      </c>
      <c r="K275" s="3">
        <f>SUM(K$90:K91)</f>
        <v>320858.32</v>
      </c>
    </row>
    <row r="276" spans="1:11" x14ac:dyDescent="0.2">
      <c r="A276" s="2">
        <v>38777</v>
      </c>
      <c r="B276" s="2"/>
      <c r="C276" s="3">
        <f>SUM(C$90:C92)</f>
        <v>409207.03</v>
      </c>
      <c r="D276" s="4">
        <f t="shared" si="462"/>
        <v>0.83888890540306316</v>
      </c>
      <c r="E276" s="3">
        <f>SUM(E$90:E92)</f>
        <v>72941.239999999991</v>
      </c>
      <c r="F276" s="4">
        <f t="shared" si="463"/>
        <v>0.14953212554129902</v>
      </c>
      <c r="G276" s="3">
        <f>SUM(G$90:G92)</f>
        <v>0</v>
      </c>
      <c r="H276" s="4">
        <f t="shared" si="464"/>
        <v>0</v>
      </c>
      <c r="I276" s="3">
        <f>SUM(I$90:I92)</f>
        <v>5648.18</v>
      </c>
      <c r="J276" s="4">
        <f t="shared" si="465"/>
        <v>1.1578969055637859E-2</v>
      </c>
      <c r="K276" s="3">
        <f>SUM(K$90:K92)</f>
        <v>487796.45</v>
      </c>
    </row>
    <row r="277" spans="1:11" x14ac:dyDescent="0.2">
      <c r="A277" s="2">
        <v>38808</v>
      </c>
      <c r="B277" s="2"/>
      <c r="C277" s="3">
        <f>SUM(C$90:C93)</f>
        <v>548941.49</v>
      </c>
      <c r="D277" s="4">
        <f t="shared" si="462"/>
        <v>0.84037120749153371</v>
      </c>
      <c r="E277" s="3">
        <f>SUM(E$90:E93)</f>
        <v>97753.739999999991</v>
      </c>
      <c r="F277" s="4">
        <f t="shared" si="463"/>
        <v>0.14965060943127734</v>
      </c>
      <c r="G277" s="3">
        <f>SUM(G$90:G93)</f>
        <v>0</v>
      </c>
      <c r="H277" s="4">
        <f t="shared" si="464"/>
        <v>0</v>
      </c>
      <c r="I277" s="3">
        <f>SUM(I$90:I93)</f>
        <v>6517.88</v>
      </c>
      <c r="J277" s="4">
        <f t="shared" si="465"/>
        <v>9.978183077189005E-3</v>
      </c>
      <c r="K277" s="3">
        <f>SUM(K$90:K93)</f>
        <v>653213.11</v>
      </c>
    </row>
    <row r="278" spans="1:11" x14ac:dyDescent="0.2">
      <c r="A278" s="2">
        <v>38838</v>
      </c>
      <c r="B278" s="2"/>
      <c r="C278" s="3">
        <f>SUM(C$90:C94)</f>
        <v>684487.55</v>
      </c>
      <c r="D278" s="4">
        <f t="shared" si="462"/>
        <v>0.83613811161546203</v>
      </c>
      <c r="E278" s="3">
        <f>SUM(E$90:E94)</f>
        <v>122566.23999999999</v>
      </c>
      <c r="F278" s="4">
        <f t="shared" si="463"/>
        <v>0.14972121035862157</v>
      </c>
      <c r="G278" s="3">
        <f>SUM(G$90:G94)</f>
        <v>0</v>
      </c>
      <c r="H278" s="4">
        <f t="shared" si="464"/>
        <v>0</v>
      </c>
      <c r="I278" s="3">
        <f>SUM(I$90:I94)</f>
        <v>11575.98</v>
      </c>
      <c r="J278" s="4">
        <f t="shared" si="465"/>
        <v>1.4140678025916403E-2</v>
      </c>
      <c r="K278" s="3">
        <f>SUM(K$90:K94)</f>
        <v>818629.77</v>
      </c>
    </row>
    <row r="279" spans="1:11" x14ac:dyDescent="0.2">
      <c r="A279" s="2">
        <v>38869</v>
      </c>
      <c r="B279" s="2"/>
      <c r="C279" s="3">
        <f>SUM(C$90:C95)</f>
        <v>805293.5</v>
      </c>
      <c r="D279" s="4">
        <f t="shared" si="462"/>
        <v>0.81834908948351137</v>
      </c>
      <c r="E279" s="3">
        <f>SUM(E$90:E95)</f>
        <v>147378.74</v>
      </c>
      <c r="F279" s="4">
        <f t="shared" si="463"/>
        <v>0.14976807547586954</v>
      </c>
      <c r="G279" s="3">
        <f>SUM(G$90:G95)</f>
        <v>0</v>
      </c>
      <c r="H279" s="4">
        <f t="shared" si="464"/>
        <v>0</v>
      </c>
      <c r="I279" s="3">
        <f>SUM(I$90:I95)</f>
        <v>31374.19</v>
      </c>
      <c r="J279" s="4">
        <f t="shared" si="465"/>
        <v>3.1882835040618965E-2</v>
      </c>
      <c r="K279" s="3">
        <f>SUM(K$90:K95)</f>
        <v>984046.43</v>
      </c>
    </row>
    <row r="280" spans="1:11" x14ac:dyDescent="0.2">
      <c r="A280" s="2">
        <v>38899</v>
      </c>
      <c r="B280" s="2"/>
      <c r="C280" s="3">
        <f>SUM(C$90:C96)</f>
        <v>945696.96</v>
      </c>
      <c r="D280" s="4">
        <f t="shared" si="462"/>
        <v>0.82272929703206032</v>
      </c>
      <c r="E280" s="3">
        <f>SUM(E$90:E96)</f>
        <v>172191.24</v>
      </c>
      <c r="F280" s="4">
        <f t="shared" si="463"/>
        <v>0.14980145208490336</v>
      </c>
      <c r="G280" s="3">
        <f>SUM(G$90:G96)</f>
        <v>0</v>
      </c>
      <c r="H280" s="4">
        <f t="shared" si="464"/>
        <v>0</v>
      </c>
      <c r="I280" s="3">
        <f>SUM(I$90:I96)</f>
        <v>31574.89</v>
      </c>
      <c r="J280" s="4">
        <f t="shared" si="465"/>
        <v>2.746925088303618E-2</v>
      </c>
      <c r="K280" s="3">
        <f>SUM(K$90:K96)</f>
        <v>1149463.0900000001</v>
      </c>
    </row>
    <row r="281" spans="1:11" x14ac:dyDescent="0.2">
      <c r="A281" s="2">
        <v>38930</v>
      </c>
      <c r="B281" s="2"/>
      <c r="C281" s="3">
        <f>SUM(C$90:C97)</f>
        <v>1082805.99</v>
      </c>
      <c r="D281" s="4">
        <f t="shared" si="462"/>
        <v>0.82350191338789724</v>
      </c>
      <c r="E281" s="3">
        <f>SUM(E$90:E97)</f>
        <v>197003.74</v>
      </c>
      <c r="F281" s="4">
        <f t="shared" si="463"/>
        <v>0.14982643089605721</v>
      </c>
      <c r="G281" s="3">
        <f>SUM(G$90:G97)</f>
        <v>0</v>
      </c>
      <c r="H281" s="4">
        <f t="shared" si="464"/>
        <v>0</v>
      </c>
      <c r="I281" s="3">
        <f>SUM(I$90:I97)</f>
        <v>35070.019999999997</v>
      </c>
      <c r="J281" s="4">
        <f t="shared" si="465"/>
        <v>2.6671655716045514E-2</v>
      </c>
      <c r="K281" s="3">
        <f>SUM(K$90:K97)</f>
        <v>1314879.75</v>
      </c>
    </row>
    <row r="282" spans="1:11" x14ac:dyDescent="0.2">
      <c r="A282" s="2">
        <v>38961</v>
      </c>
      <c r="B282" s="2"/>
      <c r="C282" s="3">
        <f>SUM(C$90:C98)</f>
        <v>1223164.8999999999</v>
      </c>
      <c r="D282" s="4">
        <f t="shared" ref="D282:D313" si="466">C282/$K282</f>
        <v>0.82629728190720941</v>
      </c>
      <c r="E282" s="3">
        <f>SUM(E$90:E98)</f>
        <v>221816.24</v>
      </c>
      <c r="F282" s="4">
        <f t="shared" ref="F282:F313" si="467">E282/$K282</f>
        <v>0.14984582716106162</v>
      </c>
      <c r="G282" s="3">
        <f>SUM(G$90:G98)</f>
        <v>0</v>
      </c>
      <c r="H282" s="4">
        <f t="shared" ref="H282:H313" si="468">G282/$K282</f>
        <v>0</v>
      </c>
      <c r="I282" s="3">
        <f>SUM(I$90:I98)</f>
        <v>35315.269999999997</v>
      </c>
      <c r="J282" s="4">
        <f t="shared" ref="J282:J313" si="469">I282/$K282</f>
        <v>2.3856890931729005E-2</v>
      </c>
      <c r="K282" s="3">
        <f>SUM(K$90:K98)</f>
        <v>1480296.41</v>
      </c>
    </row>
    <row r="283" spans="1:11" x14ac:dyDescent="0.2">
      <c r="A283" s="2">
        <v>38991</v>
      </c>
      <c r="B283" s="2"/>
      <c r="C283" s="3">
        <f>SUM(C$90:C99)</f>
        <v>1358513.6099999999</v>
      </c>
      <c r="D283" s="4">
        <f t="shared" si="466"/>
        <v>0.82548631032018238</v>
      </c>
      <c r="E283" s="3">
        <f>SUM(E$90:E99)</f>
        <v>246628.74</v>
      </c>
      <c r="F283" s="4">
        <f t="shared" si="467"/>
        <v>0.14986132424651644</v>
      </c>
      <c r="G283" s="3">
        <f>SUM(G$90:G99)</f>
        <v>0</v>
      </c>
      <c r="H283" s="4">
        <f t="shared" si="468"/>
        <v>0</v>
      </c>
      <c r="I283" s="3">
        <f>SUM(I$90:I99)</f>
        <v>40570.719999999994</v>
      </c>
      <c r="J283" s="4">
        <f t="shared" si="469"/>
        <v>2.4652365433301199E-2</v>
      </c>
      <c r="K283" s="3">
        <f>SUM(K$90:K99)</f>
        <v>1645713.0699999998</v>
      </c>
    </row>
    <row r="284" spans="1:11" x14ac:dyDescent="0.2">
      <c r="A284" s="2">
        <v>39022</v>
      </c>
      <c r="B284" s="2"/>
      <c r="C284" s="3">
        <f>SUM(C$90:C100)</f>
        <v>1496202.91</v>
      </c>
      <c r="D284" s="4">
        <f t="shared" si="466"/>
        <v>0.82611581336031636</v>
      </c>
      <c r="E284" s="3">
        <f>SUM(E$90:E100)</f>
        <v>271441.24</v>
      </c>
      <c r="F284" s="4">
        <f t="shared" si="467"/>
        <v>0.1498739905285526</v>
      </c>
      <c r="G284" s="3">
        <f>SUM(G$90:G100)</f>
        <v>0</v>
      </c>
      <c r="H284" s="4">
        <f t="shared" si="468"/>
        <v>0</v>
      </c>
      <c r="I284" s="3">
        <f>SUM(I$90:I100)</f>
        <v>43485.579999999994</v>
      </c>
      <c r="J284" s="4">
        <f t="shared" si="469"/>
        <v>2.4010196111131143E-2</v>
      </c>
      <c r="K284" s="3">
        <f>SUM(K$90:K100)</f>
        <v>1811129.7299999997</v>
      </c>
    </row>
    <row r="285" spans="1:11" x14ac:dyDescent="0.2">
      <c r="A285" s="2">
        <v>39052</v>
      </c>
      <c r="B285" s="2"/>
      <c r="C285" s="3">
        <f>SUM(C$90:C101)</f>
        <v>1641990.6099999999</v>
      </c>
      <c r="D285" s="4">
        <f t="shared" si="466"/>
        <v>0.82685634806049291</v>
      </c>
      <c r="E285" s="3">
        <f>SUM(E$90:E101)</f>
        <v>297645.27999999997</v>
      </c>
      <c r="F285" s="4">
        <f t="shared" si="467"/>
        <v>0.14988507713709937</v>
      </c>
      <c r="G285" s="3">
        <f>SUM(G$90:G101)</f>
        <v>0</v>
      </c>
      <c r="H285" s="4">
        <f t="shared" si="468"/>
        <v>0</v>
      </c>
      <c r="I285" s="3">
        <f>SUM(I$90:I101)</f>
        <v>46187.42</v>
      </c>
      <c r="J285" s="4">
        <f t="shared" si="469"/>
        <v>2.3258574802407773E-2</v>
      </c>
      <c r="K285" s="3">
        <f>SUM(K$90:K101)</f>
        <v>1985823.3099999998</v>
      </c>
    </row>
    <row r="286" spans="1:11" x14ac:dyDescent="0.2">
      <c r="A286" s="2">
        <v>39083</v>
      </c>
      <c r="B286" s="2"/>
      <c r="C286" s="3">
        <f>SUM(C$102:C102)</f>
        <v>140136.68</v>
      </c>
      <c r="D286" s="4">
        <f t="shared" si="466"/>
        <v>0.84952775649462509</v>
      </c>
      <c r="E286" s="3">
        <f>SUM(E$102:E102)</f>
        <v>24743.75</v>
      </c>
      <c r="F286" s="4">
        <f t="shared" si="467"/>
        <v>0.15000000303106853</v>
      </c>
      <c r="G286" s="3">
        <f>SUM(G$102:G102)</f>
        <v>0</v>
      </c>
      <c r="H286" s="4">
        <f t="shared" si="468"/>
        <v>0</v>
      </c>
      <c r="I286" s="3">
        <f>SUM(I$102:I102)</f>
        <v>77.900000000000006</v>
      </c>
      <c r="J286" s="4">
        <f t="shared" si="469"/>
        <v>4.7224047430645069E-4</v>
      </c>
      <c r="K286" s="3">
        <f>SUM(K$102:K102)</f>
        <v>164958.32999999999</v>
      </c>
    </row>
    <row r="287" spans="1:11" x14ac:dyDescent="0.2">
      <c r="A287" s="2">
        <v>39114</v>
      </c>
      <c r="B287" s="2"/>
      <c r="C287" s="3">
        <f>SUM(C$102:C103)</f>
        <v>297126.76</v>
      </c>
      <c r="D287" s="4">
        <f t="shared" si="466"/>
        <v>0.84460999318147589</v>
      </c>
      <c r="E287" s="3">
        <f>SUM(E$102:E103)</f>
        <v>52768.75</v>
      </c>
      <c r="F287" s="4">
        <f t="shared" si="467"/>
        <v>0.14999999857870427</v>
      </c>
      <c r="G287" s="3">
        <f>SUM(G$102:G103)</f>
        <v>0</v>
      </c>
      <c r="H287" s="4">
        <f t="shared" si="468"/>
        <v>0</v>
      </c>
      <c r="I287" s="3">
        <f>SUM(I$102:I103)</f>
        <v>1896.16</v>
      </c>
      <c r="J287" s="4">
        <f t="shared" si="469"/>
        <v>5.3900082398198913E-3</v>
      </c>
      <c r="K287" s="3">
        <f>SUM(K$102:K103)</f>
        <v>351791.67</v>
      </c>
    </row>
    <row r="288" spans="1:11" x14ac:dyDescent="0.2">
      <c r="A288" s="2">
        <v>39142</v>
      </c>
      <c r="B288" s="2"/>
      <c r="C288" s="3">
        <f>SUM(C$102:C104)</f>
        <v>464670.78</v>
      </c>
      <c r="D288" s="4">
        <f t="shared" si="466"/>
        <v>0.84211268205217094</v>
      </c>
      <c r="E288" s="3">
        <f>SUM(E$102:E104)</f>
        <v>82768.75</v>
      </c>
      <c r="F288" s="4">
        <f t="shared" si="467"/>
        <v>0.14999999365702663</v>
      </c>
      <c r="G288" s="3">
        <f>SUM(G$102:G104)</f>
        <v>0</v>
      </c>
      <c r="H288" s="4">
        <f t="shared" si="468"/>
        <v>0</v>
      </c>
      <c r="I288" s="3">
        <f>SUM(I$102:I104)</f>
        <v>4352.16</v>
      </c>
      <c r="J288" s="4">
        <f t="shared" si="469"/>
        <v>7.8873242908025672E-3</v>
      </c>
      <c r="K288" s="3">
        <f>SUM(K$102:K104)</f>
        <v>551791.68999999994</v>
      </c>
    </row>
    <row r="289" spans="1:11" x14ac:dyDescent="0.2">
      <c r="A289" s="2">
        <v>39173</v>
      </c>
      <c r="B289" s="2"/>
      <c r="C289" s="3">
        <f>SUM(C$102:C105)</f>
        <v>630198.79</v>
      </c>
      <c r="D289" s="4">
        <f t="shared" si="466"/>
        <v>0.83826248895455369</v>
      </c>
      <c r="E289" s="3">
        <f>SUM(E$102:E105)</f>
        <v>112768.75</v>
      </c>
      <c r="F289" s="4">
        <f t="shared" si="467"/>
        <v>0.1499999913539882</v>
      </c>
      <c r="G289" s="3">
        <f>SUM(G$102:G105)</f>
        <v>0</v>
      </c>
      <c r="H289" s="4">
        <f t="shared" si="468"/>
        <v>0</v>
      </c>
      <c r="I289" s="3">
        <f>SUM(I$102:I105)</f>
        <v>8824.17</v>
      </c>
      <c r="J289" s="4">
        <f t="shared" si="469"/>
        <v>1.1737519691458158E-2</v>
      </c>
      <c r="K289" s="3">
        <f>SUM(K$102:K105)</f>
        <v>751791.71</v>
      </c>
    </row>
    <row r="290" spans="1:11" x14ac:dyDescent="0.2">
      <c r="A290" s="2">
        <v>39203</v>
      </c>
      <c r="B290" s="2"/>
      <c r="C290" s="3">
        <f>SUM(C$102:C106)</f>
        <v>794754.23</v>
      </c>
      <c r="D290" s="4">
        <f t="shared" si="466"/>
        <v>0.82848022676063304</v>
      </c>
      <c r="E290" s="3">
        <f>SUM(E$102:E106)</f>
        <v>143893.75</v>
      </c>
      <c r="F290" s="4">
        <f t="shared" si="467"/>
        <v>0.14999999009686033</v>
      </c>
      <c r="G290" s="3">
        <f>SUM(G$102:G106)</f>
        <v>0</v>
      </c>
      <c r="H290" s="4">
        <f t="shared" si="468"/>
        <v>0</v>
      </c>
      <c r="I290" s="3">
        <f>SUM(I$102:I106)</f>
        <v>20643.75</v>
      </c>
      <c r="J290" s="4">
        <f t="shared" si="469"/>
        <v>2.1519783142506608E-2</v>
      </c>
      <c r="K290" s="3">
        <f>SUM(K$102:K106)</f>
        <v>959291.73</v>
      </c>
    </row>
    <row r="291" spans="1:11" x14ac:dyDescent="0.2">
      <c r="A291" s="2">
        <v>39234</v>
      </c>
      <c r="B291" s="2"/>
      <c r="C291" s="3">
        <f>SUM(C$102:C107)</f>
        <v>959407.04</v>
      </c>
      <c r="D291" s="4">
        <f t="shared" si="466"/>
        <v>0.82226073333137639</v>
      </c>
      <c r="E291" s="3">
        <f>SUM(E$102:E107)</f>
        <v>175018.75</v>
      </c>
      <c r="F291" s="4">
        <f t="shared" si="467"/>
        <v>0.14999998928686289</v>
      </c>
      <c r="G291" s="3">
        <f>SUM(G$102:G107)</f>
        <v>0</v>
      </c>
      <c r="H291" s="4">
        <f t="shared" si="468"/>
        <v>0</v>
      </c>
      <c r="I291" s="3">
        <f>SUM(I$102:I107)</f>
        <v>32365.96</v>
      </c>
      <c r="J291" s="4">
        <f t="shared" si="469"/>
        <v>2.7739277381760713E-2</v>
      </c>
      <c r="K291" s="3">
        <f>SUM(K$102:K107)</f>
        <v>1166791.75</v>
      </c>
    </row>
    <row r="292" spans="1:11" x14ac:dyDescent="0.2">
      <c r="A292" s="2">
        <v>39264</v>
      </c>
      <c r="B292" s="2"/>
      <c r="C292" s="3">
        <f>SUM(C$102:C108)</f>
        <v>1128414.05</v>
      </c>
      <c r="D292" s="4">
        <f t="shared" si="466"/>
        <v>0.82108768649615071</v>
      </c>
      <c r="E292" s="3">
        <f>SUM(E$102:E108)</f>
        <v>206143.75</v>
      </c>
      <c r="F292" s="4">
        <f t="shared" si="467"/>
        <v>0.14999998872146342</v>
      </c>
      <c r="G292" s="3">
        <f>SUM(G$102:G108)</f>
        <v>0</v>
      </c>
      <c r="H292" s="4">
        <f t="shared" si="468"/>
        <v>0</v>
      </c>
      <c r="I292" s="3">
        <f>SUM(I$102:I108)</f>
        <v>39733.97</v>
      </c>
      <c r="J292" s="4">
        <f t="shared" si="469"/>
        <v>2.8912324782385913E-2</v>
      </c>
      <c r="K292" s="3">
        <f>SUM(K$102:K108)</f>
        <v>1374291.77</v>
      </c>
    </row>
    <row r="293" spans="1:11" x14ac:dyDescent="0.2">
      <c r="A293" s="2">
        <v>39295</v>
      </c>
      <c r="B293" s="2"/>
      <c r="C293" s="3">
        <f>SUM(C$102:C109)</f>
        <v>1304450.06</v>
      </c>
      <c r="D293" s="4">
        <f t="shared" si="466"/>
        <v>0.82466609590886797</v>
      </c>
      <c r="E293" s="3">
        <f>SUM(E$102:E109)</f>
        <v>237268.75</v>
      </c>
      <c r="F293" s="4">
        <f t="shared" si="467"/>
        <v>0.14999998830440256</v>
      </c>
      <c r="G293" s="3">
        <f>SUM(G$102:G109)</f>
        <v>0</v>
      </c>
      <c r="H293" s="4">
        <f t="shared" si="468"/>
        <v>0</v>
      </c>
      <c r="I293" s="3">
        <f>SUM(I$102:I109)</f>
        <v>40072.980000000003</v>
      </c>
      <c r="J293" s="4">
        <f t="shared" si="469"/>
        <v>2.533391578672943E-2</v>
      </c>
      <c r="K293" s="3">
        <f>SUM(K$102:K109)</f>
        <v>1581791.79</v>
      </c>
    </row>
    <row r="294" spans="1:11" x14ac:dyDescent="0.2">
      <c r="A294" s="2">
        <v>39326</v>
      </c>
      <c r="B294" s="2"/>
      <c r="C294" s="3">
        <f>SUM(C$102:C110)</f>
        <v>1479299.55</v>
      </c>
      <c r="D294" s="4">
        <f t="shared" si="466"/>
        <v>0.82675142295543169</v>
      </c>
      <c r="E294" s="3">
        <f>SUM(E$102:E110)</f>
        <v>268393.75</v>
      </c>
      <c r="F294" s="4">
        <f t="shared" si="467"/>
        <v>0.14999998798407288</v>
      </c>
      <c r="G294" s="3">
        <f>SUM(G$102:G110)</f>
        <v>0</v>
      </c>
      <c r="H294" s="4">
        <f t="shared" si="468"/>
        <v>0</v>
      </c>
      <c r="I294" s="3">
        <f>SUM(I$102:I110)</f>
        <v>41598.51</v>
      </c>
      <c r="J294" s="4">
        <f t="shared" si="469"/>
        <v>2.3248589060495393E-2</v>
      </c>
      <c r="K294" s="3">
        <f>SUM(K$102:K110)</f>
        <v>1789291.81</v>
      </c>
    </row>
    <row r="295" spans="1:11" x14ac:dyDescent="0.2">
      <c r="A295" s="2">
        <v>39356</v>
      </c>
      <c r="B295" s="2"/>
      <c r="C295" s="3">
        <f>SUM(C$102:C111)</f>
        <v>1651304.74</v>
      </c>
      <c r="D295" s="4">
        <f t="shared" si="466"/>
        <v>0.82697891447202077</v>
      </c>
      <c r="E295" s="3">
        <f>SUM(E$102:E111)</f>
        <v>299518.75</v>
      </c>
      <c r="F295" s="4">
        <f t="shared" si="467"/>
        <v>0.14999998773031839</v>
      </c>
      <c r="G295" s="3">
        <f>SUM(G$102:G111)</f>
        <v>0</v>
      </c>
      <c r="H295" s="4">
        <f t="shared" si="468"/>
        <v>0</v>
      </c>
      <c r="I295" s="3">
        <f>SUM(I$102:I111)</f>
        <v>45968.340000000004</v>
      </c>
      <c r="J295" s="4">
        <f t="shared" si="469"/>
        <v>2.3021097797660761E-2</v>
      </c>
      <c r="K295" s="3">
        <f>SUM(K$102:K111)</f>
        <v>1996791.83</v>
      </c>
    </row>
    <row r="296" spans="1:11" x14ac:dyDescent="0.2">
      <c r="A296" s="2">
        <v>39387</v>
      </c>
      <c r="B296" s="2"/>
      <c r="C296" s="3">
        <f>SUM(C$102:C112)</f>
        <v>1827679.76</v>
      </c>
      <c r="D296" s="4">
        <f t="shared" si="466"/>
        <v>0.82914599534539857</v>
      </c>
      <c r="E296" s="3">
        <f>SUM(E$102:E112)</f>
        <v>330643.75</v>
      </c>
      <c r="F296" s="4">
        <f t="shared" si="467"/>
        <v>0.14999998752433802</v>
      </c>
      <c r="G296" s="3">
        <f>SUM(G$102:G112)</f>
        <v>0</v>
      </c>
      <c r="H296" s="4">
        <f t="shared" si="468"/>
        <v>0</v>
      </c>
      <c r="I296" s="3">
        <f>SUM(I$102:I112)</f>
        <v>45968.340000000004</v>
      </c>
      <c r="J296" s="4">
        <f t="shared" si="469"/>
        <v>2.08540171302634E-2</v>
      </c>
      <c r="K296" s="3">
        <f>SUM(K$102:K112)</f>
        <v>2204291.85</v>
      </c>
    </row>
    <row r="297" spans="1:11" x14ac:dyDescent="0.2">
      <c r="A297" s="2">
        <v>39417</v>
      </c>
      <c r="B297" s="2"/>
      <c r="C297" s="3">
        <f>SUM(C$102:C113)</f>
        <v>2005841.06</v>
      </c>
      <c r="D297" s="4">
        <f t="shared" si="466"/>
        <v>0.8224278461135579</v>
      </c>
      <c r="E297" s="3">
        <f>SUM(E$102:E113)</f>
        <v>365838.95</v>
      </c>
      <c r="F297" s="4">
        <f t="shared" si="467"/>
        <v>0.14999999036461323</v>
      </c>
      <c r="G297" s="3">
        <f>SUM(G$102:G113)</f>
        <v>0</v>
      </c>
      <c r="H297" s="4">
        <f t="shared" si="468"/>
        <v>0</v>
      </c>
      <c r="I297" s="3">
        <f>SUM(I$102:I113)</f>
        <v>67246.48000000001</v>
      </c>
      <c r="J297" s="4">
        <f t="shared" si="469"/>
        <v>2.757216352182882E-2</v>
      </c>
      <c r="K297" s="3">
        <f>SUM(K$102:K113)</f>
        <v>2438926.4900000002</v>
      </c>
    </row>
    <row r="298" spans="1:11" x14ac:dyDescent="0.2">
      <c r="A298" s="2">
        <v>39448</v>
      </c>
      <c r="B298" s="2"/>
      <c r="C298" s="3">
        <f>SUM(C$114:C114)</f>
        <v>181475</v>
      </c>
      <c r="D298" s="4">
        <f t="shared" si="466"/>
        <v>0.85</v>
      </c>
      <c r="E298" s="3">
        <f>SUM(E$114:E114)</f>
        <v>32025</v>
      </c>
      <c r="F298" s="4">
        <f t="shared" si="467"/>
        <v>0.15</v>
      </c>
      <c r="G298" s="3">
        <f>SUM(G$114:G114)</f>
        <v>0</v>
      </c>
      <c r="H298" s="4">
        <f t="shared" si="468"/>
        <v>0</v>
      </c>
      <c r="I298" s="3">
        <f>SUM(I$114:I114)</f>
        <v>0</v>
      </c>
      <c r="J298" s="4">
        <f t="shared" si="469"/>
        <v>0</v>
      </c>
      <c r="K298" s="3">
        <f>SUM(K$114:K114)</f>
        <v>213500</v>
      </c>
    </row>
    <row r="299" spans="1:11" x14ac:dyDescent="0.2">
      <c r="A299" s="2">
        <v>39479</v>
      </c>
      <c r="B299" s="2"/>
      <c r="C299" s="3">
        <f>SUM(C$114:C115)</f>
        <v>357476.58999999997</v>
      </c>
      <c r="D299" s="4">
        <f t="shared" si="466"/>
        <v>0.83718170960187344</v>
      </c>
      <c r="E299" s="3">
        <f>SUM(E$114:E115)</f>
        <v>64050</v>
      </c>
      <c r="F299" s="4">
        <f t="shared" si="467"/>
        <v>0.15</v>
      </c>
      <c r="G299" s="3">
        <f>SUM(G$114:G115)</f>
        <v>0</v>
      </c>
      <c r="H299" s="4">
        <f t="shared" si="468"/>
        <v>0</v>
      </c>
      <c r="I299" s="3">
        <f>SUM(I$114:I115)</f>
        <v>5473.41</v>
      </c>
      <c r="J299" s="4">
        <f t="shared" si="469"/>
        <v>1.2818290398126464E-2</v>
      </c>
      <c r="K299" s="3">
        <f>SUM(K$114:K115)</f>
        <v>427000</v>
      </c>
    </row>
    <row r="300" spans="1:11" x14ac:dyDescent="0.2">
      <c r="A300" s="2">
        <v>39508</v>
      </c>
      <c r="B300" s="2"/>
      <c r="C300" s="3">
        <f>SUM(C$114:C116)</f>
        <v>543849.22</v>
      </c>
      <c r="D300" s="4">
        <f t="shared" si="466"/>
        <v>0.83862634765604627</v>
      </c>
      <c r="E300" s="3">
        <f>SUM(E$114:E116)</f>
        <v>97275.010000000009</v>
      </c>
      <c r="F300" s="4">
        <f t="shared" si="467"/>
        <v>0.15000000616807982</v>
      </c>
      <c r="G300" s="3">
        <f>SUM(G$114:G116)</f>
        <v>0</v>
      </c>
      <c r="H300" s="4">
        <f t="shared" si="468"/>
        <v>0</v>
      </c>
      <c r="I300" s="3">
        <f>SUM(I$114:I116)</f>
        <v>7375.8099999999995</v>
      </c>
      <c r="J300" s="4">
        <f t="shared" si="469"/>
        <v>1.1373646175873789E-2</v>
      </c>
      <c r="K300" s="3">
        <f>SUM(K$114:K116)</f>
        <v>648500.04</v>
      </c>
    </row>
    <row r="301" spans="1:11" x14ac:dyDescent="0.2">
      <c r="A301" s="2">
        <v>39539</v>
      </c>
      <c r="B301" s="2"/>
      <c r="C301" s="3">
        <f>SUM(C$114:C117)</f>
        <v>729874.25</v>
      </c>
      <c r="D301" s="4">
        <f t="shared" si="466"/>
        <v>0.83893584239670405</v>
      </c>
      <c r="E301" s="3">
        <f>SUM(E$114:E117)</f>
        <v>130500.02000000002</v>
      </c>
      <c r="F301" s="4">
        <f t="shared" si="467"/>
        <v>0.15000000919540146</v>
      </c>
      <c r="G301" s="3">
        <f>SUM(G$114:G117)</f>
        <v>0</v>
      </c>
      <c r="H301" s="4">
        <f t="shared" si="468"/>
        <v>0</v>
      </c>
      <c r="I301" s="3">
        <f>SUM(I$114:I117)</f>
        <v>9625.81</v>
      </c>
      <c r="J301" s="4">
        <f t="shared" si="469"/>
        <v>1.1064148407894398E-2</v>
      </c>
      <c r="K301" s="3">
        <f>SUM(K$114:K117)</f>
        <v>870000.08000000007</v>
      </c>
    </row>
    <row r="302" spans="1:11" x14ac:dyDescent="0.2">
      <c r="A302" s="2">
        <v>39569</v>
      </c>
      <c r="B302" s="2"/>
      <c r="C302" s="3">
        <f>SUM(C$114:C118)</f>
        <v>915614.86</v>
      </c>
      <c r="D302" s="4">
        <f t="shared" si="466"/>
        <v>0.83885914735401024</v>
      </c>
      <c r="E302" s="3">
        <f>SUM(E$114:E118)</f>
        <v>163725.03000000003</v>
      </c>
      <c r="F302" s="4">
        <f t="shared" si="467"/>
        <v>0.1500000109940437</v>
      </c>
      <c r="G302" s="3">
        <f>SUM(G$114:G118)</f>
        <v>0</v>
      </c>
      <c r="H302" s="4">
        <f t="shared" si="468"/>
        <v>0</v>
      </c>
      <c r="I302" s="3">
        <f>SUM(I$114:I118)</f>
        <v>12160.23</v>
      </c>
      <c r="J302" s="4">
        <f t="shared" si="469"/>
        <v>1.1140841651945945E-2</v>
      </c>
      <c r="K302" s="3">
        <f>SUM(K$114:K118)</f>
        <v>1091500.1200000001</v>
      </c>
    </row>
    <row r="303" spans="1:11" x14ac:dyDescent="0.2">
      <c r="A303" s="2">
        <v>39600</v>
      </c>
      <c r="B303" s="2"/>
      <c r="C303" s="3">
        <f>SUM(C$114:C119)</f>
        <v>1095701.22</v>
      </c>
      <c r="D303" s="4">
        <f t="shared" si="466"/>
        <v>0.83450196990074998</v>
      </c>
      <c r="E303" s="3">
        <f>SUM(E$114:E119)</f>
        <v>196950.04000000004</v>
      </c>
      <c r="F303" s="4">
        <f t="shared" si="467"/>
        <v>0.1500000121858325</v>
      </c>
      <c r="G303" s="3">
        <f>SUM(G$114:G119)</f>
        <v>0</v>
      </c>
      <c r="H303" s="4">
        <f t="shared" si="468"/>
        <v>0</v>
      </c>
      <c r="I303" s="3">
        <f>SUM(I$114:I119)</f>
        <v>20348.900000000001</v>
      </c>
      <c r="J303" s="4">
        <f t="shared" si="469"/>
        <v>1.5498017913417466E-2</v>
      </c>
      <c r="K303" s="3">
        <f>SUM(K$114:K119)</f>
        <v>1313000.1600000001</v>
      </c>
    </row>
    <row r="304" spans="1:11" x14ac:dyDescent="0.2">
      <c r="A304" s="2">
        <v>39630</v>
      </c>
      <c r="B304" s="2"/>
      <c r="C304" s="3">
        <f>SUM(C$114:C120)</f>
        <v>1289640.6599999999</v>
      </c>
      <c r="D304" s="4">
        <f t="shared" si="466"/>
        <v>0.84043042809639246</v>
      </c>
      <c r="E304" s="3">
        <f>SUM(E$114:E120)</f>
        <v>230175.05000000005</v>
      </c>
      <c r="F304" s="4">
        <f t="shared" si="467"/>
        <v>0.15000001303355973</v>
      </c>
      <c r="G304" s="3">
        <f>SUM(G$114:G120)</f>
        <v>0</v>
      </c>
      <c r="H304" s="4">
        <f t="shared" si="468"/>
        <v>0</v>
      </c>
      <c r="I304" s="3">
        <f>SUM(I$114:I120)</f>
        <v>14684.490000000002</v>
      </c>
      <c r="J304" s="4">
        <f t="shared" si="469"/>
        <v>9.5695588700477202E-3</v>
      </c>
      <c r="K304" s="3">
        <f>SUM(K$114:K120)</f>
        <v>1534500.2000000002</v>
      </c>
    </row>
    <row r="305" spans="1:11" x14ac:dyDescent="0.2">
      <c r="A305" s="2">
        <v>39661</v>
      </c>
      <c r="B305" s="2"/>
      <c r="C305" s="3">
        <f>SUM(C$114:C121)</f>
        <v>1469922.69</v>
      </c>
      <c r="D305" s="4">
        <f t="shared" si="466"/>
        <v>0.83708569994272874</v>
      </c>
      <c r="E305" s="3">
        <f>SUM(E$114:E121)</f>
        <v>263400.06000000006</v>
      </c>
      <c r="F305" s="4">
        <f t="shared" si="467"/>
        <v>0.1500000136674241</v>
      </c>
      <c r="G305" s="3">
        <f>SUM(G$114:G121)</f>
        <v>0</v>
      </c>
      <c r="H305" s="4">
        <f t="shared" si="468"/>
        <v>0</v>
      </c>
      <c r="I305" s="3">
        <f>SUM(I$114:I121)</f>
        <v>22677.49</v>
      </c>
      <c r="J305" s="4">
        <f t="shared" si="469"/>
        <v>1.2914286389846963E-2</v>
      </c>
      <c r="K305" s="3">
        <f>SUM(K$114:K121)</f>
        <v>1756000.2400000002</v>
      </c>
    </row>
    <row r="306" spans="1:11" x14ac:dyDescent="0.2">
      <c r="A306" s="2">
        <v>39692</v>
      </c>
      <c r="B306" s="2"/>
      <c r="C306" s="3">
        <f>SUM(C$114:C122)</f>
        <v>1648145.16</v>
      </c>
      <c r="D306" s="4">
        <f t="shared" si="466"/>
        <v>0.83344876188841788</v>
      </c>
      <c r="E306" s="3">
        <f>SUM(E$114:E122)</f>
        <v>296625.07000000007</v>
      </c>
      <c r="F306" s="4">
        <f t="shared" si="467"/>
        <v>0.15000001415929004</v>
      </c>
      <c r="G306" s="3">
        <f>SUM(G$114:G122)</f>
        <v>0</v>
      </c>
      <c r="H306" s="4">
        <f t="shared" si="468"/>
        <v>0</v>
      </c>
      <c r="I306" s="3">
        <f>SUM(I$114:I122)</f>
        <v>32730.050000000003</v>
      </c>
      <c r="J306" s="4">
        <f t="shared" si="469"/>
        <v>1.655122395229193E-2</v>
      </c>
      <c r="K306" s="3">
        <f>SUM(K$114:K122)</f>
        <v>1977500.2800000003</v>
      </c>
    </row>
    <row r="307" spans="1:11" x14ac:dyDescent="0.2">
      <c r="A307" s="2">
        <v>39722</v>
      </c>
      <c r="B307" s="2"/>
      <c r="C307" s="3">
        <f>SUM(C$114:C123)</f>
        <v>1783117.73</v>
      </c>
      <c r="D307" s="4">
        <f t="shared" si="466"/>
        <v>0.8108765213822251</v>
      </c>
      <c r="E307" s="3">
        <f>SUM(E$114:E123)</f>
        <v>329850.08000000007</v>
      </c>
      <c r="F307" s="4">
        <f t="shared" si="467"/>
        <v>0.15000001455206702</v>
      </c>
      <c r="G307" s="3">
        <f>SUM(G$114:G123)</f>
        <v>0</v>
      </c>
      <c r="H307" s="4">
        <f t="shared" si="468"/>
        <v>0</v>
      </c>
      <c r="I307" s="3">
        <f>SUM(I$114:I123)</f>
        <v>86032.510000000009</v>
      </c>
      <c r="J307" s="4">
        <f t="shared" si="469"/>
        <v>3.9123464065707818E-2</v>
      </c>
      <c r="K307" s="3">
        <f>SUM(K$114:K123)</f>
        <v>2199000.3200000003</v>
      </c>
    </row>
    <row r="308" spans="1:11" x14ac:dyDescent="0.2">
      <c r="A308" s="2">
        <v>39753</v>
      </c>
      <c r="B308" s="2"/>
      <c r="C308" s="3">
        <f>SUM(C$114:C124)</f>
        <v>1958232.4</v>
      </c>
      <c r="D308" s="4">
        <f t="shared" si="466"/>
        <v>0.80901966897455846</v>
      </c>
      <c r="E308" s="3">
        <f>SUM(E$114:E124)</f>
        <v>363075.09000000008</v>
      </c>
      <c r="F308" s="4">
        <f t="shared" si="467"/>
        <v>0.15000001487295794</v>
      </c>
      <c r="G308" s="3">
        <f>SUM(G$114:G124)</f>
        <v>0</v>
      </c>
      <c r="H308" s="4">
        <f t="shared" si="468"/>
        <v>0</v>
      </c>
      <c r="I308" s="3">
        <f>SUM(I$114:I124)</f>
        <v>99192.87000000001</v>
      </c>
      <c r="J308" s="4">
        <f t="shared" si="469"/>
        <v>4.0980316152483445E-2</v>
      </c>
      <c r="K308" s="3">
        <f>SUM(K$114:K124)</f>
        <v>2420500.3600000003</v>
      </c>
    </row>
    <row r="309" spans="1:11" x14ac:dyDescent="0.2">
      <c r="A309" s="2">
        <v>39783</v>
      </c>
      <c r="B309" s="2"/>
      <c r="C309" s="3">
        <f>SUM(C$114:C125)</f>
        <v>2174421.25</v>
      </c>
      <c r="D309" s="4">
        <f t="shared" si="466"/>
        <v>0.80982569446939734</v>
      </c>
      <c r="E309" s="3">
        <f>SUM(E$114:E125)</f>
        <v>404242.31000000006</v>
      </c>
      <c r="F309" s="4">
        <f t="shared" si="467"/>
        <v>0.1505530767921181</v>
      </c>
      <c r="G309" s="3">
        <f>SUM(G$114:G125)</f>
        <v>0</v>
      </c>
      <c r="H309" s="4">
        <f t="shared" si="468"/>
        <v>0</v>
      </c>
      <c r="I309" s="3">
        <f>SUM(I$114:I125)</f>
        <v>106384.92000000001</v>
      </c>
      <c r="J309" s="4">
        <f t="shared" si="469"/>
        <v>3.9621228738484449E-2</v>
      </c>
      <c r="K309" s="3">
        <f>SUM(K$114:K125)</f>
        <v>2685048.4800000004</v>
      </c>
    </row>
    <row r="310" spans="1:11" x14ac:dyDescent="0.2">
      <c r="A310" s="2">
        <v>39814</v>
      </c>
      <c r="B310" s="2"/>
      <c r="C310" s="3">
        <f>SUM(C$126:C126)</f>
        <v>157688.37</v>
      </c>
      <c r="D310" s="4">
        <f t="shared" si="466"/>
        <v>0.79458434454629789</v>
      </c>
      <c r="E310" s="3">
        <f>SUM(E$126:E126)</f>
        <v>30686.98</v>
      </c>
      <c r="F310" s="4">
        <f t="shared" si="467"/>
        <v>0.15463026150505171</v>
      </c>
      <c r="G310" s="3">
        <f>SUM(G$126:G126)</f>
        <v>0</v>
      </c>
      <c r="H310" s="4">
        <f t="shared" si="468"/>
        <v>0</v>
      </c>
      <c r="I310" s="3">
        <f>SUM(I$126:I126)</f>
        <v>10078.56</v>
      </c>
      <c r="J310" s="4">
        <f t="shared" si="469"/>
        <v>5.0785393948650344E-2</v>
      </c>
      <c r="K310" s="3">
        <f>SUM(K$126:K126)</f>
        <v>198453.91</v>
      </c>
    </row>
    <row r="311" spans="1:11" x14ac:dyDescent="0.2">
      <c r="A311" s="2">
        <v>39845</v>
      </c>
      <c r="B311" s="2"/>
      <c r="C311" s="3">
        <f>SUM(C$126:C127)</f>
        <v>264653.78000000003</v>
      </c>
      <c r="D311" s="4">
        <f t="shared" si="466"/>
        <v>0.74626062923323799</v>
      </c>
      <c r="E311" s="3">
        <f>SUM(E$126:E127)</f>
        <v>54114.880000000005</v>
      </c>
      <c r="F311" s="4">
        <f t="shared" si="467"/>
        <v>0.15259107351378531</v>
      </c>
      <c r="G311" s="3">
        <f>SUM(G$126:G127)</f>
        <v>12091.06</v>
      </c>
      <c r="H311" s="4">
        <f t="shared" si="468"/>
        <v>3.4093909573847135E-2</v>
      </c>
      <c r="I311" s="3">
        <f>SUM(I$126:I127)</f>
        <v>23780.16</v>
      </c>
      <c r="J311" s="4">
        <f t="shared" si="469"/>
        <v>6.7054387679129593E-2</v>
      </c>
      <c r="K311" s="3">
        <f>SUM(K$126:K127)</f>
        <v>354639.88</v>
      </c>
    </row>
    <row r="312" spans="1:11" x14ac:dyDescent="0.2">
      <c r="A312" s="2">
        <v>39873</v>
      </c>
      <c r="B312" s="2"/>
      <c r="C312" s="3">
        <f>SUM(C$126:C128)</f>
        <v>423318.33</v>
      </c>
      <c r="D312" s="4">
        <f t="shared" si="466"/>
        <v>0.73354394530747402</v>
      </c>
      <c r="E312" s="3">
        <f>SUM(E$126:E128)</f>
        <v>87481.88</v>
      </c>
      <c r="F312" s="4">
        <f t="shared" si="467"/>
        <v>0.15159230973559545</v>
      </c>
      <c r="G312" s="3">
        <f>SUM(G$126:G128)</f>
        <v>21542.41</v>
      </c>
      <c r="H312" s="4">
        <f t="shared" si="468"/>
        <v>3.7329601160505335E-2</v>
      </c>
      <c r="I312" s="3">
        <f>SUM(I$126:I128)</f>
        <v>44743.91</v>
      </c>
      <c r="J312" s="4">
        <f t="shared" si="469"/>
        <v>7.753414379642512E-2</v>
      </c>
      <c r="K312" s="3">
        <f>SUM(K$126:K128)</f>
        <v>577086.53</v>
      </c>
    </row>
    <row r="313" spans="1:11" x14ac:dyDescent="0.2">
      <c r="A313" s="2">
        <v>39904</v>
      </c>
      <c r="B313" s="2"/>
      <c r="C313" s="3">
        <f>SUM(C$126:C129)</f>
        <v>571777.27</v>
      </c>
      <c r="D313" s="4">
        <f t="shared" si="466"/>
        <v>0.736646384637898</v>
      </c>
      <c r="E313" s="3">
        <f>SUM(E$126:E129)</f>
        <v>117347.34</v>
      </c>
      <c r="F313" s="4">
        <f t="shared" si="467"/>
        <v>0.15118385828431793</v>
      </c>
      <c r="G313" s="3">
        <f>SUM(G$126:G129)</f>
        <v>29646.09</v>
      </c>
      <c r="H313" s="4">
        <f t="shared" si="468"/>
        <v>3.819439170282117E-2</v>
      </c>
      <c r="I313" s="3">
        <f>SUM(I$126:I129)</f>
        <v>57418.91</v>
      </c>
      <c r="J313" s="4">
        <f t="shared" si="469"/>
        <v>7.3975365374962965E-2</v>
      </c>
      <c r="K313" s="3">
        <f>SUM(K$126:K129)</f>
        <v>776189.61</v>
      </c>
    </row>
    <row r="314" spans="1:11" x14ac:dyDescent="0.2">
      <c r="A314" s="2">
        <v>39934</v>
      </c>
      <c r="B314" s="2"/>
      <c r="C314" s="3">
        <f>SUM(C$126:C130)</f>
        <v>706331.93</v>
      </c>
      <c r="D314" s="4">
        <f t="shared" ref="D314:D333" si="470">C314/$K314</f>
        <v>0.72948287888749019</v>
      </c>
      <c r="E314" s="3">
        <f>SUM(E$126:E130)</f>
        <v>146158.47999999998</v>
      </c>
      <c r="F314" s="4">
        <f t="shared" ref="F314:F333" si="471">E314/$K314</f>
        <v>0.1509490145294998</v>
      </c>
      <c r="G314" s="3">
        <f>SUM(G$126:G130)</f>
        <v>35531.33</v>
      </c>
      <c r="H314" s="4">
        <f t="shared" ref="H314:H333" si="472">G314/$K314</f>
        <v>3.6695915614492251E-2</v>
      </c>
      <c r="I314" s="3">
        <f>SUM(I$126:I130)</f>
        <v>80242.150000000009</v>
      </c>
      <c r="J314" s="4">
        <f t="shared" ref="J314:J333" si="473">I314/$K314</f>
        <v>8.2872190968517903E-2</v>
      </c>
      <c r="K314" s="3">
        <f>SUM(K$126:K130)</f>
        <v>968263.8899999999</v>
      </c>
    </row>
    <row r="315" spans="1:11" x14ac:dyDescent="0.2">
      <c r="A315" s="2">
        <v>39965</v>
      </c>
      <c r="B315" s="2"/>
      <c r="C315" s="3">
        <f>SUM(C$126:C131)</f>
        <v>866905.48</v>
      </c>
      <c r="D315" s="4">
        <f t="shared" si="470"/>
        <v>0.74807751808277634</v>
      </c>
      <c r="E315" s="3">
        <f>SUM(E$126:E131)</f>
        <v>174745.56</v>
      </c>
      <c r="F315" s="4">
        <f t="shared" si="471"/>
        <v>0.15079293860362364</v>
      </c>
      <c r="G315" s="3">
        <f>SUM(G$126:G131)</f>
        <v>35886.310000000005</v>
      </c>
      <c r="H315" s="4">
        <f t="shared" si="472"/>
        <v>3.0967322663537807E-2</v>
      </c>
      <c r="I315" s="3">
        <f>SUM(I$126:I131)</f>
        <v>81307.100000000006</v>
      </c>
      <c r="J315" s="4">
        <f t="shared" si="473"/>
        <v>7.0162220650062238E-2</v>
      </c>
      <c r="K315" s="3">
        <f>SUM(K$126:K131)</f>
        <v>1158844.45</v>
      </c>
    </row>
    <row r="316" spans="1:11" x14ac:dyDescent="0.2">
      <c r="A316" s="2">
        <v>39995</v>
      </c>
      <c r="B316" s="2"/>
      <c r="C316" s="3">
        <f>SUM(C$126:C132)</f>
        <v>1057690.3399999999</v>
      </c>
      <c r="D316" s="4">
        <f t="shared" si="470"/>
        <v>0.76868631580654867</v>
      </c>
      <c r="E316" s="3">
        <f>SUM(E$126:E132)</f>
        <v>207314.59</v>
      </c>
      <c r="F316" s="4">
        <f t="shared" si="471"/>
        <v>0.15066781114786884</v>
      </c>
      <c r="G316" s="3">
        <f>SUM(G$126:G132)</f>
        <v>35313.430000000008</v>
      </c>
      <c r="H316" s="4">
        <f t="shared" si="472"/>
        <v>2.5664364491777867E-2</v>
      </c>
      <c r="I316" s="3">
        <f>SUM(I$126:I132)</f>
        <v>75652.98000000001</v>
      </c>
      <c r="J316" s="4">
        <f t="shared" si="473"/>
        <v>5.4981508553804632E-2</v>
      </c>
      <c r="K316" s="3">
        <f>SUM(K$126:K132)</f>
        <v>1375971.3399999999</v>
      </c>
    </row>
    <row r="317" spans="1:11" x14ac:dyDescent="0.2">
      <c r="A317" s="2">
        <v>40026</v>
      </c>
      <c r="B317" s="2"/>
      <c r="C317" s="3">
        <f>SUM(C$126:C133)</f>
        <v>1225360.4099999999</v>
      </c>
      <c r="D317" s="4">
        <f t="shared" si="470"/>
        <v>0.77587099382477542</v>
      </c>
      <c r="E317" s="3">
        <f>SUM(E$126:E133)</f>
        <v>237819.18</v>
      </c>
      <c r="F317" s="4">
        <f t="shared" si="471"/>
        <v>0.15058182232049847</v>
      </c>
      <c r="G317" s="3">
        <f>SUM(G$126:G133)</f>
        <v>38219.410000000011</v>
      </c>
      <c r="H317" s="4">
        <f t="shared" si="472"/>
        <v>2.419968147991379E-2</v>
      </c>
      <c r="I317" s="3">
        <f>SUM(I$126:I133)</f>
        <v>77936.250000000015</v>
      </c>
      <c r="J317" s="4">
        <f t="shared" si="473"/>
        <v>4.934750237481246E-2</v>
      </c>
      <c r="K317" s="3">
        <f>SUM(K$126:K133)</f>
        <v>1579335.2499999998</v>
      </c>
    </row>
    <row r="318" spans="1:11" x14ac:dyDescent="0.2">
      <c r="A318" s="2">
        <v>40057</v>
      </c>
      <c r="B318" s="2"/>
      <c r="C318" s="3">
        <f>SUM(C$126:C134)</f>
        <v>1373568.48</v>
      </c>
      <c r="D318" s="4">
        <f t="shared" si="470"/>
        <v>0.77546931917284234</v>
      </c>
      <c r="E318" s="3">
        <f>SUM(E$126:E134)</f>
        <v>266609.95999999996</v>
      </c>
      <c r="F318" s="4">
        <f t="shared" si="471"/>
        <v>0.15051877440133068</v>
      </c>
      <c r="G318" s="3">
        <f>SUM(G$126:G134)</f>
        <v>39563.98000000001</v>
      </c>
      <c r="H318" s="4">
        <f t="shared" si="472"/>
        <v>2.2336456522624892E-2</v>
      </c>
      <c r="I318" s="3">
        <f>SUM(I$126:I134)</f>
        <v>91531.37000000001</v>
      </c>
      <c r="J318" s="4">
        <f t="shared" si="473"/>
        <v>5.1675449903202157E-2</v>
      </c>
      <c r="K318" s="3">
        <f>SUM(K$126:K134)</f>
        <v>1771273.7899999998</v>
      </c>
    </row>
    <row r="319" spans="1:11" x14ac:dyDescent="0.2">
      <c r="A319" s="2">
        <v>40087</v>
      </c>
      <c r="B319" s="2"/>
      <c r="C319" s="3">
        <f>SUM(C$126:C135)</f>
        <v>1523677.51</v>
      </c>
      <c r="D319" s="4">
        <f t="shared" si="470"/>
        <v>0.77487406228975864</v>
      </c>
      <c r="E319" s="3">
        <f>SUM(E$126:E135)</f>
        <v>295872.13999999996</v>
      </c>
      <c r="F319" s="4">
        <f t="shared" si="471"/>
        <v>0.15046730396392355</v>
      </c>
      <c r="G319" s="3">
        <f>SUM(G$126:G135)</f>
        <v>45423.820000000007</v>
      </c>
      <c r="H319" s="4">
        <f t="shared" si="472"/>
        <v>2.3100518119558506E-2</v>
      </c>
      <c r="I319" s="3">
        <f>SUM(I$126:I135)</f>
        <v>101381.56000000001</v>
      </c>
      <c r="J319" s="4">
        <f t="shared" si="473"/>
        <v>5.1558115626759438E-2</v>
      </c>
      <c r="K319" s="3">
        <f>SUM(K$126:K135)</f>
        <v>1966355.0299999998</v>
      </c>
    </row>
    <row r="320" spans="1:11" x14ac:dyDescent="0.2">
      <c r="A320" s="2">
        <v>40118</v>
      </c>
      <c r="B320" s="2"/>
      <c r="C320" s="3">
        <f>SUM(C$126:C136)</f>
        <v>1694843.11</v>
      </c>
      <c r="D320" s="4">
        <f t="shared" si="470"/>
        <v>0.77951444991145469</v>
      </c>
      <c r="E320" s="3">
        <f>SUM(E$126:E136)</f>
        <v>327053.26999999996</v>
      </c>
      <c r="F320" s="4">
        <f t="shared" si="471"/>
        <v>0.15042262516900012</v>
      </c>
      <c r="G320" s="3">
        <f>SUM(G$126:G136)</f>
        <v>45606.23000000001</v>
      </c>
      <c r="H320" s="4">
        <f t="shared" si="472"/>
        <v>2.0975814859338391E-2</v>
      </c>
      <c r="I320" s="3">
        <f>SUM(I$126:I136)</f>
        <v>106726.63</v>
      </c>
      <c r="J320" s="4">
        <f t="shared" si="473"/>
        <v>4.9087110060206905E-2</v>
      </c>
      <c r="K320" s="3">
        <f>SUM(K$126:K136)</f>
        <v>2174229.2399999998</v>
      </c>
    </row>
    <row r="321" spans="1:11" x14ac:dyDescent="0.2">
      <c r="A321" s="2">
        <v>40148</v>
      </c>
      <c r="B321" s="2"/>
      <c r="C321" s="3">
        <f>SUM(C$126:C137)</f>
        <v>1777959.1</v>
      </c>
      <c r="D321" s="4">
        <f t="shared" si="470"/>
        <v>0.76313043218491239</v>
      </c>
      <c r="E321" s="3">
        <f>SUM(E$126:E137)</f>
        <v>350392.38999999996</v>
      </c>
      <c r="F321" s="4">
        <f t="shared" si="471"/>
        <v>0.15039440221937858</v>
      </c>
      <c r="G321" s="3">
        <f>SUM(G$126:G137)</f>
        <v>60116.98000000001</v>
      </c>
      <c r="H321" s="4">
        <f t="shared" si="472"/>
        <v>2.5803235253865929E-2</v>
      </c>
      <c r="I321" s="3">
        <f>SUM(I$126:I137)</f>
        <v>141354.88</v>
      </c>
      <c r="J321" s="4">
        <f t="shared" si="473"/>
        <v>6.067193034184331E-2</v>
      </c>
      <c r="K321" s="3">
        <f>SUM(K$126:K137)</f>
        <v>2329823.3499999996</v>
      </c>
    </row>
    <row r="322" spans="1:11" x14ac:dyDescent="0.2">
      <c r="A322" s="2">
        <v>40179</v>
      </c>
      <c r="B322" s="2"/>
      <c r="C322" s="3">
        <f>SUM(C$138:C138)</f>
        <v>161289.62</v>
      </c>
      <c r="D322" s="4">
        <f t="shared" si="470"/>
        <v>0.77387377925309997</v>
      </c>
      <c r="E322" s="3">
        <f>SUM(E$138:E138)</f>
        <v>28462.87</v>
      </c>
      <c r="F322" s="4">
        <f t="shared" si="471"/>
        <v>0.13656594128803629</v>
      </c>
      <c r="G322" s="3">
        <f>SUM(G$138:G138)</f>
        <v>0</v>
      </c>
      <c r="H322" s="4">
        <f t="shared" si="472"/>
        <v>0</v>
      </c>
      <c r="I322" s="3">
        <f>SUM(I$138:I138)</f>
        <v>18666.02</v>
      </c>
      <c r="J322" s="4">
        <f t="shared" si="473"/>
        <v>8.9560279458863815E-2</v>
      </c>
      <c r="K322" s="3">
        <f>SUM(K$138:K138)</f>
        <v>208418.50999999998</v>
      </c>
    </row>
    <row r="323" spans="1:11" x14ac:dyDescent="0.2">
      <c r="A323" s="2">
        <v>40210</v>
      </c>
      <c r="B323" s="2"/>
      <c r="C323" s="3">
        <f>SUM(C$138:C139)</f>
        <v>332337.88</v>
      </c>
      <c r="D323" s="4">
        <f t="shared" si="470"/>
        <v>0.7884648708830122</v>
      </c>
      <c r="E323" s="3">
        <f>SUM(E$138:E139)</f>
        <v>58647.85</v>
      </c>
      <c r="F323" s="4">
        <f t="shared" si="471"/>
        <v>0.13914083305164091</v>
      </c>
      <c r="G323" s="3">
        <f>SUM(G$138:G139)</f>
        <v>0</v>
      </c>
      <c r="H323" s="4">
        <f t="shared" si="472"/>
        <v>0</v>
      </c>
      <c r="I323" s="3">
        <f>SUM(I$138:I139)</f>
        <v>30514.190000000002</v>
      </c>
      <c r="J323" s="4">
        <f t="shared" si="473"/>
        <v>7.2394296065346822E-2</v>
      </c>
      <c r="K323" s="3">
        <f>SUM(K$138:K139)</f>
        <v>421499.92000000004</v>
      </c>
    </row>
    <row r="324" spans="1:11" x14ac:dyDescent="0.2">
      <c r="A324" s="2">
        <v>40238</v>
      </c>
      <c r="B324" s="2"/>
      <c r="C324" s="3">
        <f>SUM(C$138:C140)</f>
        <v>493139.52</v>
      </c>
      <c r="D324" s="4">
        <f t="shared" si="470"/>
        <v>0.78910944062816968</v>
      </c>
      <c r="E324" s="3">
        <f>SUM(E$138:E140)</f>
        <v>87024.61</v>
      </c>
      <c r="F324" s="4">
        <f t="shared" si="471"/>
        <v>0.13925458928537024</v>
      </c>
      <c r="G324" s="3">
        <f>SUM(G$138:G140)</f>
        <v>0</v>
      </c>
      <c r="H324" s="4">
        <f t="shared" si="472"/>
        <v>0</v>
      </c>
      <c r="I324" s="3">
        <f>SUM(I$138:I140)</f>
        <v>44767.590000000004</v>
      </c>
      <c r="J324" s="4">
        <f t="shared" si="473"/>
        <v>7.1635970086459999E-2</v>
      </c>
      <c r="K324" s="3">
        <f>SUM(K$138:K140)</f>
        <v>624931.72000000009</v>
      </c>
    </row>
    <row r="325" spans="1:11" x14ac:dyDescent="0.2">
      <c r="A325" s="2">
        <v>40269</v>
      </c>
      <c r="B325" s="2"/>
      <c r="C325" s="3">
        <f>SUM(C$138:C141)</f>
        <v>669413.87</v>
      </c>
      <c r="D325" s="4">
        <f t="shared" si="470"/>
        <v>0.7853473020893359</v>
      </c>
      <c r="E325" s="3">
        <f>SUM(E$138:E141)</f>
        <v>118131.85</v>
      </c>
      <c r="F325" s="4">
        <f t="shared" si="471"/>
        <v>0.13859068932695123</v>
      </c>
      <c r="G325" s="3">
        <f>SUM(G$138:G141)</f>
        <v>0</v>
      </c>
      <c r="H325" s="4">
        <f t="shared" si="472"/>
        <v>0</v>
      </c>
      <c r="I325" s="3">
        <f>SUM(I$138:I141)</f>
        <v>64833.69</v>
      </c>
      <c r="J325" s="4">
        <f t="shared" si="473"/>
        <v>7.6062008583712731E-2</v>
      </c>
      <c r="K325" s="3">
        <f>SUM(K$138:K141)</f>
        <v>852379.41000000015</v>
      </c>
    </row>
    <row r="326" spans="1:11" x14ac:dyDescent="0.2">
      <c r="A326" s="2">
        <v>40299</v>
      </c>
      <c r="B326" s="2"/>
      <c r="C326" s="3">
        <f>SUM(C$138:C142)</f>
        <v>839978.05</v>
      </c>
      <c r="D326" s="4">
        <f t="shared" si="470"/>
        <v>0.77828870059925437</v>
      </c>
      <c r="E326" s="3">
        <f>SUM(E$138:E142)</f>
        <v>148231.41</v>
      </c>
      <c r="F326" s="4">
        <f t="shared" si="471"/>
        <v>0.13734505500101499</v>
      </c>
      <c r="G326" s="3">
        <f>SUM(G$138:G142)</f>
        <v>0</v>
      </c>
      <c r="H326" s="4">
        <f t="shared" si="472"/>
        <v>0</v>
      </c>
      <c r="I326" s="3">
        <f>SUM(I$138:I142)</f>
        <v>91053.35</v>
      </c>
      <c r="J326" s="4">
        <f t="shared" si="473"/>
        <v>8.4366244399730589E-2</v>
      </c>
      <c r="K326" s="3">
        <f>SUM(K$138:K142)</f>
        <v>1079262.81</v>
      </c>
    </row>
    <row r="327" spans="1:11" x14ac:dyDescent="0.2">
      <c r="A327" s="2">
        <v>40330</v>
      </c>
      <c r="B327" s="2"/>
      <c r="C327" s="3">
        <f>SUM(C$138:C143)</f>
        <v>988080.99</v>
      </c>
      <c r="D327" s="4">
        <f t="shared" si="470"/>
        <v>0.7691177324419346</v>
      </c>
      <c r="E327" s="3">
        <f>SUM(E$138:E143)</f>
        <v>174367.22</v>
      </c>
      <c r="F327" s="4">
        <f t="shared" si="471"/>
        <v>0.13572664813499138</v>
      </c>
      <c r="G327" s="3">
        <f>SUM(G$138:G143)</f>
        <v>0</v>
      </c>
      <c r="H327" s="4">
        <f t="shared" si="472"/>
        <v>0</v>
      </c>
      <c r="I327" s="3">
        <f>SUM(I$138:I143)</f>
        <v>122245.86</v>
      </c>
      <c r="J327" s="4">
        <f t="shared" si="473"/>
        <v>9.5155619423074003E-2</v>
      </c>
      <c r="K327" s="3">
        <f>SUM(K$138:K143)</f>
        <v>1284694.07</v>
      </c>
    </row>
    <row r="328" spans="1:11" x14ac:dyDescent="0.2">
      <c r="A328" s="2">
        <v>40360</v>
      </c>
      <c r="B328" s="2"/>
      <c r="C328" s="3">
        <f>SUM(C$138:C144)</f>
        <v>1167004.27</v>
      </c>
      <c r="D328" s="4">
        <f t="shared" si="470"/>
        <v>0.76832509547441319</v>
      </c>
      <c r="E328" s="3">
        <f>SUM(E$138:E144)</f>
        <v>205941.92</v>
      </c>
      <c r="F328" s="4">
        <f t="shared" si="471"/>
        <v>0.1355867749705697</v>
      </c>
      <c r="G328" s="3">
        <f>SUM(G$138:G144)</f>
        <v>0</v>
      </c>
      <c r="H328" s="4">
        <f t="shared" si="472"/>
        <v>0</v>
      </c>
      <c r="I328" s="3">
        <f>SUM(I$138:I144)</f>
        <v>145947.67000000001</v>
      </c>
      <c r="J328" s="4">
        <f t="shared" si="473"/>
        <v>9.6088129555017096E-2</v>
      </c>
      <c r="K328" s="3">
        <f>SUM(K$138:K144)</f>
        <v>1518893.86</v>
      </c>
    </row>
    <row r="329" spans="1:11" x14ac:dyDescent="0.2">
      <c r="A329" s="2">
        <v>40391</v>
      </c>
      <c r="B329" s="2"/>
      <c r="C329" s="3">
        <f>SUM(C$138:C145)</f>
        <v>1311863.33</v>
      </c>
      <c r="D329" s="4">
        <f t="shared" si="470"/>
        <v>0.76738587202709874</v>
      </c>
      <c r="E329" s="3">
        <f>SUM(E$138:E145)</f>
        <v>231505.28000000003</v>
      </c>
      <c r="F329" s="4">
        <f t="shared" si="471"/>
        <v>0.13542102832592909</v>
      </c>
      <c r="G329" s="3">
        <f>SUM(G$138:G145)</f>
        <v>0</v>
      </c>
      <c r="H329" s="4">
        <f t="shared" si="472"/>
        <v>0</v>
      </c>
      <c r="I329" s="3">
        <f>SUM(I$138:I145)</f>
        <v>166153.78000000003</v>
      </c>
      <c r="J329" s="4">
        <f t="shared" si="473"/>
        <v>9.7193099646972161E-2</v>
      </c>
      <c r="K329" s="3">
        <f>SUM(K$138:K145)</f>
        <v>1709522.3900000001</v>
      </c>
    </row>
    <row r="330" spans="1:11" x14ac:dyDescent="0.2">
      <c r="A330" s="2">
        <v>40422</v>
      </c>
      <c r="B330" s="2"/>
      <c r="C330" s="3">
        <f>SUM(C$138:C146)</f>
        <v>1494873.1</v>
      </c>
      <c r="D330" s="4">
        <f t="shared" si="470"/>
        <v>0.77206568866924075</v>
      </c>
      <c r="E330" s="3">
        <f>SUM(E$138:E146)</f>
        <v>263801.12000000005</v>
      </c>
      <c r="F330" s="4">
        <f t="shared" si="471"/>
        <v>0.13624687833670768</v>
      </c>
      <c r="G330" s="3">
        <f>SUM(G$138:G146)</f>
        <v>0</v>
      </c>
      <c r="H330" s="4">
        <f t="shared" si="472"/>
        <v>0</v>
      </c>
      <c r="I330" s="3">
        <f>SUM(I$138:I146)</f>
        <v>177525.15000000002</v>
      </c>
      <c r="J330" s="4">
        <f t="shared" si="473"/>
        <v>9.1687432994051646E-2</v>
      </c>
      <c r="K330" s="3">
        <f>SUM(K$138:K146)</f>
        <v>1936199.37</v>
      </c>
    </row>
    <row r="331" spans="1:11" x14ac:dyDescent="0.2">
      <c r="A331" s="2">
        <v>40452</v>
      </c>
      <c r="B331" s="2"/>
      <c r="C331" s="3">
        <f>SUM(C$138:C147)</f>
        <v>1664402.28</v>
      </c>
      <c r="D331" s="4">
        <f t="shared" si="470"/>
        <v>0.77242610041296289</v>
      </c>
      <c r="E331" s="3">
        <f>SUM(E$138:E147)</f>
        <v>293718.04000000004</v>
      </c>
      <c r="F331" s="4">
        <f t="shared" si="471"/>
        <v>0.13631048394029999</v>
      </c>
      <c r="G331" s="3">
        <f>SUM(G$138:G147)</f>
        <v>0</v>
      </c>
      <c r="H331" s="4">
        <f t="shared" si="472"/>
        <v>0</v>
      </c>
      <c r="I331" s="3">
        <f>SUM(I$138:I147)</f>
        <v>196651.87000000002</v>
      </c>
      <c r="J331" s="4">
        <f t="shared" si="473"/>
        <v>9.1263415646737123E-2</v>
      </c>
      <c r="K331" s="3">
        <f>SUM(K$138:K147)</f>
        <v>2154772.19</v>
      </c>
    </row>
    <row r="332" spans="1:11" x14ac:dyDescent="0.2">
      <c r="A332" s="2">
        <v>40483</v>
      </c>
      <c r="B332" s="2"/>
      <c r="C332" s="3">
        <f>SUM(C$138:C148)</f>
        <v>1804223.28</v>
      </c>
      <c r="D332" s="4">
        <f t="shared" si="470"/>
        <v>0.76662123071763966</v>
      </c>
      <c r="E332" s="3">
        <f>SUM(E$138:E148)</f>
        <v>318392.04000000004</v>
      </c>
      <c r="F332" s="4">
        <f t="shared" si="471"/>
        <v>0.13528597056762287</v>
      </c>
      <c r="G332" s="3">
        <f>SUM(G$138:G148)</f>
        <v>0</v>
      </c>
      <c r="H332" s="4">
        <f t="shared" si="472"/>
        <v>0</v>
      </c>
      <c r="I332" s="3">
        <f>SUM(I$138:I148)</f>
        <v>230858.87000000002</v>
      </c>
      <c r="J332" s="4">
        <f t="shared" si="473"/>
        <v>9.809279871473757E-2</v>
      </c>
      <c r="K332" s="3">
        <f>SUM(K$138:K148)</f>
        <v>2353474.19</v>
      </c>
    </row>
    <row r="333" spans="1:11" x14ac:dyDescent="0.2">
      <c r="A333" s="2">
        <v>40513</v>
      </c>
      <c r="B333" s="2"/>
      <c r="C333" s="3">
        <f>SUM(C$138:C149)</f>
        <v>1971462.28</v>
      </c>
      <c r="D333" s="4">
        <f t="shared" si="470"/>
        <v>0.76652398679463274</v>
      </c>
      <c r="E333" s="3">
        <f>SUM(E$138:E149)</f>
        <v>347905.04000000004</v>
      </c>
      <c r="F333" s="4">
        <f t="shared" si="471"/>
        <v>0.13526891231555604</v>
      </c>
      <c r="G333" s="3">
        <f>SUM(G$138:G149)</f>
        <v>0</v>
      </c>
      <c r="H333" s="4">
        <f t="shared" si="472"/>
        <v>0</v>
      </c>
      <c r="I333" s="3">
        <f>SUM(I$138:I149)</f>
        <v>252583.87000000002</v>
      </c>
      <c r="J333" s="4">
        <f t="shared" si="473"/>
        <v>9.8207100889811216E-2</v>
      </c>
      <c r="K333" s="3">
        <f>SUM(K$138:K149)</f>
        <v>2571951.19</v>
      </c>
    </row>
    <row r="334" spans="1:11" x14ac:dyDescent="0.2">
      <c r="A334" s="2">
        <v>40544</v>
      </c>
      <c r="B334" s="2"/>
      <c r="C334" s="3">
        <f>SUM(C$150:C150)</f>
        <v>172378</v>
      </c>
      <c r="D334" s="4">
        <f t="shared" ref="D334" si="474">C334/$K334</f>
        <v>0.79540599030071479</v>
      </c>
      <c r="E334" s="3">
        <f>SUM(E$150:E150)</f>
        <v>30420</v>
      </c>
      <c r="F334" s="4">
        <f t="shared" ref="F334" si="475">E334/$K334</f>
        <v>0.14036739157518791</v>
      </c>
      <c r="G334" s="3">
        <f>SUM(G$150:G150)</f>
        <v>0</v>
      </c>
      <c r="H334" s="4">
        <f t="shared" ref="H334" si="476">G334/$K334</f>
        <v>0</v>
      </c>
      <c r="I334" s="3">
        <f>SUM(I$150:I150)</f>
        <v>13919</v>
      </c>
      <c r="J334" s="4">
        <f t="shared" ref="J334" si="477">I334/$K334</f>
        <v>6.4226618124097329E-2</v>
      </c>
      <c r="K334" s="3">
        <f>SUM(K$150:K150)</f>
        <v>216717</v>
      </c>
    </row>
    <row r="335" spans="1:11" x14ac:dyDescent="0.2">
      <c r="A335" s="2">
        <v>40575</v>
      </c>
      <c r="B335" s="2"/>
      <c r="C335" s="3">
        <f>SUM(C$150:C151)</f>
        <v>343195</v>
      </c>
      <c r="D335" s="4">
        <f t="shared" ref="D335" si="478">C335/$K335</f>
        <v>0.77780724060249207</v>
      </c>
      <c r="E335" s="3">
        <f>SUM(E$150:E151)</f>
        <v>60564</v>
      </c>
      <c r="F335" s="4">
        <f t="shared" ref="F335" si="479">E335/$K335</f>
        <v>0.13726050123063951</v>
      </c>
      <c r="G335" s="3">
        <f>SUM(G$150:G151)</f>
        <v>0</v>
      </c>
      <c r="H335" s="4">
        <f t="shared" ref="H335" si="480">G335/$K335</f>
        <v>0</v>
      </c>
      <c r="I335" s="3">
        <f>SUM(I$150:I151)</f>
        <v>37475</v>
      </c>
      <c r="J335" s="4">
        <f t="shared" ref="J335" si="481">I335/$K335</f>
        <v>8.4932258166868377E-2</v>
      </c>
      <c r="K335" s="3">
        <f>SUM(K$150:K151)</f>
        <v>441234</v>
      </c>
    </row>
    <row r="336" spans="1:11" x14ac:dyDescent="0.2">
      <c r="A336" s="2">
        <v>40603</v>
      </c>
      <c r="B336" s="2"/>
      <c r="C336" s="3">
        <f>SUM(C$150:C152)</f>
        <v>507704</v>
      </c>
      <c r="D336" s="4">
        <f t="shared" ref="D336:D337" si="482">C336/$K336</f>
        <v>0.78240112188995303</v>
      </c>
      <c r="E336" s="3">
        <f>SUM(E$150:E152)</f>
        <v>89595</v>
      </c>
      <c r="F336" s="4">
        <f t="shared" ref="F336:F337" si="483">E336/$K336</f>
        <v>0.13807105816722015</v>
      </c>
      <c r="G336" s="3">
        <f>SUM(G$150:G152)</f>
        <v>0</v>
      </c>
      <c r="H336" s="4">
        <f t="shared" ref="H336:H337" si="484">G336/$K336</f>
        <v>0</v>
      </c>
      <c r="I336" s="3">
        <f>SUM(I$150:I152)</f>
        <v>51606</v>
      </c>
      <c r="J336" s="4">
        <f t="shared" ref="J336:J337" si="485">I336/$K336</f>
        <v>7.9527819942826761E-2</v>
      </c>
      <c r="K336" s="3">
        <f>SUM(K$150:K152)</f>
        <v>648905</v>
      </c>
    </row>
    <row r="337" spans="1:11" x14ac:dyDescent="0.2">
      <c r="A337" s="2">
        <v>40634</v>
      </c>
      <c r="B337" s="2"/>
      <c r="C337" s="3">
        <f>SUM(C$150:C153)</f>
        <v>687637</v>
      </c>
      <c r="D337" s="4">
        <f t="shared" si="482"/>
        <v>0.78965306973170923</v>
      </c>
      <c r="E337" s="3">
        <f>SUM(E$150:E153)</f>
        <v>121348</v>
      </c>
      <c r="F337" s="4">
        <f t="shared" si="483"/>
        <v>0.13935087946955071</v>
      </c>
      <c r="G337" s="3">
        <f>SUM(G$150:G153)</f>
        <v>0</v>
      </c>
      <c r="H337" s="4">
        <f t="shared" si="484"/>
        <v>0</v>
      </c>
      <c r="I337" s="3">
        <f>SUM(I$150:I153)</f>
        <v>61824</v>
      </c>
      <c r="J337" s="4">
        <f t="shared" si="485"/>
        <v>7.0996050798740024E-2</v>
      </c>
      <c r="K337" s="3">
        <f>SUM(K$150:K153)</f>
        <v>870809</v>
      </c>
    </row>
    <row r="338" spans="1:11" x14ac:dyDescent="0.2">
      <c r="A338" s="2">
        <v>40664</v>
      </c>
      <c r="B338" s="2"/>
      <c r="C338" s="3">
        <f>SUM(C$150:C154)</f>
        <v>882157</v>
      </c>
      <c r="D338" s="4">
        <f t="shared" ref="D338" si="486">C338/$K338</f>
        <v>0.80125434843819543</v>
      </c>
      <c r="E338" s="3">
        <f>SUM(E$150:E154)</f>
        <v>155675</v>
      </c>
      <c r="F338" s="4">
        <f t="shared" ref="F338" si="487">E338/$K338</f>
        <v>0.14139803991026095</v>
      </c>
      <c r="G338" s="3">
        <f>SUM(G$150:G154)</f>
        <v>0</v>
      </c>
      <c r="H338" s="4">
        <f t="shared" ref="H338" si="488">G338/$K338</f>
        <v>0</v>
      </c>
      <c r="I338" s="3">
        <f>SUM(I$150:I154)</f>
        <v>63138</v>
      </c>
      <c r="J338" s="4">
        <f t="shared" ref="J338" si="489">I338/$K338</f>
        <v>5.7347611651543638E-2</v>
      </c>
      <c r="K338" s="3">
        <f>SUM(K$150:K154)</f>
        <v>1100970</v>
      </c>
    </row>
    <row r="339" spans="1:11" x14ac:dyDescent="0.2">
      <c r="A339" s="2">
        <v>40695</v>
      </c>
      <c r="B339" s="2"/>
      <c r="C339" s="3">
        <f>SUM(C$150:C155)</f>
        <v>1054395</v>
      </c>
      <c r="D339" s="4">
        <f t="shared" ref="D339" si="490">C339/$K339</f>
        <v>0.79978928061859567</v>
      </c>
      <c r="E339" s="3">
        <f>SUM(E$150:E155)</f>
        <v>186070</v>
      </c>
      <c r="F339" s="4">
        <f t="shared" ref="F339" si="491">E339/$K339</f>
        <v>0.14113950791183769</v>
      </c>
      <c r="G339" s="3">
        <f>SUM(G$150:G155)</f>
        <v>0</v>
      </c>
      <c r="H339" s="4">
        <f t="shared" ref="H339" si="492">G339/$K339</f>
        <v>0</v>
      </c>
      <c r="I339" s="3">
        <f>SUM(I$150:I155)</f>
        <v>77876</v>
      </c>
      <c r="J339" s="4">
        <f t="shared" ref="J339" si="493">I339/$K339</f>
        <v>5.9071211469566676E-2</v>
      </c>
      <c r="K339" s="3">
        <f>SUM(K$150:K155)</f>
        <v>1318341</v>
      </c>
    </row>
    <row r="340" spans="1:11" x14ac:dyDescent="0.2">
      <c r="A340" s="2">
        <v>40725</v>
      </c>
      <c r="B340" s="2"/>
      <c r="C340" s="3">
        <f>SUM(C$150:C156)</f>
        <v>1250309</v>
      </c>
      <c r="D340" s="4">
        <f t="shared" ref="D340" si="494">C340/$K340</f>
        <v>0.80574645236959797</v>
      </c>
      <c r="E340" s="3">
        <f>SUM(E$150:E156)</f>
        <v>220643</v>
      </c>
      <c r="F340" s="4">
        <f t="shared" ref="F340" si="495">E340/$K340</f>
        <v>0.14219070205060125</v>
      </c>
      <c r="G340" s="3">
        <f>SUM(G$150:G156)</f>
        <v>0</v>
      </c>
      <c r="H340" s="4">
        <f t="shared" ref="H340" si="496">G340/$K340</f>
        <v>0</v>
      </c>
      <c r="I340" s="3">
        <f>SUM(I$150:I156)</f>
        <v>80788</v>
      </c>
      <c r="J340" s="4">
        <f t="shared" ref="J340" si="497">I340/$K340</f>
        <v>5.2062845579800739E-2</v>
      </c>
      <c r="K340" s="3">
        <f>SUM(K$150:K156)</f>
        <v>1551740</v>
      </c>
    </row>
    <row r="341" spans="1:11" x14ac:dyDescent="0.2">
      <c r="A341" s="2">
        <v>40756</v>
      </c>
      <c r="B341" s="2"/>
      <c r="C341" s="3">
        <f>SUM(C$150:C157)</f>
        <v>1404827</v>
      </c>
      <c r="D341" s="4">
        <f t="shared" ref="D341" si="498">C341/$K341</f>
        <v>0.79777696633648076</v>
      </c>
      <c r="E341" s="3">
        <f>SUM(E$150:E157)</f>
        <v>247911</v>
      </c>
      <c r="F341" s="4">
        <f t="shared" ref="F341" si="499">E341/$K341</f>
        <v>0.14078437095915958</v>
      </c>
      <c r="G341" s="3">
        <f>SUM(G$150:G157)</f>
        <v>0</v>
      </c>
      <c r="H341" s="4">
        <f t="shared" ref="H341" si="500">G341/$K341</f>
        <v>0</v>
      </c>
      <c r="I341" s="3">
        <f>SUM(I$150:I157)</f>
        <v>108189</v>
      </c>
      <c r="J341" s="4">
        <f t="shared" ref="J341" si="501">I341/$K341</f>
        <v>6.1438662704359694E-2</v>
      </c>
      <c r="K341" s="3">
        <f>SUM(K$150:K157)</f>
        <v>1760927</v>
      </c>
    </row>
    <row r="342" spans="1:11" x14ac:dyDescent="0.2">
      <c r="A342" s="2">
        <v>40787</v>
      </c>
      <c r="B342" s="2"/>
      <c r="C342" s="3">
        <f>SUM(C$150:C158)</f>
        <v>1589555</v>
      </c>
      <c r="D342" s="4">
        <f t="shared" ref="D342" si="502">C342/$K342</f>
        <v>0.78800772562912025</v>
      </c>
      <c r="E342" s="3">
        <f>SUM(E$150:E158)</f>
        <v>280510</v>
      </c>
      <c r="F342" s="4">
        <f t="shared" ref="F342" si="503">E342/$K342</f>
        <v>0.13906033268192955</v>
      </c>
      <c r="G342" s="3">
        <f>SUM(G$150:G158)</f>
        <v>0</v>
      </c>
      <c r="H342" s="4">
        <f t="shared" ref="H342" si="504">G342/$K342</f>
        <v>0</v>
      </c>
      <c r="I342" s="3">
        <f>SUM(I$150:I158)</f>
        <v>147117</v>
      </c>
      <c r="J342" s="4">
        <f t="shared" ref="J342" si="505">I342/$K342</f>
        <v>7.293194168895023E-2</v>
      </c>
      <c r="K342" s="3">
        <f>SUM(K$150:K158)</f>
        <v>2017182</v>
      </c>
    </row>
    <row r="343" spans="1:11" x14ac:dyDescent="0.2">
      <c r="A343" s="2">
        <v>40817</v>
      </c>
      <c r="B343" s="2"/>
      <c r="C343" s="3">
        <f>SUM(C$150:C159)</f>
        <v>1765226</v>
      </c>
      <c r="D343" s="4">
        <f t="shared" ref="D343:D344" si="506">C343/$K343</f>
        <v>0.78442705051418937</v>
      </c>
      <c r="E343" s="3">
        <f>SUM(E$150:E159)</f>
        <v>311511</v>
      </c>
      <c r="F343" s="4">
        <f t="shared" ref="F343:F344" si="507">E343/$K343</f>
        <v>0.13842853829069232</v>
      </c>
      <c r="G343" s="3">
        <f>SUM(G$150:G159)</f>
        <v>0</v>
      </c>
      <c r="H343" s="4">
        <f t="shared" ref="H343:H344" si="508">G343/$K343</f>
        <v>0</v>
      </c>
      <c r="I343" s="3">
        <f>SUM(I$150:I159)</f>
        <v>173601</v>
      </c>
      <c r="J343" s="4">
        <f t="shared" ref="J343:J344" si="509">I343/$K343</f>
        <v>7.7144411195118251E-2</v>
      </c>
      <c r="K343" s="3">
        <f>SUM(K$150:K159)</f>
        <v>2250338</v>
      </c>
    </row>
    <row r="344" spans="1:11" x14ac:dyDescent="0.2">
      <c r="A344" s="2">
        <v>40848</v>
      </c>
      <c r="B344" s="2"/>
      <c r="C344" s="3">
        <f>SUM(C$150:C160)</f>
        <v>1949383</v>
      </c>
      <c r="D344" s="4">
        <f t="shared" si="506"/>
        <v>0.78358776508723083</v>
      </c>
      <c r="E344" s="3">
        <f>SUM(E$150:E160)</f>
        <v>344009</v>
      </c>
      <c r="F344" s="4">
        <f t="shared" si="507"/>
        <v>0.13828028841940923</v>
      </c>
      <c r="G344" s="3">
        <f>SUM(G$150:G160)</f>
        <v>0</v>
      </c>
      <c r="H344" s="4">
        <f t="shared" si="508"/>
        <v>0</v>
      </c>
      <c r="I344" s="3">
        <f>SUM(I$150:I160)</f>
        <v>194374</v>
      </c>
      <c r="J344" s="4">
        <f t="shared" si="509"/>
        <v>7.8131946493359902E-2</v>
      </c>
      <c r="K344" s="3">
        <f>SUM(K$150:K160)</f>
        <v>2487766</v>
      </c>
    </row>
    <row r="345" spans="1:11" x14ac:dyDescent="0.2">
      <c r="A345" s="2">
        <v>40878</v>
      </c>
      <c r="B345" s="2"/>
      <c r="C345" s="3">
        <f>SUM(C$150:C161)</f>
        <v>2127551</v>
      </c>
      <c r="D345" s="4">
        <f t="shared" ref="D345" si="510">C345/$K345</f>
        <v>0.78462308385068658</v>
      </c>
      <c r="E345" s="3">
        <f>SUM(E$150:E161)</f>
        <v>375450</v>
      </c>
      <c r="F345" s="4">
        <f t="shared" ref="F345" si="511">E345/$K345</f>
        <v>0.13846283206923843</v>
      </c>
      <c r="G345" s="3">
        <f>SUM(G$150:G161)</f>
        <v>0</v>
      </c>
      <c r="H345" s="4">
        <f t="shared" ref="H345" si="512">G345/$K345</f>
        <v>0</v>
      </c>
      <c r="I345" s="3">
        <f>SUM(I$150:I161)</f>
        <v>208557</v>
      </c>
      <c r="J345" s="4">
        <f t="shared" ref="J345" si="513">I345/$K345</f>
        <v>7.6914084080074996E-2</v>
      </c>
      <c r="K345" s="3">
        <f>SUM(K$150:K161)</f>
        <v>2711558</v>
      </c>
    </row>
    <row r="346" spans="1:11" x14ac:dyDescent="0.2">
      <c r="A346" s="2">
        <v>40909</v>
      </c>
      <c r="B346" s="2"/>
      <c r="C346" s="3">
        <f>SUM(C$162:C162)</f>
        <v>193438</v>
      </c>
      <c r="D346" s="4">
        <f t="shared" ref="D346" si="514">C346/$K346</f>
        <v>0.80579357574596244</v>
      </c>
      <c r="E346" s="3">
        <f>SUM(E$162:E162)</f>
        <v>34136</v>
      </c>
      <c r="F346" s="4">
        <f t="shared" ref="F346" si="515">E346/$K346</f>
        <v>0.1421983762325095</v>
      </c>
      <c r="G346" s="3">
        <f>SUM(G$162:G162)</f>
        <v>0</v>
      </c>
      <c r="H346" s="4">
        <f t="shared" ref="H346" si="516">G346/$K346</f>
        <v>0</v>
      </c>
      <c r="I346" s="3">
        <f>SUM(I$162:I162)</f>
        <v>12485</v>
      </c>
      <c r="J346" s="4">
        <f t="shared" ref="J346" si="517">I346/$K346</f>
        <v>5.2008048021528044E-2</v>
      </c>
      <c r="K346" s="3">
        <f>SUM(K$162:K162)</f>
        <v>240059</v>
      </c>
    </row>
    <row r="347" spans="1:11" x14ac:dyDescent="0.2">
      <c r="A347" s="2">
        <v>40940</v>
      </c>
      <c r="B347" s="2"/>
      <c r="C347" s="3">
        <f>SUM(C$162:C163)</f>
        <v>371710</v>
      </c>
      <c r="D347" s="4">
        <f t="shared" ref="D347" si="518">C347/$K347</f>
        <v>0.76501011547904973</v>
      </c>
      <c r="E347" s="3">
        <f>SUM(E$162:E163)</f>
        <v>65596</v>
      </c>
      <c r="F347" s="4">
        <f t="shared" ref="F347" si="519">E347/$K347</f>
        <v>0.13500202721197641</v>
      </c>
      <c r="G347" s="3">
        <f>SUM(G$162:G163)</f>
        <v>0</v>
      </c>
      <c r="H347" s="4">
        <f t="shared" ref="H347" si="520">G347/$K347</f>
        <v>0</v>
      </c>
      <c r="I347" s="3">
        <f>SUM(I$162:I163)</f>
        <v>48583</v>
      </c>
      <c r="J347" s="4">
        <f t="shared" ref="J347" si="521">I347/$K347</f>
        <v>9.998785730897386E-2</v>
      </c>
      <c r="K347" s="3">
        <f>SUM(K$162:K163)</f>
        <v>485889</v>
      </c>
    </row>
    <row r="348" spans="1:11" x14ac:dyDescent="0.2">
      <c r="A348" s="2">
        <v>40969</v>
      </c>
      <c r="B348" s="2"/>
      <c r="C348" s="3">
        <f>SUM(C$162:C164)</f>
        <v>537360</v>
      </c>
      <c r="D348" s="4">
        <f t="shared" ref="D348" si="522">C348/$K348</f>
        <v>0.75034664573992282</v>
      </c>
      <c r="E348" s="3">
        <f>SUM(E$162:E164)</f>
        <v>94828</v>
      </c>
      <c r="F348" s="4">
        <f t="shared" ref="F348" si="523">E348/$K348</f>
        <v>0.1324137853994071</v>
      </c>
      <c r="G348" s="3">
        <f>SUM(G$162:G164)</f>
        <v>0</v>
      </c>
      <c r="H348" s="4">
        <f t="shared" ref="H348" si="524">G348/$K348</f>
        <v>0</v>
      </c>
      <c r="I348" s="3">
        <f>SUM(I$162:I164)</f>
        <v>83961</v>
      </c>
      <c r="J348" s="4">
        <f t="shared" ref="J348" si="525">I348/$K348</f>
        <v>0.11723956886067005</v>
      </c>
      <c r="K348" s="3">
        <f>SUM(K$162:K164)</f>
        <v>716149</v>
      </c>
    </row>
    <row r="349" spans="1:11" x14ac:dyDescent="0.2">
      <c r="A349" s="2">
        <v>41000</v>
      </c>
      <c r="B349" s="2"/>
      <c r="C349" s="3">
        <f>SUM(C$162:C165)</f>
        <v>721640</v>
      </c>
      <c r="D349" s="4">
        <f t="shared" ref="D349" si="526">C349/$K349</f>
        <v>0.76715450991898337</v>
      </c>
      <c r="E349" s="3">
        <f>SUM(E$162:E165)</f>
        <v>127348</v>
      </c>
      <c r="F349" s="4">
        <f t="shared" ref="F349" si="527">E349/$K349</f>
        <v>0.13537995749842399</v>
      </c>
      <c r="G349" s="3">
        <f>SUM(G$162:G165)</f>
        <v>0</v>
      </c>
      <c r="H349" s="4">
        <f t="shared" ref="H349" si="528">G349/$K349</f>
        <v>0</v>
      </c>
      <c r="I349" s="3">
        <f>SUM(I$162:I165)</f>
        <v>91683</v>
      </c>
      <c r="J349" s="4">
        <f t="shared" ref="J349" si="529">I349/$K349</f>
        <v>9.7465532582592634E-2</v>
      </c>
      <c r="K349" s="3">
        <f>SUM(K$162:K165)</f>
        <v>940671</v>
      </c>
    </row>
    <row r="350" spans="1:11" x14ac:dyDescent="0.2">
      <c r="A350" s="2">
        <v>41030</v>
      </c>
      <c r="B350" s="2"/>
      <c r="C350" s="3">
        <f>SUM(C$162:C166)</f>
        <v>913304</v>
      </c>
      <c r="D350" s="4">
        <f t="shared" ref="D350" si="530">C350/$K350</f>
        <v>0.77021434854218196</v>
      </c>
      <c r="E350" s="3">
        <f>SUM(E$162:E166)</f>
        <v>161171</v>
      </c>
      <c r="F350" s="4">
        <f t="shared" ref="F350" si="531">E350/$K350</f>
        <v>0.13591993111701253</v>
      </c>
      <c r="G350" s="3">
        <f>SUM(G$162:G166)</f>
        <v>0</v>
      </c>
      <c r="H350" s="4">
        <f t="shared" ref="H350" si="532">G350/$K350</f>
        <v>0</v>
      </c>
      <c r="I350" s="3">
        <f>SUM(I$162:I166)</f>
        <v>111304</v>
      </c>
      <c r="J350" s="4">
        <f t="shared" ref="J350" si="533">I350/$K350</f>
        <v>9.3865720340805495E-2</v>
      </c>
      <c r="K350" s="3">
        <f>SUM(K$162:K166)</f>
        <v>1185779</v>
      </c>
    </row>
    <row r="351" spans="1:11" x14ac:dyDescent="0.2">
      <c r="A351" s="2">
        <v>41061</v>
      </c>
      <c r="B351" s="2"/>
      <c r="C351" s="3">
        <f>SUM(C$162:C167)</f>
        <v>1086445</v>
      </c>
      <c r="D351" s="4">
        <f t="shared" ref="D351" si="534">C351/$K351</f>
        <v>0.7740285147589383</v>
      </c>
      <c r="E351" s="3">
        <f>SUM(E$162:E167)</f>
        <v>191725</v>
      </c>
      <c r="F351" s="4">
        <f t="shared" ref="F351" si="535">E351/$K351</f>
        <v>0.13659284822716056</v>
      </c>
      <c r="G351" s="3">
        <f>SUM(G$162:G167)</f>
        <v>0</v>
      </c>
      <c r="H351" s="4">
        <f t="shared" ref="H351" si="536">G351/$K351</f>
        <v>0</v>
      </c>
      <c r="I351" s="3">
        <f>SUM(I$162:I167)</f>
        <v>125454</v>
      </c>
      <c r="J351" s="4">
        <f t="shared" ref="J351" si="537">I351/$K351</f>
        <v>8.9378637013901155E-2</v>
      </c>
      <c r="K351" s="3">
        <f>SUM(K$162:K167)</f>
        <v>1403624</v>
      </c>
    </row>
    <row r="352" spans="1:11" x14ac:dyDescent="0.2">
      <c r="A352" s="2">
        <v>41091</v>
      </c>
      <c r="B352" s="2"/>
      <c r="C352" s="3">
        <f>SUM(C$162:C168)</f>
        <v>1271311</v>
      </c>
      <c r="D352" s="4">
        <f t="shared" ref="D352" si="538">C352/$K352</f>
        <v>0.78005211755964154</v>
      </c>
      <c r="E352" s="3">
        <f>SUM(E$162:E168)</f>
        <v>224348</v>
      </c>
      <c r="F352" s="4">
        <f t="shared" ref="F352" si="539">E352/$K352</f>
        <v>0.13765564245906034</v>
      </c>
      <c r="G352" s="3">
        <f>SUM(G$162:G168)</f>
        <v>0</v>
      </c>
      <c r="H352" s="4">
        <f t="shared" ref="H352" si="540">G352/$K352</f>
        <v>0</v>
      </c>
      <c r="I352" s="3">
        <f>SUM(I$162:I168)</f>
        <v>134118</v>
      </c>
      <c r="J352" s="4">
        <f t="shared" ref="J352" si="541">I352/$K352</f>
        <v>8.229223998129806E-2</v>
      </c>
      <c r="K352" s="3">
        <f>SUM(K$162:K168)</f>
        <v>1629777</v>
      </c>
    </row>
    <row r="353" spans="1:11" x14ac:dyDescent="0.2">
      <c r="A353" s="2">
        <v>41122</v>
      </c>
      <c r="B353" s="2"/>
      <c r="C353" s="3">
        <f>SUM(C$162:C169)</f>
        <v>1456589</v>
      </c>
      <c r="D353" s="4">
        <f t="shared" ref="D353" si="542">C353/$K353</f>
        <v>0.78692769567721355</v>
      </c>
      <c r="E353" s="3">
        <f>SUM(E$162:E169)</f>
        <v>257044</v>
      </c>
      <c r="F353" s="4">
        <f t="shared" ref="F353" si="543">E353/$K353</f>
        <v>0.13886898954176755</v>
      </c>
      <c r="G353" s="3">
        <f>SUM(G$162:G169)</f>
        <v>0</v>
      </c>
      <c r="H353" s="4">
        <f t="shared" ref="H353" si="544">G353/$K353</f>
        <v>0</v>
      </c>
      <c r="I353" s="3">
        <f>SUM(I$162:I169)</f>
        <v>137349</v>
      </c>
      <c r="J353" s="4">
        <f t="shared" ref="J353" si="545">I353/$K353</f>
        <v>7.4203314781018936E-2</v>
      </c>
      <c r="K353" s="3">
        <f>SUM(K$162:K169)</f>
        <v>1850982</v>
      </c>
    </row>
    <row r="354" spans="1:11" x14ac:dyDescent="0.2">
      <c r="A354" s="2">
        <v>41153</v>
      </c>
      <c r="B354" s="2"/>
      <c r="C354" s="3">
        <f>SUM(C$162:C170)</f>
        <v>1653739</v>
      </c>
      <c r="D354" s="4">
        <f t="shared" ref="D354" si="546">C354/$K354</f>
        <v>0.79053304390349766</v>
      </c>
      <c r="E354" s="3">
        <f>SUM(E$162:E170)</f>
        <v>291835</v>
      </c>
      <c r="F354" s="4">
        <f t="shared" ref="F354" si="547">E354/$K354</f>
        <v>0.13950521265301069</v>
      </c>
      <c r="G354" s="3">
        <f>SUM(G$162:G170)</f>
        <v>0</v>
      </c>
      <c r="H354" s="4">
        <f t="shared" ref="H354" si="548">G354/$K354</f>
        <v>0</v>
      </c>
      <c r="I354" s="3">
        <f>SUM(I$162:I170)</f>
        <v>146355</v>
      </c>
      <c r="J354" s="4">
        <f t="shared" ref="J354" si="549">I354/$K354</f>
        <v>6.9961743443491625E-2</v>
      </c>
      <c r="K354" s="3">
        <f>SUM(K$162:K170)</f>
        <v>2091929</v>
      </c>
    </row>
    <row r="355" spans="1:11" x14ac:dyDescent="0.2">
      <c r="A355" s="2">
        <v>41183</v>
      </c>
      <c r="B355" s="2"/>
      <c r="C355" s="3">
        <f>SUM(C$162:C171)</f>
        <v>1846296</v>
      </c>
      <c r="D355" s="4">
        <f t="shared" ref="D355" si="550">C355/$K355</f>
        <v>0.79421921753988101</v>
      </c>
      <c r="E355" s="3">
        <f>SUM(E$162:E171)</f>
        <v>325816</v>
      </c>
      <c r="F355" s="4">
        <f t="shared" ref="F355" si="551">E355/$K355</f>
        <v>0.14015592764214072</v>
      </c>
      <c r="G355" s="3">
        <f>SUM(G$162:G171)</f>
        <v>0</v>
      </c>
      <c r="H355" s="4">
        <f t="shared" ref="H355" si="552">G355/$K355</f>
        <v>0</v>
      </c>
      <c r="I355" s="3">
        <f>SUM(I$162:I171)</f>
        <v>152556</v>
      </c>
      <c r="J355" s="4">
        <f t="shared" ref="J355" si="553">I355/$K355</f>
        <v>6.5624854817978306E-2</v>
      </c>
      <c r="K355" s="3">
        <f>SUM(K$162:K171)</f>
        <v>2324668</v>
      </c>
    </row>
    <row r="356" spans="1:11" x14ac:dyDescent="0.2">
      <c r="A356" s="2">
        <v>41214</v>
      </c>
      <c r="B356" s="2"/>
      <c r="C356" s="3">
        <f>SUM(C$162:C172)</f>
        <v>2031203</v>
      </c>
      <c r="D356" s="4">
        <f t="shared" ref="D356" si="554">C356/$K356</f>
        <v>0.79138848109117321</v>
      </c>
      <c r="E356" s="3">
        <f>SUM(E$162:E172)</f>
        <v>358447</v>
      </c>
      <c r="F356" s="4">
        <f t="shared" ref="F356" si="555">E356/$K356</f>
        <v>0.13965656159511766</v>
      </c>
      <c r="G356" s="3">
        <f>SUM(G$162:G172)</f>
        <v>0</v>
      </c>
      <c r="H356" s="4">
        <f t="shared" ref="H356" si="556">G356/$K356</f>
        <v>0</v>
      </c>
      <c r="I356" s="3">
        <f>SUM(I$162:I172)</f>
        <v>176982</v>
      </c>
      <c r="J356" s="4">
        <f t="shared" ref="J356" si="557">I356/$K356</f>
        <v>6.8954957313709167E-2</v>
      </c>
      <c r="K356" s="3">
        <f>SUM(K$162:K172)</f>
        <v>2566632</v>
      </c>
    </row>
    <row r="357" spans="1:11" x14ac:dyDescent="0.2">
      <c r="A357" s="2">
        <v>41244</v>
      </c>
      <c r="B357" s="2"/>
      <c r="C357" s="3">
        <f>SUM(C$162:C173)</f>
        <v>2223788.2000000002</v>
      </c>
      <c r="D357" s="4">
        <f t="shared" ref="D357" si="558">C357/$K357</f>
        <v>0.79499267641553273</v>
      </c>
      <c r="E357" s="3">
        <f>SUM(E$162:E173)</f>
        <v>392433.21</v>
      </c>
      <c r="F357" s="4">
        <f t="shared" ref="F357" si="559">E357/$K357</f>
        <v>0.14029282461892675</v>
      </c>
      <c r="G357" s="3">
        <f>SUM(G$162:G173)</f>
        <v>0</v>
      </c>
      <c r="H357" s="4">
        <f t="shared" ref="H357" si="560">G357/$K357</f>
        <v>0</v>
      </c>
      <c r="I357" s="3">
        <f>SUM(I$162:I173)</f>
        <v>181022.22</v>
      </c>
      <c r="J357" s="4">
        <f t="shared" ref="J357" si="561">I357/$K357</f>
        <v>6.4714498965540587E-2</v>
      </c>
      <c r="K357" s="3">
        <f>SUM(K$162:K173)</f>
        <v>2797243.63</v>
      </c>
    </row>
    <row r="358" spans="1:11" x14ac:dyDescent="0.2">
      <c r="A358" s="2">
        <v>41275</v>
      </c>
      <c r="B358" s="2"/>
      <c r="C358" s="3">
        <f>SUM(C$174:C174)</f>
        <v>141898</v>
      </c>
      <c r="D358" s="4">
        <f t="shared" ref="D358" si="562">C358/$K358</f>
        <v>0.81090131894758499</v>
      </c>
      <c r="E358" s="3">
        <f>SUM(E$174:E174)</f>
        <v>25041</v>
      </c>
      <c r="F358" s="4">
        <f t="shared" ref="F358" si="563">E358/$K358</f>
        <v>0.14310124122796991</v>
      </c>
      <c r="G358" s="3">
        <f>SUM(G$174:G174)</f>
        <v>0</v>
      </c>
      <c r="H358" s="4">
        <f t="shared" ref="H358" si="564">G358/$K358</f>
        <v>0</v>
      </c>
      <c r="I358" s="3">
        <f>SUM(I$174:I174)</f>
        <v>8049</v>
      </c>
      <c r="J358" s="4">
        <f t="shared" ref="J358" si="565">I358/$K358</f>
        <v>4.5997439824445104E-2</v>
      </c>
      <c r="K358" s="3">
        <f>SUM(K$174:K174)</f>
        <v>174988</v>
      </c>
    </row>
    <row r="359" spans="1:11" x14ac:dyDescent="0.2">
      <c r="A359" s="2">
        <v>41306</v>
      </c>
      <c r="B359" s="2"/>
      <c r="C359" s="3">
        <f>SUM(C$174:C175)</f>
        <v>300568</v>
      </c>
      <c r="D359" s="4">
        <f t="shared" ref="D359" si="566">C359/$K359</f>
        <v>0.77958645875481136</v>
      </c>
      <c r="E359" s="3">
        <f>SUM(E$174:E175)</f>
        <v>53042</v>
      </c>
      <c r="F359" s="4">
        <f t="shared" ref="F359" si="567">E359/$K359</f>
        <v>0.13757560666894914</v>
      </c>
      <c r="G359" s="3">
        <f>SUM(G$174:G175)</f>
        <v>0</v>
      </c>
      <c r="H359" s="4">
        <f t="shared" ref="H359" si="568">G359/$K359</f>
        <v>0</v>
      </c>
      <c r="I359" s="3">
        <f>SUM(I$174:I175)</f>
        <v>31938</v>
      </c>
      <c r="J359" s="4">
        <f t="shared" ref="J359" si="569">I359/$K359</f>
        <v>8.283793457623953E-2</v>
      </c>
      <c r="K359" s="3">
        <f>SUM(K$174:K175)</f>
        <v>385548</v>
      </c>
    </row>
    <row r="360" spans="1:11" x14ac:dyDescent="0.2">
      <c r="A360" s="2">
        <v>41334</v>
      </c>
      <c r="B360" s="2"/>
      <c r="C360" s="3">
        <f>SUM(C$174:C176)</f>
        <v>459446</v>
      </c>
      <c r="D360" s="4">
        <f t="shared" ref="D360" si="570">C360/$K360</f>
        <v>0.76913006940561601</v>
      </c>
      <c r="E360" s="3">
        <f>SUM(E$174:E176)</f>
        <v>81079</v>
      </c>
      <c r="F360" s="4">
        <f t="shared" ref="F360" si="571">E360/$K360</f>
        <v>0.13572932814158345</v>
      </c>
      <c r="G360" s="3">
        <f>SUM(G$174:G176)</f>
        <v>0</v>
      </c>
      <c r="H360" s="4">
        <f t="shared" ref="H360" si="572">G360/$K360</f>
        <v>0</v>
      </c>
      <c r="I360" s="3">
        <f>SUM(I$174:I176)</f>
        <v>56833</v>
      </c>
      <c r="J360" s="4">
        <f t="shared" ref="J360" si="573">I360/$K360</f>
        <v>9.5140602452800496E-2</v>
      </c>
      <c r="K360" s="3">
        <f>SUM(K$174:K176)</f>
        <v>597358</v>
      </c>
    </row>
    <row r="361" spans="1:11" x14ac:dyDescent="0.2">
      <c r="A361" s="2">
        <v>41365</v>
      </c>
      <c r="B361" s="2"/>
      <c r="C361" s="3">
        <f>SUM(C$174:C177)</f>
        <v>618727</v>
      </c>
      <c r="D361" s="4">
        <f t="shared" ref="D361" si="574">C361/$K361</f>
        <v>0.76649211676137452</v>
      </c>
      <c r="E361" s="3">
        <f>SUM(E$174:E177)</f>
        <v>109187</v>
      </c>
      <c r="F361" s="4">
        <f t="shared" ref="F361" si="575">E361/$K361</f>
        <v>0.1352631689789264</v>
      </c>
      <c r="G361" s="3">
        <f>SUM(G$174:G177)</f>
        <v>0</v>
      </c>
      <c r="H361" s="4">
        <f t="shared" ref="H361" si="576">G361/$K361</f>
        <v>0</v>
      </c>
      <c r="I361" s="3">
        <f>SUM(I$174:I177)</f>
        <v>79305</v>
      </c>
      <c r="J361" s="4">
        <f t="shared" ref="J361" si="577">I361/$K361</f>
        <v>9.8244714259699037E-2</v>
      </c>
      <c r="K361" s="3">
        <f>SUM(K$174:K177)</f>
        <v>807219</v>
      </c>
    </row>
    <row r="362" spans="1:11" x14ac:dyDescent="0.2">
      <c r="A362" s="2">
        <v>41395</v>
      </c>
      <c r="B362" s="2"/>
      <c r="C362" s="3">
        <f>SUM(C$174:C178)</f>
        <v>794705</v>
      </c>
      <c r="D362" s="4">
        <f t="shared" ref="D362" si="578">C362/$K362</f>
        <v>0.76618971729156005</v>
      </c>
      <c r="E362" s="3">
        <f>SUM(E$174:E178)</f>
        <v>140242</v>
      </c>
      <c r="F362" s="4">
        <f t="shared" ref="F362" si="579">E362/$K362</f>
        <v>0.13520989339742792</v>
      </c>
      <c r="G362" s="3">
        <f>SUM(G$174:G178)</f>
        <v>0</v>
      </c>
      <c r="H362" s="4">
        <f t="shared" ref="H362" si="580">G362/$K362</f>
        <v>0</v>
      </c>
      <c r="I362" s="3">
        <f>SUM(I$174:I178)</f>
        <v>102270</v>
      </c>
      <c r="J362" s="4">
        <f t="shared" ref="J362" si="581">I362/$K362</f>
        <v>9.860038931101206E-2</v>
      </c>
      <c r="K362" s="3">
        <f>SUM(K$174:K178)</f>
        <v>1037217</v>
      </c>
    </row>
    <row r="363" spans="1:11" x14ac:dyDescent="0.2">
      <c r="A363" s="2">
        <v>41426</v>
      </c>
      <c r="B363" s="2"/>
      <c r="C363" s="3">
        <f>SUM(C$174:C179)</f>
        <v>942510</v>
      </c>
      <c r="D363" s="4">
        <f t="shared" ref="D363" si="582">C363/$K363</f>
        <v>0.77110241522258649</v>
      </c>
      <c r="E363" s="3">
        <f>SUM(E$174:E179)</f>
        <v>166325</v>
      </c>
      <c r="F363" s="4">
        <f t="shared" ref="F363" si="583">E363/$K363</f>
        <v>0.1360766561754217</v>
      </c>
      <c r="G363" s="3">
        <f>SUM(G$174:G179)</f>
        <v>0</v>
      </c>
      <c r="H363" s="4">
        <f t="shared" ref="H363" si="584">G363/$K363</f>
        <v>0</v>
      </c>
      <c r="I363" s="3">
        <f>SUM(I$174:I179)</f>
        <v>113454</v>
      </c>
      <c r="J363" s="4">
        <f t="shared" ref="J363" si="585">I363/$K363</f>
        <v>9.2820928601991842E-2</v>
      </c>
      <c r="K363" s="3">
        <f>SUM(K$174:K179)</f>
        <v>1222289</v>
      </c>
    </row>
    <row r="364" spans="1:11" x14ac:dyDescent="0.2">
      <c r="A364" s="2">
        <v>41456</v>
      </c>
      <c r="B364" s="2"/>
      <c r="C364" s="3">
        <f>SUM(C$174:C180)</f>
        <v>1125367</v>
      </c>
      <c r="D364" s="4">
        <f t="shared" ref="D364" si="586">C364/$K364</f>
        <v>0.77683682703863521</v>
      </c>
      <c r="E364" s="3">
        <f>SUM(E$174:E180)</f>
        <v>198594</v>
      </c>
      <c r="F364" s="4">
        <f t="shared" ref="F364" si="587">E364/$K364</f>
        <v>0.13708873001332963</v>
      </c>
      <c r="G364" s="3">
        <f>SUM(G$174:G180)</f>
        <v>0</v>
      </c>
      <c r="H364" s="4">
        <f t="shared" ref="H364" si="588">G364/$K364</f>
        <v>0</v>
      </c>
      <c r="I364" s="3">
        <f>SUM(I$174:I180)</f>
        <v>124692</v>
      </c>
      <c r="J364" s="4">
        <f t="shared" ref="J364" si="589">I364/$K364</f>
        <v>8.6074442948035179E-2</v>
      </c>
      <c r="K364" s="3">
        <f>SUM(K$174:K180)</f>
        <v>1448653</v>
      </c>
    </row>
    <row r="365" spans="1:11" x14ac:dyDescent="0.2">
      <c r="A365" s="2">
        <v>41487</v>
      </c>
      <c r="B365" s="2"/>
      <c r="C365" s="3">
        <f>SUM(C$174:C181)</f>
        <v>1319678</v>
      </c>
      <c r="D365" s="4">
        <f t="shared" ref="D365" si="590">C365/$K365</f>
        <v>0.69149603419339056</v>
      </c>
      <c r="E365" s="3">
        <f>SUM(E$174:E181)</f>
        <v>497893</v>
      </c>
      <c r="F365" s="4">
        <f t="shared" ref="F365" si="591">E365/$K365</f>
        <v>0.26089018302392686</v>
      </c>
      <c r="G365" s="3">
        <f>SUM(G$174:G181)</f>
        <v>0</v>
      </c>
      <c r="H365" s="4">
        <f t="shared" ref="H365" si="592">G365/$K365</f>
        <v>0</v>
      </c>
      <c r="I365" s="3">
        <f>SUM(I$174:I181)</f>
        <v>90868</v>
      </c>
      <c r="J365" s="4">
        <f t="shared" ref="J365" si="593">I365/$K365</f>
        <v>4.76137827826826E-2</v>
      </c>
      <c r="K365" s="3">
        <f>SUM(K$174:K181)</f>
        <v>1908439</v>
      </c>
    </row>
    <row r="366" spans="1:11" x14ac:dyDescent="0.2">
      <c r="A366" s="2">
        <v>41518</v>
      </c>
      <c r="B366" s="2"/>
      <c r="C366" s="3">
        <f>SUM(C$174:C182)</f>
        <v>1485388</v>
      </c>
      <c r="D366" s="4">
        <f t="shared" ref="D366" si="594">C366/$K366</f>
        <v>0.6904481348592667</v>
      </c>
      <c r="E366" s="3">
        <f>SUM(E$174:E182)</f>
        <v>559228</v>
      </c>
      <c r="F366" s="4">
        <f t="shared" ref="F366" si="595">E366/$K366</f>
        <v>0.25994415570953716</v>
      </c>
      <c r="G366" s="3">
        <f>SUM(G$174:G182)</f>
        <v>0</v>
      </c>
      <c r="H366" s="4">
        <f t="shared" ref="H366" si="596">G366/$K366</f>
        <v>0</v>
      </c>
      <c r="I366" s="3">
        <f>SUM(I$174:I182)</f>
        <v>106723</v>
      </c>
      <c r="J366" s="4">
        <f t="shared" ref="J366" si="597">I366/$K366</f>
        <v>4.9607709431196106E-2</v>
      </c>
      <c r="K366" s="3">
        <f>SUM(K$174:K182)</f>
        <v>2151339</v>
      </c>
    </row>
    <row r="367" spans="1:11" x14ac:dyDescent="0.2">
      <c r="A367" s="2">
        <v>41548</v>
      </c>
      <c r="B367" s="2"/>
      <c r="C367" s="3">
        <f>SUM(C$174:C183)</f>
        <v>1665626</v>
      </c>
      <c r="D367" s="4">
        <f t="shared" ref="D367" si="598">C367/$K367</f>
        <v>0.69108351872858553</v>
      </c>
      <c r="E367" s="3">
        <f>SUM(E$174:E183)</f>
        <v>625727</v>
      </c>
      <c r="F367" s="4">
        <f t="shared" ref="F367" si="599">E367/$K367</f>
        <v>0.25961987680516613</v>
      </c>
      <c r="G367" s="3">
        <f>SUM(G$174:G183)</f>
        <v>0</v>
      </c>
      <c r="H367" s="4">
        <f t="shared" ref="H367" si="600">G367/$K367</f>
        <v>0</v>
      </c>
      <c r="I367" s="3">
        <f>SUM(I$174:I183)</f>
        <v>118813</v>
      </c>
      <c r="J367" s="4">
        <f t="shared" ref="J367" si="601">I367/$K367</f>
        <v>4.9296604466248381E-2</v>
      </c>
      <c r="K367" s="3">
        <f>SUM(K$174:K183)</f>
        <v>2410166</v>
      </c>
    </row>
    <row r="368" spans="1:11" x14ac:dyDescent="0.2">
      <c r="A368" s="2">
        <v>41579</v>
      </c>
      <c r="B368" s="2"/>
      <c r="C368" s="3">
        <f>SUM(C$174:C184)</f>
        <v>1843094</v>
      </c>
      <c r="D368" s="4">
        <f t="shared" ref="D368" si="602">C368/$K368</f>
        <v>0.69094743818903781</v>
      </c>
      <c r="E368" s="3">
        <f>SUM(E$174:E184)</f>
        <v>691386</v>
      </c>
      <c r="F368" s="4">
        <f t="shared" ref="F368" si="603">E368/$K368</f>
        <v>0.25918991950479253</v>
      </c>
      <c r="G368" s="3">
        <f>SUM(G$174:G184)</f>
        <v>0</v>
      </c>
      <c r="H368" s="4">
        <f t="shared" ref="H368" si="604">G368/$K368</f>
        <v>0</v>
      </c>
      <c r="I368" s="3">
        <f>SUM(I$174:I184)</f>
        <v>133008</v>
      </c>
      <c r="J368" s="4">
        <f t="shared" ref="J368" si="605">I368/$K368</f>
        <v>4.9862642306169699E-2</v>
      </c>
      <c r="K368" s="3">
        <f>SUM(K$174:K184)</f>
        <v>2667488</v>
      </c>
    </row>
    <row r="369" spans="1:11" x14ac:dyDescent="0.2">
      <c r="A369" s="2">
        <v>41609</v>
      </c>
      <c r="B369" s="2"/>
      <c r="C369" s="3">
        <f>SUM(C$174:C185)</f>
        <v>2025961</v>
      </c>
      <c r="D369" s="4">
        <f t="shared" ref="D369" si="606">C369/$K369</f>
        <v>0.69263505532469172</v>
      </c>
      <c r="E369" s="3">
        <f>SUM(E$174:E185)</f>
        <v>755707</v>
      </c>
      <c r="F369" s="4">
        <f t="shared" ref="F369" si="607">E369/$K369</f>
        <v>0.2583609258787592</v>
      </c>
      <c r="G369" s="3">
        <f>SUM(G$174:G185)</f>
        <v>0</v>
      </c>
      <c r="H369" s="4">
        <f t="shared" ref="H369" si="608">G369/$K369</f>
        <v>0</v>
      </c>
      <c r="I369" s="3">
        <f>SUM(I$174:I185)</f>
        <v>143337</v>
      </c>
      <c r="J369" s="4">
        <f t="shared" ref="J369" si="609">I369/$K369</f>
        <v>4.9004018796549066E-2</v>
      </c>
      <c r="K369" s="3">
        <f>SUM(K$174:K185)</f>
        <v>2925005</v>
      </c>
    </row>
    <row r="370" spans="1:11" x14ac:dyDescent="0.2">
      <c r="A370" s="2">
        <v>41640</v>
      </c>
      <c r="B370" s="2"/>
      <c r="C370" s="3">
        <f>SUM(C$186:C186)</f>
        <v>180250</v>
      </c>
      <c r="D370" s="4">
        <f t="shared" ref="D370" si="610">C370/$K370</f>
        <v>0.70290442839538914</v>
      </c>
      <c r="E370" s="3">
        <f>SUM(E$186:E186)</f>
        <v>63808</v>
      </c>
      <c r="F370" s="4">
        <f t="shared" ref="F370" si="611">E370/$K370</f>
        <v>0.2488262178477281</v>
      </c>
      <c r="G370" s="3">
        <f>SUM(G$186:G186)</f>
        <v>0</v>
      </c>
      <c r="H370" s="4">
        <f t="shared" ref="H370" si="612">G370/$K370</f>
        <v>0</v>
      </c>
      <c r="I370" s="3">
        <f>SUM(I$186:I186)</f>
        <v>12378</v>
      </c>
      <c r="J370" s="4">
        <f t="shared" ref="J370" si="613">I370/$K370</f>
        <v>4.8269353756882807E-2</v>
      </c>
      <c r="K370" s="3">
        <f>SUM(K$186:K186)</f>
        <v>256436</v>
      </c>
    </row>
    <row r="371" spans="1:11" x14ac:dyDescent="0.2">
      <c r="A371" s="2">
        <v>41671</v>
      </c>
      <c r="B371" s="2"/>
      <c r="C371" s="3">
        <f>SUM(C$186:C187)</f>
        <v>360619</v>
      </c>
      <c r="D371" s="4">
        <f t="shared" ref="D371" si="614">C371/$K371</f>
        <v>0.69563179367482952</v>
      </c>
      <c r="E371" s="3">
        <f>SUM(E$186:E187)</f>
        <v>128678</v>
      </c>
      <c r="F371" s="4">
        <f t="shared" ref="F371" si="615">E371/$K371</f>
        <v>0.24821905652916157</v>
      </c>
      <c r="G371" s="3">
        <f>SUM(G$186:G187)</f>
        <v>0</v>
      </c>
      <c r="H371" s="4">
        <f t="shared" ref="H371" si="616">G371/$K371</f>
        <v>0</v>
      </c>
      <c r="I371" s="3">
        <f>SUM(I$186:I187)</f>
        <v>29108</v>
      </c>
      <c r="J371" s="4">
        <f t="shared" ref="J371" si="617">I371/$K371</f>
        <v>5.6149149796008914E-2</v>
      </c>
      <c r="K371" s="3">
        <f>SUM(K$186:K187)</f>
        <v>518405</v>
      </c>
    </row>
    <row r="372" spans="1:11" x14ac:dyDescent="0.2">
      <c r="A372" s="2">
        <v>41699</v>
      </c>
      <c r="B372" s="2"/>
      <c r="C372" s="3">
        <f>SUM(C$186:C188)</f>
        <v>546530</v>
      </c>
      <c r="D372" s="4">
        <f t="shared" ref="D372" si="618">C372/$K372</f>
        <v>0.69246139090308989</v>
      </c>
      <c r="E372" s="3">
        <f>SUM(E$186:E188)</f>
        <v>196672</v>
      </c>
      <c r="F372" s="4">
        <f t="shared" ref="F372" si="619">E372/$K372</f>
        <v>0.24918625998882493</v>
      </c>
      <c r="G372" s="3">
        <f>SUM(G$186:G188)</f>
        <v>0</v>
      </c>
      <c r="H372" s="4">
        <f t="shared" ref="H372" si="620">G372/$K372</f>
        <v>0</v>
      </c>
      <c r="I372" s="3">
        <f>SUM(I$186:I188)</f>
        <v>46055</v>
      </c>
      <c r="J372" s="4">
        <f t="shared" ref="J372" si="621">I372/$K372</f>
        <v>5.8352349108085198E-2</v>
      </c>
      <c r="K372" s="3">
        <f>SUM(K$186:K188)</f>
        <v>789257</v>
      </c>
    </row>
    <row r="373" spans="1:11" x14ac:dyDescent="0.2">
      <c r="A373" s="2">
        <v>41730</v>
      </c>
      <c r="B373" s="2"/>
      <c r="C373" s="3">
        <f>SUM(C$186:C189)</f>
        <v>749465</v>
      </c>
      <c r="D373" s="4">
        <f t="shared" ref="D373" si="622">C373/$K373</f>
        <v>0.7019256795042178</v>
      </c>
      <c r="E373" s="3">
        <f>SUM(E$186:E189)</f>
        <v>269495</v>
      </c>
      <c r="F373" s="4">
        <f t="shared" ref="F373" si="623">E373/$K373</f>
        <v>0.25240066046845305</v>
      </c>
      <c r="G373" s="3">
        <f>SUM(G$186:G189)</f>
        <v>0</v>
      </c>
      <c r="H373" s="4">
        <f t="shared" ref="H373" si="624">G373/$K373</f>
        <v>0</v>
      </c>
      <c r="I373" s="3">
        <f>SUM(I$186:I189)</f>
        <v>48767</v>
      </c>
      <c r="J373" s="4">
        <f t="shared" ref="J373" si="625">I373/$K373</f>
        <v>4.5673660027329081E-2</v>
      </c>
      <c r="K373" s="3">
        <f>SUM(K$186:K189)</f>
        <v>1067727</v>
      </c>
    </row>
    <row r="374" spans="1:11" x14ac:dyDescent="0.2">
      <c r="A374" s="2">
        <v>41760</v>
      </c>
      <c r="B374" s="2"/>
      <c r="C374" s="3">
        <f>SUM(C$186:C190)</f>
        <v>952305</v>
      </c>
      <c r="D374" s="4">
        <f t="shared" ref="D374" si="626">C374/$K374</f>
        <v>0.70351214942776685</v>
      </c>
      <c r="E374" s="3">
        <f>SUM(E$186:E190)</f>
        <v>341020</v>
      </c>
      <c r="F374" s="4">
        <f t="shared" ref="F374" si="627">E374/$K374</f>
        <v>0.25192739006710774</v>
      </c>
      <c r="G374" s="3">
        <f>SUM(G$186:G190)</f>
        <v>0</v>
      </c>
      <c r="H374" s="4">
        <f t="shared" ref="H374" si="628">G374/$K374</f>
        <v>0</v>
      </c>
      <c r="I374" s="3">
        <f>SUM(I$186:I190)</f>
        <v>60319</v>
      </c>
      <c r="J374" s="4">
        <f t="shared" ref="J374" si="629">I374/$K374</f>
        <v>4.4560460505125424E-2</v>
      </c>
      <c r="K374" s="3">
        <f>SUM(K$186:K190)</f>
        <v>1353644</v>
      </c>
    </row>
    <row r="375" spans="1:11" x14ac:dyDescent="0.2">
      <c r="A375" s="2">
        <v>41791</v>
      </c>
      <c r="B375" s="2"/>
      <c r="C375" s="3">
        <f>SUM(C$186:C191)</f>
        <v>1142537</v>
      </c>
      <c r="D375" s="4">
        <f t="shared" ref="D375" si="630">C375/$K375</f>
        <v>0.69685586376832809</v>
      </c>
      <c r="E375" s="3">
        <f>SUM(E$186:E191)</f>
        <v>401315</v>
      </c>
      <c r="F375" s="4">
        <f t="shared" ref="F375" si="631">E375/$K375</f>
        <v>0.24476993827612287</v>
      </c>
      <c r="G375" s="3">
        <f>SUM(G$186:G191)</f>
        <v>0</v>
      </c>
      <c r="H375" s="4">
        <f t="shared" ref="H375" si="632">G375/$K375</f>
        <v>0</v>
      </c>
      <c r="I375" s="3">
        <f>SUM(I$186:I191)</f>
        <v>95708</v>
      </c>
      <c r="J375" s="4">
        <f t="shared" ref="J375" si="633">I375/$K375</f>
        <v>5.8374197955549052E-2</v>
      </c>
      <c r="K375" s="3">
        <f>SUM(K$186:K191)</f>
        <v>1639560</v>
      </c>
    </row>
    <row r="376" spans="1:11" x14ac:dyDescent="0.2">
      <c r="A376" s="2">
        <v>41821</v>
      </c>
      <c r="B376" s="2"/>
      <c r="C376" s="3">
        <f>SUM(C$186:C192)</f>
        <v>1344718</v>
      </c>
      <c r="D376" s="4">
        <f t="shared" ref="D376" si="634">C376/$K376</f>
        <v>0.69838175163868488</v>
      </c>
      <c r="E376" s="3">
        <f>SUM(E$186:E192)</f>
        <v>472833</v>
      </c>
      <c r="F376" s="4">
        <f t="shared" ref="F376" si="635">E376/$K376</f>
        <v>0.24556668295700235</v>
      </c>
      <c r="G376" s="3">
        <f>SUM(G$186:G192)</f>
        <v>0</v>
      </c>
      <c r="H376" s="4">
        <f t="shared" ref="H376" si="636">G376/$K376</f>
        <v>0</v>
      </c>
      <c r="I376" s="3">
        <f>SUM(I$186:I192)</f>
        <v>107926</v>
      </c>
      <c r="J376" s="4">
        <f t="shared" ref="J376" si="637">I376/$K376</f>
        <v>5.6051565404312803E-2</v>
      </c>
      <c r="K376" s="3">
        <f>SUM(K$186:K192)</f>
        <v>1925477</v>
      </c>
    </row>
    <row r="377" spans="1:11" x14ac:dyDescent="0.2">
      <c r="A377" s="2">
        <v>41852</v>
      </c>
      <c r="B377" s="2"/>
      <c r="C377" s="3">
        <f>SUM(C$186:C193)</f>
        <v>1542057</v>
      </c>
      <c r="D377" s="4">
        <f t="shared" ref="D377" si="638">C377/$K377</f>
        <v>0.69732381354196205</v>
      </c>
      <c r="E377" s="3">
        <f>SUM(E$186:E193)</f>
        <v>543120</v>
      </c>
      <c r="F377" s="4">
        <f t="shared" ref="F377" si="639">E377/$K377</f>
        <v>0.24560084978111082</v>
      </c>
      <c r="G377" s="3">
        <f>SUM(G$186:G193)</f>
        <v>0</v>
      </c>
      <c r="H377" s="4">
        <f t="shared" ref="H377" si="640">G377/$K377</f>
        <v>0</v>
      </c>
      <c r="I377" s="3">
        <f>SUM(I$186:I193)</f>
        <v>126216</v>
      </c>
      <c r="J377" s="4">
        <f t="shared" ref="J377" si="641">I377/$K377</f>
        <v>5.7075336676927164E-2</v>
      </c>
      <c r="K377" s="3">
        <f>SUM(K$186:K193)</f>
        <v>2211393</v>
      </c>
    </row>
    <row r="378" spans="1:11" x14ac:dyDescent="0.2">
      <c r="A378" s="2">
        <v>41883</v>
      </c>
      <c r="B378" s="2"/>
      <c r="C378" s="3">
        <f>SUM(C$186:C194)</f>
        <v>1741893</v>
      </c>
      <c r="D378" s="4">
        <f t="shared" ref="D378" si="642">C378/$K378</f>
        <v>0.69750771830489611</v>
      </c>
      <c r="E378" s="3">
        <f>SUM(E$186:E194)</f>
        <v>613389</v>
      </c>
      <c r="F378" s="4">
        <f t="shared" ref="F378" si="643">E378/$K378</f>
        <v>0.24561988699841028</v>
      </c>
      <c r="G378" s="3">
        <f>SUM(G$186:G194)</f>
        <v>0</v>
      </c>
      <c r="H378" s="4">
        <f t="shared" ref="H378" si="644">G378/$K378</f>
        <v>0</v>
      </c>
      <c r="I378" s="3">
        <f>SUM(I$186:I194)</f>
        <v>142028</v>
      </c>
      <c r="J378" s="4">
        <f t="shared" ref="J378" si="645">I378/$K378</f>
        <v>5.687239469669364E-2</v>
      </c>
      <c r="K378" s="3">
        <f>SUM(K$186:K194)</f>
        <v>2497310</v>
      </c>
    </row>
    <row r="379" spans="1:11" x14ac:dyDescent="0.2">
      <c r="A379" s="2">
        <v>41913</v>
      </c>
      <c r="B379" s="2"/>
      <c r="C379" s="3">
        <f>SUM(C$186:C195)</f>
        <v>1940659</v>
      </c>
      <c r="D379" s="4">
        <f t="shared" ref="D379" si="646">C379/$K379</f>
        <v>0.69726939268697807</v>
      </c>
      <c r="E379" s="3">
        <f>SUM(E$186:E195)</f>
        <v>685005</v>
      </c>
      <c r="F379" s="4">
        <f t="shared" ref="F379" si="647">E379/$K379</f>
        <v>0.24611898346775163</v>
      </c>
      <c r="G379" s="3">
        <f>SUM(G$186:G195)</f>
        <v>0</v>
      </c>
      <c r="H379" s="4">
        <f t="shared" ref="H379" si="648">G379/$K379</f>
        <v>0</v>
      </c>
      <c r="I379" s="3">
        <f>SUM(I$186:I195)</f>
        <v>157563</v>
      </c>
      <c r="J379" s="4">
        <f t="shared" ref="J379" si="649">I379/$K379</f>
        <v>5.6611623845270256E-2</v>
      </c>
      <c r="K379" s="3">
        <f>SUM(K$186:K195)</f>
        <v>2783227</v>
      </c>
    </row>
    <row r="380" spans="1:11" x14ac:dyDescent="0.2">
      <c r="A380" s="2">
        <v>41944</v>
      </c>
      <c r="B380" s="2"/>
      <c r="C380" s="3">
        <f>SUM(C$186:C196)</f>
        <v>2138576</v>
      </c>
      <c r="D380" s="4">
        <f t="shared" ref="D380" si="650">C380/$K380</f>
        <v>0.69679907387827811</v>
      </c>
      <c r="E380" s="3">
        <f>SUM(E$186:E196)</f>
        <v>755675</v>
      </c>
      <c r="F380" s="4">
        <f t="shared" ref="F380" si="651">E380/$K380</f>
        <v>0.24621694068995809</v>
      </c>
      <c r="G380" s="3">
        <f>SUM(G$186:G196)</f>
        <v>0</v>
      </c>
      <c r="H380" s="4">
        <f t="shared" ref="H380" si="652">G380/$K380</f>
        <v>0</v>
      </c>
      <c r="I380" s="3">
        <f>SUM(I$186:I196)</f>
        <v>174892</v>
      </c>
      <c r="J380" s="4">
        <f t="shared" ref="J380" si="653">I380/$K380</f>
        <v>5.6983985431763848E-2</v>
      </c>
      <c r="K380" s="3">
        <f>SUM(K$186:K196)</f>
        <v>3069143</v>
      </c>
    </row>
    <row r="381" spans="1:11" x14ac:dyDescent="0.2">
      <c r="A381" s="2">
        <v>41974</v>
      </c>
      <c r="B381" s="2"/>
      <c r="C381" s="3">
        <f>SUM(C$186:C197)</f>
        <v>2309124</v>
      </c>
      <c r="D381" s="4">
        <f t="shared" ref="D381" si="654">C381/$K381</f>
        <v>0.68804610167875424</v>
      </c>
      <c r="E381" s="3">
        <f>SUM(E$186:E197)</f>
        <v>819865</v>
      </c>
      <c r="F381" s="4">
        <f t="shared" ref="F381" si="655">E381/$K381</f>
        <v>0.24429390416142738</v>
      </c>
      <c r="G381" s="3">
        <f>SUM(G$186:G197)</f>
        <v>0</v>
      </c>
      <c r="H381" s="4">
        <f t="shared" ref="H381" si="656">G381/$K381</f>
        <v>0</v>
      </c>
      <c r="I381" s="3">
        <f>SUM(I$186:I197)</f>
        <v>227071</v>
      </c>
      <c r="J381" s="4">
        <f t="shared" ref="J381" si="657">I381/$K381</f>
        <v>6.7659994159818354E-2</v>
      </c>
      <c r="K381" s="3">
        <f>SUM(K$186:K197)</f>
        <v>3356060</v>
      </c>
    </row>
    <row r="382" spans="1:11" x14ac:dyDescent="0.2">
      <c r="A382" s="2">
        <v>42005</v>
      </c>
      <c r="B382" s="2"/>
      <c r="C382" s="3">
        <f>SUM(C$198:C198)</f>
        <v>218093</v>
      </c>
      <c r="D382" s="4">
        <f t="shared" ref="D382" si="658">C382/$K382</f>
        <v>0.71749379040350036</v>
      </c>
      <c r="E382" s="3">
        <f>SUM(E$198:E198)</f>
        <v>72719</v>
      </c>
      <c r="F382" s="4">
        <f t="shared" ref="F382" si="659">E382/$K382</f>
        <v>0.23923478032010265</v>
      </c>
      <c r="G382" s="3">
        <f>SUM(G$198:G198)</f>
        <v>0</v>
      </c>
      <c r="H382" s="4">
        <f t="shared" ref="H382" si="660">G382/$K382</f>
        <v>0</v>
      </c>
      <c r="I382" s="3">
        <f>SUM(I$198:I198)</f>
        <v>13153</v>
      </c>
      <c r="J382" s="4">
        <f t="shared" ref="J382" si="661">I382/$K382</f>
        <v>4.3271429276396954E-2</v>
      </c>
      <c r="K382" s="3">
        <f>SUM(K$198:K198)</f>
        <v>303965</v>
      </c>
    </row>
    <row r="383" spans="1:11" x14ac:dyDescent="0.2">
      <c r="A383" s="2">
        <v>42036</v>
      </c>
      <c r="B383" s="2"/>
      <c r="C383" s="3">
        <f>SUM(C$198:C199)</f>
        <v>429901</v>
      </c>
      <c r="D383" s="4">
        <f t="shared" ref="D383" si="662">C383/$K383</f>
        <v>0.70614719496450384</v>
      </c>
      <c r="E383" s="3">
        <f>SUM(E$198:E199)</f>
        <v>144232</v>
      </c>
      <c r="F383" s="4">
        <f t="shared" ref="F383" si="663">E383/$K383</f>
        <v>0.23691273624420581</v>
      </c>
      <c r="G383" s="3">
        <f>SUM(G$198:G199)</f>
        <v>0</v>
      </c>
      <c r="H383" s="4">
        <f t="shared" ref="H383" si="664">G383/$K383</f>
        <v>0</v>
      </c>
      <c r="I383" s="3">
        <f>SUM(I$198:I199)</f>
        <v>34665</v>
      </c>
      <c r="J383" s="4">
        <f t="shared" ref="J383" si="665">I383/$K383</f>
        <v>5.6940068791290377E-2</v>
      </c>
      <c r="K383" s="3">
        <f>SUM(K$198:K199)</f>
        <v>608798</v>
      </c>
    </row>
    <row r="384" spans="1:11" x14ac:dyDescent="0.2">
      <c r="A384" s="2">
        <v>42064</v>
      </c>
      <c r="B384" s="2"/>
      <c r="C384" s="3">
        <f>SUM(C$198:C200)</f>
        <v>656066</v>
      </c>
      <c r="D384" s="4">
        <f t="shared" ref="D384:D390" si="666">C384/$K384</f>
        <v>0.71050411476952635</v>
      </c>
      <c r="E384" s="3">
        <f>SUM(E$198:E200)</f>
        <v>217738</v>
      </c>
      <c r="F384" s="4">
        <f t="shared" ref="F384:F390" si="667">E384/$K384</f>
        <v>0.23580515518512943</v>
      </c>
      <c r="G384" s="3">
        <f>SUM(G$198:G200)</f>
        <v>0</v>
      </c>
      <c r="H384" s="4">
        <f t="shared" ref="H384:H390" si="668">G384/$K384</f>
        <v>0</v>
      </c>
      <c r="I384" s="3">
        <f>SUM(I$198:I200)</f>
        <v>49577</v>
      </c>
      <c r="J384" s="4">
        <f t="shared" ref="J384:J390" si="669">I384/$K384</f>
        <v>5.3690730045344227E-2</v>
      </c>
      <c r="K384" s="3">
        <f>SUM(K$198:K200)</f>
        <v>923381</v>
      </c>
    </row>
    <row r="385" spans="1:11" x14ac:dyDescent="0.2">
      <c r="A385" s="2">
        <v>42095</v>
      </c>
      <c r="B385" s="2"/>
      <c r="C385" s="3">
        <f>SUM(C$198:C201)</f>
        <v>873371</v>
      </c>
      <c r="D385" s="4">
        <f t="shared" si="666"/>
        <v>0.70548982038249897</v>
      </c>
      <c r="E385" s="3">
        <f>SUM(E$198:E201)</f>
        <v>292619</v>
      </c>
      <c r="F385" s="4">
        <f t="shared" si="667"/>
        <v>0.23637117072871264</v>
      </c>
      <c r="G385" s="3">
        <f>SUM(G$198:G201)</f>
        <v>0</v>
      </c>
      <c r="H385" s="4">
        <f t="shared" si="668"/>
        <v>0</v>
      </c>
      <c r="I385" s="3">
        <f>SUM(I$198:I201)</f>
        <v>71974</v>
      </c>
      <c r="J385" s="4">
        <f t="shared" si="669"/>
        <v>5.8139008888788368E-2</v>
      </c>
      <c r="K385" s="3">
        <f>SUM(K$198:K201)</f>
        <v>1237964</v>
      </c>
    </row>
    <row r="386" spans="1:11" x14ac:dyDescent="0.2">
      <c r="A386" s="2">
        <v>42125</v>
      </c>
      <c r="B386" s="2"/>
      <c r="C386" s="3">
        <f>SUM(C$198:C202)</f>
        <v>1100094</v>
      </c>
      <c r="D386" s="4">
        <f t="shared" si="666"/>
        <v>0.7085737178971071</v>
      </c>
      <c r="E386" s="3">
        <f>SUM(E$198:E202)</f>
        <v>371743</v>
      </c>
      <c r="F386" s="4">
        <f t="shared" si="667"/>
        <v>0.2394407383480178</v>
      </c>
      <c r="G386" s="3">
        <f>SUM(G$198:G202)</f>
        <v>0</v>
      </c>
      <c r="H386" s="4">
        <f t="shared" si="668"/>
        <v>0</v>
      </c>
      <c r="I386" s="3">
        <f>SUM(I$198:I202)</f>
        <v>80710</v>
      </c>
      <c r="J386" s="4">
        <f t="shared" si="669"/>
        <v>5.1985543754875053E-2</v>
      </c>
      <c r="K386" s="3">
        <f>SUM(K$198:K202)</f>
        <v>1552547</v>
      </c>
    </row>
    <row r="387" spans="1:11" x14ac:dyDescent="0.2">
      <c r="A387" s="2">
        <v>42156</v>
      </c>
      <c r="B387" s="2"/>
      <c r="C387" s="3">
        <f>SUM(C$198:C203)</f>
        <v>1371007</v>
      </c>
      <c r="D387" s="4">
        <f t="shared" si="666"/>
        <v>0.70861644250519185</v>
      </c>
      <c r="E387" s="3">
        <f>SUM(E$198:E203)</f>
        <v>457418</v>
      </c>
      <c r="F387" s="4">
        <f t="shared" si="667"/>
        <v>0.23642032163062612</v>
      </c>
      <c r="G387" s="3">
        <f>SUM(G$198:G203)</f>
        <v>0</v>
      </c>
      <c r="H387" s="4">
        <f t="shared" si="668"/>
        <v>0</v>
      </c>
      <c r="I387" s="3">
        <f>SUM(I$198:I203)</f>
        <v>106341</v>
      </c>
      <c r="J387" s="4">
        <f t="shared" si="669"/>
        <v>5.4963235864182024E-2</v>
      </c>
      <c r="K387" s="3">
        <f>SUM(K$198:K203)</f>
        <v>1934766</v>
      </c>
    </row>
    <row r="388" spans="1:11" x14ac:dyDescent="0.2">
      <c r="A388" s="2">
        <v>42186</v>
      </c>
      <c r="B388" s="2"/>
      <c r="C388" s="3">
        <f>SUM(C$198:C204)</f>
        <v>1596121</v>
      </c>
      <c r="D388" s="4">
        <f t="shared" si="666"/>
        <v>0.71199046469022509</v>
      </c>
      <c r="E388" s="3">
        <f>SUM(E$198:E204)</f>
        <v>533269</v>
      </c>
      <c r="F388" s="4">
        <f t="shared" si="667"/>
        <v>0.23787823298790733</v>
      </c>
      <c r="G388" s="3">
        <f>SUM(G$198:G204)</f>
        <v>0</v>
      </c>
      <c r="H388" s="4">
        <f t="shared" si="668"/>
        <v>0</v>
      </c>
      <c r="I388" s="3">
        <f>SUM(I$198:I204)</f>
        <v>112383</v>
      </c>
      <c r="J388" s="4">
        <f t="shared" si="669"/>
        <v>5.0131302321867556E-2</v>
      </c>
      <c r="K388" s="3">
        <f>SUM(K$198:K204)</f>
        <v>2241773</v>
      </c>
    </row>
    <row r="389" spans="1:11" x14ac:dyDescent="0.2">
      <c r="A389" s="2">
        <v>42217</v>
      </c>
      <c r="B389" s="2"/>
      <c r="C389" s="3">
        <f>SUM(C$198:C205)</f>
        <v>1824843</v>
      </c>
      <c r="D389" s="4">
        <f t="shared" si="666"/>
        <v>0.71375215610809284</v>
      </c>
      <c r="E389" s="3">
        <f>SUM(E$198:E205)</f>
        <v>607939</v>
      </c>
      <c r="F389" s="4">
        <f t="shared" si="667"/>
        <v>0.23778361866319342</v>
      </c>
      <c r="G389" s="3">
        <f>SUM(G$198:G205)</f>
        <v>0</v>
      </c>
      <c r="H389" s="4">
        <f t="shared" si="668"/>
        <v>0</v>
      </c>
      <c r="I389" s="3">
        <f>SUM(I$198:I205)</f>
        <v>123908</v>
      </c>
      <c r="J389" s="4">
        <f t="shared" si="669"/>
        <v>4.8464225228713687E-2</v>
      </c>
      <c r="K389" s="3">
        <f>SUM(K$198:K205)</f>
        <v>2556690</v>
      </c>
    </row>
    <row r="390" spans="1:11" x14ac:dyDescent="0.2">
      <c r="A390" s="2">
        <v>42248</v>
      </c>
      <c r="B390" s="2"/>
      <c r="C390" s="3">
        <f>SUM(C$198:C206)</f>
        <v>2048812</v>
      </c>
      <c r="D390" s="4">
        <f t="shared" si="666"/>
        <v>0.71347253070233174</v>
      </c>
      <c r="E390" s="3">
        <f>SUM(E$198:E206)</f>
        <v>683806</v>
      </c>
      <c r="F390" s="4">
        <f t="shared" si="667"/>
        <v>0.23812667893854519</v>
      </c>
      <c r="G390" s="3">
        <f>SUM(G$198:G206)</f>
        <v>0</v>
      </c>
      <c r="H390" s="4">
        <f t="shared" si="668"/>
        <v>0</v>
      </c>
      <c r="I390" s="3">
        <f>SUM(I$198:I206)</f>
        <v>138988</v>
      </c>
      <c r="J390" s="4">
        <f t="shared" si="669"/>
        <v>4.8400790359123085E-2</v>
      </c>
      <c r="K390" s="3">
        <f>SUM(K$198:K206)</f>
        <v>2871606</v>
      </c>
    </row>
    <row r="391" spans="1:11" x14ac:dyDescent="0.2">
      <c r="A391" s="2">
        <v>42278</v>
      </c>
      <c r="B391" s="2"/>
      <c r="C391" s="3">
        <f>SUM(C$198:C207)</f>
        <v>2268079</v>
      </c>
      <c r="D391" s="4">
        <f t="shared" ref="D391" si="670">C391/$K391</f>
        <v>0.71177236128532573</v>
      </c>
      <c r="E391" s="3">
        <f>SUM(E$198:E207)</f>
        <v>758714</v>
      </c>
      <c r="F391" s="4">
        <f t="shared" ref="F391" si="671">E391/$K391</f>
        <v>0.23810090182936072</v>
      </c>
      <c r="G391" s="3">
        <f>SUM(G$198:G207)</f>
        <v>0</v>
      </c>
      <c r="H391" s="4">
        <f t="shared" ref="H391" si="672">G391/$K391</f>
        <v>0</v>
      </c>
      <c r="I391" s="3">
        <f>SUM(I$198:I207)</f>
        <v>159730</v>
      </c>
      <c r="J391" s="4">
        <f t="shared" ref="J391" si="673">I391/$K391</f>
        <v>5.0126736885313557E-2</v>
      </c>
      <c r="K391" s="3">
        <f>SUM(K$198:K207)</f>
        <v>3186523</v>
      </c>
    </row>
    <row r="392" spans="1:11" x14ac:dyDescent="0.2">
      <c r="A392" s="2">
        <v>42309</v>
      </c>
      <c r="B392" s="2"/>
      <c r="C392" s="3">
        <f>SUM(C$198:C208)</f>
        <v>2486773</v>
      </c>
      <c r="D392" s="4">
        <f t="shared" ref="D392" si="674">C392/$K392</f>
        <v>0.71021436894534817</v>
      </c>
      <c r="E392" s="3">
        <f>SUM(E$198:E208)</f>
        <v>831741</v>
      </c>
      <c r="F392" s="4">
        <f t="shared" ref="F392" si="675">E392/$K392</f>
        <v>0.23754255392067264</v>
      </c>
      <c r="G392" s="3">
        <f>SUM(G$198:G208)</f>
        <v>0</v>
      </c>
      <c r="H392" s="4">
        <f t="shared" ref="H392" si="676">G392/$K392</f>
        <v>0</v>
      </c>
      <c r="I392" s="3">
        <f>SUM(I$198:I208)</f>
        <v>182926</v>
      </c>
      <c r="J392" s="4">
        <f t="shared" ref="J392" si="677">I392/$K392</f>
        <v>5.224307713397916E-2</v>
      </c>
      <c r="K392" s="3">
        <f>SUM(K$198:K208)</f>
        <v>3501440</v>
      </c>
    </row>
    <row r="393" spans="1:11" x14ac:dyDescent="0.2">
      <c r="A393" s="2">
        <v>42339</v>
      </c>
      <c r="B393" s="2"/>
      <c r="C393" s="3">
        <f>SUM(C$198:C209)</f>
        <v>2713710</v>
      </c>
      <c r="D393" s="4">
        <f t="shared" ref="D393" si="678">C393/$K393</f>
        <v>0.70968745832036628</v>
      </c>
      <c r="E393" s="3">
        <f>SUM(E$198:E209)</f>
        <v>912365</v>
      </c>
      <c r="F393" s="4">
        <f t="shared" ref="F393" si="679">E393/$K393</f>
        <v>0.23860102881680836</v>
      </c>
      <c r="G393" s="3">
        <f>SUM(G$198:G209)</f>
        <v>0</v>
      </c>
      <c r="H393" s="4">
        <f t="shared" ref="H393" si="680">G393/$K393</f>
        <v>0</v>
      </c>
      <c r="I393" s="3">
        <f>SUM(I$198:I209)</f>
        <v>197735</v>
      </c>
      <c r="J393" s="4">
        <f t="shared" ref="J393" si="681">I393/$K393</f>
        <v>5.1711512862825298E-2</v>
      </c>
      <c r="K393" s="3">
        <f>SUM(K$198:K209)</f>
        <v>3823810</v>
      </c>
    </row>
    <row r="394" spans="1:11" x14ac:dyDescent="0.2">
      <c r="A394" s="2">
        <v>42370</v>
      </c>
      <c r="B394" s="2"/>
      <c r="C394" s="3">
        <f>SUM(C$210:C210)</f>
        <v>203870</v>
      </c>
      <c r="D394" s="4">
        <f t="shared" ref="D394" si="682">C394/$K394</f>
        <v>0.70604573522332548</v>
      </c>
      <c r="E394" s="3">
        <f>SUM(E$210:E210)</f>
        <v>70406</v>
      </c>
      <c r="F394" s="4">
        <f t="shared" ref="F394" si="683">E394/$K394</f>
        <v>0.24383114746717738</v>
      </c>
      <c r="G394" s="3">
        <f>SUM(G$210:G210)</f>
        <v>0</v>
      </c>
      <c r="H394" s="4">
        <f t="shared" ref="H394" si="684">G394/$K394</f>
        <v>0</v>
      </c>
      <c r="I394" s="3">
        <f>SUM(I$210:I210)</f>
        <v>14473</v>
      </c>
      <c r="J394" s="4">
        <f t="shared" ref="J394" si="685">I394/$K394</f>
        <v>5.0123117309497173E-2</v>
      </c>
      <c r="K394" s="3">
        <f>SUM(K$210:K210)</f>
        <v>288749</v>
      </c>
    </row>
    <row r="395" spans="1:11" x14ac:dyDescent="0.2">
      <c r="A395" s="2">
        <v>42401</v>
      </c>
      <c r="B395" s="2"/>
      <c r="C395" s="3">
        <f>SUM(C$210:C211)</f>
        <v>402071</v>
      </c>
      <c r="D395" s="4">
        <f t="shared" ref="D395" si="686">C395/$K395</f>
        <v>0.69622683982683986</v>
      </c>
      <c r="E395" s="3">
        <f>SUM(E$210:E211)</f>
        <v>139128</v>
      </c>
      <c r="F395" s="4">
        <f t="shared" ref="F395" si="687">E395/$K395</f>
        <v>0.24091428571428572</v>
      </c>
      <c r="G395" s="3">
        <f>SUM(G$210:G211)</f>
        <v>0</v>
      </c>
      <c r="H395" s="4">
        <f t="shared" ref="H395" si="688">G395/$K395</f>
        <v>0</v>
      </c>
      <c r="I395" s="3">
        <f>SUM(I$210:I211)</f>
        <v>36301</v>
      </c>
      <c r="J395" s="4">
        <f t="shared" ref="J395" si="689">I395/$K395</f>
        <v>6.2858874458874461E-2</v>
      </c>
      <c r="K395" s="3">
        <f>SUM(K$210:K211)</f>
        <v>577500</v>
      </c>
    </row>
    <row r="396" spans="1:11" x14ac:dyDescent="0.2">
      <c r="A396" s="2">
        <v>42430</v>
      </c>
      <c r="B396" s="2"/>
      <c r="C396" s="3">
        <f>SUM(C$210:C212)</f>
        <v>888317</v>
      </c>
      <c r="D396" s="4">
        <f t="shared" ref="D396:D397" si="690">C396/$K396</f>
        <v>0.73869075535775464</v>
      </c>
      <c r="E396" s="3">
        <f>SUM(E$210:E212)</f>
        <v>269368</v>
      </c>
      <c r="F396" s="4">
        <f t="shared" ref="F396:F397" si="691">E396/$K396</f>
        <v>0.22399622138179012</v>
      </c>
      <c r="G396" s="3">
        <f>SUM(G$210:G212)</f>
        <v>0</v>
      </c>
      <c r="H396" s="4">
        <f t="shared" ref="H396:H397" si="692">G396/$K396</f>
        <v>0</v>
      </c>
      <c r="I396" s="3">
        <f>SUM(I$210:I212)</f>
        <v>44871</v>
      </c>
      <c r="J396" s="4">
        <f t="shared" ref="J396:J397" si="693">I396/$K396</f>
        <v>3.7313023260455228E-2</v>
      </c>
      <c r="K396" s="3">
        <f>SUM(K$210:K212)</f>
        <v>1202556</v>
      </c>
    </row>
    <row r="397" spans="1:11" x14ac:dyDescent="0.2">
      <c r="A397" s="2">
        <v>42461</v>
      </c>
      <c r="B397" s="2"/>
      <c r="C397" s="3">
        <f>SUM(C$210:C213)</f>
        <v>1083280</v>
      </c>
      <c r="D397" s="4">
        <f t="shared" si="690"/>
        <v>0.72836857353982365</v>
      </c>
      <c r="E397" s="3">
        <f>SUM(E$210:E213)</f>
        <v>340142</v>
      </c>
      <c r="F397" s="4">
        <f t="shared" si="691"/>
        <v>0.22870240689478499</v>
      </c>
      <c r="G397" s="3">
        <f>SUM(G$210:G213)</f>
        <v>0</v>
      </c>
      <c r="H397" s="4">
        <f t="shared" si="692"/>
        <v>0</v>
      </c>
      <c r="I397" s="3">
        <f>SUM(I$210:I213)</f>
        <v>63847</v>
      </c>
      <c r="J397" s="4">
        <f t="shared" si="693"/>
        <v>4.292901956539133E-2</v>
      </c>
      <c r="K397" s="3">
        <f>SUM(K$210:K213)</f>
        <v>1487269</v>
      </c>
    </row>
    <row r="398" spans="1:11" x14ac:dyDescent="0.2">
      <c r="A398" s="2">
        <v>42491</v>
      </c>
      <c r="B398" s="2"/>
      <c r="C398" s="3">
        <f>SUM(C$210:C214)</f>
        <v>1283249</v>
      </c>
      <c r="D398" s="4">
        <f t="shared" ref="D398" si="694">C398/$K398</f>
        <v>0.72418850755820319</v>
      </c>
      <c r="E398" s="3">
        <f>SUM(E$210:E214)</f>
        <v>409365</v>
      </c>
      <c r="F398" s="4">
        <f t="shared" ref="F398" si="695">E398/$K398</f>
        <v>0.23102096973897027</v>
      </c>
      <c r="G398" s="3">
        <f>SUM(G$210:G214)</f>
        <v>0</v>
      </c>
      <c r="H398" s="4">
        <f t="shared" ref="H398" si="696">G398/$K398</f>
        <v>0</v>
      </c>
      <c r="I398" s="3">
        <f>SUM(I$210:I214)</f>
        <v>79368</v>
      </c>
      <c r="J398" s="4">
        <f t="shared" ref="J398" si="697">I398/$K398</f>
        <v>4.4790522702826553E-2</v>
      </c>
      <c r="K398" s="3">
        <f>SUM(K$210:K214)</f>
        <v>1771982</v>
      </c>
    </row>
    <row r="399" spans="1:11" x14ac:dyDescent="0.2">
      <c r="A399" s="2">
        <v>42522</v>
      </c>
      <c r="B399" s="2"/>
      <c r="C399" s="3">
        <f>SUM(C$210:C215)</f>
        <v>1478143</v>
      </c>
      <c r="D399" s="4">
        <f t="shared" ref="D399" si="698">C399/$K399</f>
        <v>0.71869785325590174</v>
      </c>
      <c r="E399" s="3">
        <f>SUM(E$210:E215)</f>
        <v>477857</v>
      </c>
      <c r="F399" s="4">
        <f t="shared" ref="F399" si="699">E399/$K399</f>
        <v>0.23234206708234956</v>
      </c>
      <c r="G399" s="3">
        <f>SUM(G$210:G215)</f>
        <v>0</v>
      </c>
      <c r="H399" s="4">
        <f t="shared" ref="H399" si="700">G399/$K399</f>
        <v>0</v>
      </c>
      <c r="I399" s="3">
        <f>SUM(I$210:I215)</f>
        <v>100696</v>
      </c>
      <c r="J399" s="4">
        <f t="shared" ref="J399" si="701">I399/$K399</f>
        <v>4.896007966174875E-2</v>
      </c>
      <c r="K399" s="3">
        <f>SUM(K$210:K215)</f>
        <v>2056696</v>
      </c>
    </row>
    <row r="400" spans="1:11" x14ac:dyDescent="0.2">
      <c r="A400" s="2">
        <v>42552</v>
      </c>
      <c r="B400" s="2"/>
      <c r="C400" s="3">
        <f>SUM(C$210:C216)</f>
        <v>1669349</v>
      </c>
      <c r="D400" s="4">
        <f t="shared" ref="D400" si="702">C400/$K400</f>
        <v>0.7128864112712433</v>
      </c>
      <c r="E400" s="3">
        <f>SUM(E$210:E216)</f>
        <v>549948</v>
      </c>
      <c r="F400" s="4">
        <f t="shared" ref="F400" si="703">E400/$K400</f>
        <v>0.23485230236804749</v>
      </c>
      <c r="G400" s="3">
        <f>SUM(G$210:G216)</f>
        <v>0</v>
      </c>
      <c r="H400" s="4">
        <f t="shared" ref="H400" si="704">G400/$K400</f>
        <v>0</v>
      </c>
      <c r="I400" s="3">
        <f>SUM(I$210:I216)</f>
        <v>122379</v>
      </c>
      <c r="J400" s="4">
        <f t="shared" ref="J400" si="705">I400/$K400</f>
        <v>5.2261286360709168E-2</v>
      </c>
      <c r="K400" s="3">
        <f>SUM(K$210:K216)</f>
        <v>2341676</v>
      </c>
    </row>
    <row r="401" spans="1:11" x14ac:dyDescent="0.2">
      <c r="A401" s="2">
        <v>42583</v>
      </c>
      <c r="B401" s="2"/>
      <c r="C401" s="3">
        <f>SUM(C$210:C217)</f>
        <v>1875431</v>
      </c>
      <c r="D401" s="4">
        <f t="shared" ref="D401" si="706">C401/$K401</f>
        <v>0.70976679584607472</v>
      </c>
      <c r="E401" s="3">
        <f>SUM(E$210:E217)</f>
        <v>626795</v>
      </c>
      <c r="F401" s="4">
        <f t="shared" ref="F401" si="707">E401/$K401</f>
        <v>0.23721388779557359</v>
      </c>
      <c r="G401" s="3">
        <f>SUM(G$210:G217)</f>
        <v>0</v>
      </c>
      <c r="H401" s="4">
        <f t="shared" ref="H401" si="708">G401/$K401</f>
        <v>0</v>
      </c>
      <c r="I401" s="3">
        <f>SUM(I$210:I217)</f>
        <v>140094</v>
      </c>
      <c r="J401" s="4">
        <f t="shared" ref="J401" si="709">I401/$K401</f>
        <v>5.3019316358351755E-2</v>
      </c>
      <c r="K401" s="3">
        <f>SUM(K$210:K217)</f>
        <v>2642320</v>
      </c>
    </row>
    <row r="402" spans="1:11" x14ac:dyDescent="0.2">
      <c r="A402" s="2">
        <v>42614</v>
      </c>
      <c r="B402" s="2"/>
      <c r="C402" s="3">
        <f>SUM(C$210:C218)</f>
        <v>2057718</v>
      </c>
      <c r="D402" s="4">
        <f t="shared" ref="D402" si="710">C402/$K402</f>
        <v>0.70718082803046867</v>
      </c>
      <c r="E402" s="3">
        <f>SUM(E$210:E218)</f>
        <v>697922</v>
      </c>
      <c r="F402" s="4">
        <f t="shared" ref="F402" si="711">E402/$K402</f>
        <v>0.23985650991082388</v>
      </c>
      <c r="G402" s="3">
        <f>SUM(G$210:G218)</f>
        <v>0</v>
      </c>
      <c r="H402" s="4">
        <f t="shared" ref="H402" si="712">G402/$K402</f>
        <v>0</v>
      </c>
      <c r="I402" s="3">
        <f>SUM(I$210:I218)</f>
        <v>154108</v>
      </c>
      <c r="J402" s="4">
        <f t="shared" ref="J402" si="713">I402/$K402</f>
        <v>5.2962662058707491E-2</v>
      </c>
      <c r="K402" s="3">
        <f>SUM(K$210:K218)</f>
        <v>2909748</v>
      </c>
    </row>
    <row r="403" spans="1:11" x14ac:dyDescent="0.2">
      <c r="A403" s="2">
        <v>42644</v>
      </c>
      <c r="B403" s="2"/>
      <c r="C403" s="3">
        <f>SUM(C$210:C219)</f>
        <v>2266441</v>
      </c>
      <c r="D403" s="4">
        <f t="shared" ref="D403" si="714">C403/$K403</f>
        <v>0.70540569897985073</v>
      </c>
      <c r="E403" s="3">
        <f>SUM(E$210:E219)</f>
        <v>776689</v>
      </c>
      <c r="F403" s="4">
        <f t="shared" ref="F403" si="715">E403/$K403</f>
        <v>0.24173620532586607</v>
      </c>
      <c r="G403" s="3">
        <f>SUM(G$210:G219)</f>
        <v>0</v>
      </c>
      <c r="H403" s="4">
        <f t="shared" ref="H403" si="716">G403/$K403</f>
        <v>0</v>
      </c>
      <c r="I403" s="3">
        <f>SUM(I$210:I219)</f>
        <v>169831</v>
      </c>
      <c r="J403" s="4">
        <f t="shared" ref="J403" si="717">I403/$K403</f>
        <v>5.285809569428325E-2</v>
      </c>
      <c r="K403" s="3">
        <f>SUM(K$210:K219)</f>
        <v>3212961</v>
      </c>
    </row>
    <row r="404" spans="1:11" x14ac:dyDescent="0.2">
      <c r="A404" s="2">
        <v>42675</v>
      </c>
      <c r="B404" s="2"/>
      <c r="C404" s="3">
        <f>SUM(C$210:C220)</f>
        <v>2472397</v>
      </c>
      <c r="D404" s="4">
        <f t="shared" ref="D404" si="718">C404/$K404</f>
        <v>0.70420102964318521</v>
      </c>
      <c r="E404" s="3">
        <f>SUM(E$210:E220)</f>
        <v>857686</v>
      </c>
      <c r="F404" s="4">
        <f t="shared" ref="F404" si="719">E404/$K404</f>
        <v>0.24429060717617151</v>
      </c>
      <c r="G404" s="3">
        <f>SUM(G$210:G220)</f>
        <v>0</v>
      </c>
      <c r="H404" s="4">
        <f t="shared" ref="H404" si="720">G404/$K404</f>
        <v>0</v>
      </c>
      <c r="I404" s="3">
        <f>SUM(I$210:I220)</f>
        <v>180842</v>
      </c>
      <c r="J404" s="4">
        <f t="shared" ref="J404" si="721">I404/$K404</f>
        <v>5.150836318064328E-2</v>
      </c>
      <c r="K404" s="3">
        <f>SUM(K$210:K220)</f>
        <v>3510925</v>
      </c>
    </row>
    <row r="405" spans="1:11" x14ac:dyDescent="0.2">
      <c r="A405" s="2">
        <v>42705</v>
      </c>
      <c r="B405" s="2"/>
      <c r="C405" s="3">
        <f>SUM(C$210:C221)</f>
        <v>2690294</v>
      </c>
      <c r="D405" s="4">
        <f t="shared" ref="D405" si="722">C405/$K405</f>
        <v>0.69714218487952417</v>
      </c>
      <c r="E405" s="3">
        <f>SUM(E$210:E221)</f>
        <v>949966</v>
      </c>
      <c r="F405" s="4">
        <f t="shared" ref="F405" si="723">E405/$K405</f>
        <v>0.2461669143971856</v>
      </c>
      <c r="G405" s="3">
        <f>SUM(G$210:G221)</f>
        <v>0</v>
      </c>
      <c r="H405" s="4">
        <f t="shared" ref="H405" si="724">G405/$K405</f>
        <v>0</v>
      </c>
      <c r="I405" s="3">
        <f>SUM(I$210:I221)</f>
        <v>218772</v>
      </c>
      <c r="J405" s="4">
        <f t="shared" ref="J405" si="725">I405/$K405</f>
        <v>5.6690900723290194E-2</v>
      </c>
      <c r="K405" s="3">
        <f>SUM(K$210:K221)</f>
        <v>3859032</v>
      </c>
    </row>
    <row r="406" spans="1:11" x14ac:dyDescent="0.2">
      <c r="A406" s="2">
        <v>42736</v>
      </c>
      <c r="B406" s="2"/>
      <c r="C406" s="3">
        <f>SUM(C$222:C222)</f>
        <v>178124</v>
      </c>
      <c r="D406" s="4">
        <f t="shared" ref="D406" si="726">C406/$K406</f>
        <v>0.71083832502603927</v>
      </c>
      <c r="E406" s="3">
        <f>SUM(E$222:E222)</f>
        <v>60488</v>
      </c>
      <c r="F406" s="4">
        <f t="shared" ref="F406" si="727">E406/$K406</f>
        <v>0.24138908066389181</v>
      </c>
      <c r="G406" s="3">
        <f>SUM(G$222:G222)</f>
        <v>0</v>
      </c>
      <c r="H406" s="4">
        <f t="shared" ref="H406" si="728">G406/$K406</f>
        <v>0</v>
      </c>
      <c r="I406" s="3">
        <f>SUM(I$222:I222)</f>
        <v>11971</v>
      </c>
      <c r="J406" s="4">
        <f t="shared" ref="J406" si="729">I406/$K406</f>
        <v>4.7772594310068917E-2</v>
      </c>
      <c r="K406" s="3">
        <f>SUM(K$222:K222)</f>
        <v>250583</v>
      </c>
    </row>
    <row r="407" spans="1:11" x14ac:dyDescent="0.2">
      <c r="A407" s="2">
        <v>42767</v>
      </c>
      <c r="B407" s="2"/>
      <c r="C407" s="3">
        <f>SUM(C$222:C223)</f>
        <v>356558</v>
      </c>
      <c r="D407" s="4">
        <f t="shared" ref="D407" si="730">C407/$K407</f>
        <v>0.71145546294947593</v>
      </c>
      <c r="E407" s="3">
        <f>SUM(E$222:E223)</f>
        <v>122097</v>
      </c>
      <c r="F407" s="4">
        <f t="shared" ref="F407" si="731">E407/$K407</f>
        <v>0.24362537836689169</v>
      </c>
      <c r="G407" s="3">
        <f>SUM(G$222:G223)</f>
        <v>0</v>
      </c>
      <c r="H407" s="4">
        <f t="shared" ref="H407" si="732">G407/$K407</f>
        <v>0</v>
      </c>
      <c r="I407" s="3">
        <f>SUM(I$222:I223)</f>
        <v>22512</v>
      </c>
      <c r="J407" s="4">
        <f t="shared" ref="J407" si="733">I407/$K407</f>
        <v>4.4919158683632401E-2</v>
      </c>
      <c r="K407" s="3">
        <f>SUM(K$222:K223)</f>
        <v>501167</v>
      </c>
    </row>
    <row r="408" spans="1:11" x14ac:dyDescent="0.2">
      <c r="A408" s="2">
        <v>42795</v>
      </c>
      <c r="B408" s="2"/>
      <c r="C408" s="3">
        <f>SUM(C$222:C224)</f>
        <v>529818</v>
      </c>
      <c r="D408" s="4">
        <f t="shared" ref="D408" si="734">C408/$K408</f>
        <v>0.69317601990752731</v>
      </c>
      <c r="E408" s="3">
        <f>SUM(E$222:E224)</f>
        <v>182508</v>
      </c>
      <c r="F408" s="4">
        <f t="shared" ref="F408" si="735">E408/$K408</f>
        <v>0.23878042845143616</v>
      </c>
      <c r="G408" s="3">
        <f>SUM(G$222:G224)</f>
        <v>0</v>
      </c>
      <c r="H408" s="4">
        <f t="shared" ref="H408" si="736">G408/$K408</f>
        <v>0</v>
      </c>
      <c r="I408" s="3">
        <f>SUM(I$222:I224)</f>
        <v>52008</v>
      </c>
      <c r="J408" s="4">
        <f t="shared" ref="J408" si="737">I408/$K408</f>
        <v>6.8043551641036509E-2</v>
      </c>
      <c r="K408" s="3">
        <f>SUM(K$222:K224)</f>
        <v>764334</v>
      </c>
    </row>
    <row r="409" spans="1:11" x14ac:dyDescent="0.2">
      <c r="A409" s="2">
        <v>42826</v>
      </c>
      <c r="B409" s="2"/>
      <c r="C409" s="3">
        <f>SUM(C$222:C225)</f>
        <v>717366</v>
      </c>
      <c r="D409" s="4">
        <f t="shared" ref="D409" si="738">C409/$K409</f>
        <v>0.69930027665294769</v>
      </c>
      <c r="E409" s="3">
        <f>SUM(E$222:E225)</f>
        <v>246285</v>
      </c>
      <c r="F409" s="4">
        <f t="shared" ref="F409" si="739">E409/$K409</f>
        <v>0.2400827034393479</v>
      </c>
      <c r="G409" s="3">
        <f>SUM(G$222:G225)</f>
        <v>0</v>
      </c>
      <c r="H409" s="4">
        <f t="shared" ref="H409" si="740">G409/$K409</f>
        <v>0</v>
      </c>
      <c r="I409" s="3">
        <f>SUM(I$222:I225)</f>
        <v>62183</v>
      </c>
      <c r="J409" s="4">
        <f t="shared" ref="J409" si="741">I409/$K409</f>
        <v>6.0617019907704364E-2</v>
      </c>
      <c r="K409" s="3">
        <f>SUM(K$222:K225)</f>
        <v>1025834</v>
      </c>
    </row>
    <row r="410" spans="1:11" x14ac:dyDescent="0.2">
      <c r="A410" s="2">
        <v>42856</v>
      </c>
      <c r="B410" s="2"/>
      <c r="C410" s="3">
        <f>SUM(C$222:C226)</f>
        <v>909172</v>
      </c>
      <c r="D410" s="4">
        <f t="shared" ref="D410" si="742">C410/$K410</f>
        <v>0.69866119114182212</v>
      </c>
      <c r="E410" s="3">
        <f>SUM(E$222:E226)</f>
        <v>310402</v>
      </c>
      <c r="F410" s="4">
        <f t="shared" ref="F410" si="743">E410/$K410</f>
        <v>0.23853113718064775</v>
      </c>
      <c r="G410" s="3">
        <f>SUM(G$222:G226)</f>
        <v>0</v>
      </c>
      <c r="H410" s="4">
        <f t="shared" ref="H410" si="744">G410/$K410</f>
        <v>0</v>
      </c>
      <c r="I410" s="3">
        <f>SUM(I$222:I226)</f>
        <v>81732</v>
      </c>
      <c r="J410" s="4">
        <f t="shared" ref="J410" si="745">I410/$K410</f>
        <v>6.2807671677530111E-2</v>
      </c>
      <c r="K410" s="3">
        <f>SUM(K$222:K226)</f>
        <v>1301306</v>
      </c>
    </row>
    <row r="411" spans="1:11" x14ac:dyDescent="0.2">
      <c r="A411" s="2">
        <v>42887</v>
      </c>
      <c r="B411" s="2"/>
      <c r="C411" s="3">
        <f>SUM(C$222:C227)</f>
        <v>1124622</v>
      </c>
      <c r="D411" s="4">
        <f t="shared" ref="D411" si="746">C411/$K411</f>
        <v>0.7062850984672544</v>
      </c>
      <c r="E411" s="3">
        <f>SUM(E$222:E227)</f>
        <v>374968</v>
      </c>
      <c r="F411" s="4">
        <f t="shared" ref="F411" si="747">E411/$K411</f>
        <v>0.23548740003491792</v>
      </c>
      <c r="G411" s="3">
        <f>SUM(G$222:G227)</f>
        <v>0</v>
      </c>
      <c r="H411" s="4">
        <f t="shared" ref="H411" si="748">G411/$K411</f>
        <v>0</v>
      </c>
      <c r="I411" s="3">
        <f>SUM(I$222:I227)</f>
        <v>92716</v>
      </c>
      <c r="J411" s="4">
        <f t="shared" ref="J411" si="749">I411/$K411</f>
        <v>5.8227501497827676E-2</v>
      </c>
      <c r="K411" s="3">
        <f>SUM(K$222:K227)</f>
        <v>1592306</v>
      </c>
    </row>
    <row r="412" spans="1:11" x14ac:dyDescent="0.2">
      <c r="A412" s="2">
        <v>42917</v>
      </c>
      <c r="B412" s="2"/>
      <c r="C412" s="3">
        <f>SUM(C$222:C228)</f>
        <v>1312907</v>
      </c>
      <c r="D412" s="4">
        <f t="shared" ref="D412" si="750">C412/$K412</f>
        <v>0.70654621344050494</v>
      </c>
      <c r="E412" s="3">
        <f>SUM(E$222:E228)</f>
        <v>433450</v>
      </c>
      <c r="F412" s="4">
        <f t="shared" ref="F412" si="751">E412/$K412</f>
        <v>0.23326287103030668</v>
      </c>
      <c r="G412" s="3">
        <f>SUM(G$222:G228)</f>
        <v>0</v>
      </c>
      <c r="H412" s="4">
        <f t="shared" ref="H412" si="752">G412/$K412</f>
        <v>0</v>
      </c>
      <c r="I412" s="3">
        <f>SUM(I$222:I228)</f>
        <v>111847</v>
      </c>
      <c r="J412" s="4">
        <f t="shared" ref="J412" si="753">I412/$K412</f>
        <v>6.0190915529188399E-2</v>
      </c>
      <c r="K412" s="3">
        <f>SUM(K$222:K228)</f>
        <v>1858204</v>
      </c>
    </row>
    <row r="413" spans="1:11" x14ac:dyDescent="0.2">
      <c r="A413" s="2">
        <v>42948</v>
      </c>
      <c r="B413" s="2"/>
      <c r="C413" s="3">
        <f>SUM(C$222:C229)</f>
        <v>1507337</v>
      </c>
      <c r="D413" s="4">
        <f t="shared" ref="D413" si="754">C413/$K413</f>
        <v>0.70609466579724478</v>
      </c>
      <c r="E413" s="3">
        <f>SUM(E$222:E229)</f>
        <v>498909</v>
      </c>
      <c r="F413" s="4">
        <f t="shared" ref="F413" si="755">E413/$K413</f>
        <v>0.23370817781175518</v>
      </c>
      <c r="G413" s="3">
        <f>SUM(G$222:G229)</f>
        <v>0</v>
      </c>
      <c r="H413" s="4">
        <f t="shared" ref="H413" si="756">G413/$K413</f>
        <v>0</v>
      </c>
      <c r="I413" s="3">
        <f>SUM(I$222:I229)</f>
        <v>128506</v>
      </c>
      <c r="J413" s="4">
        <f t="shared" ref="J413" si="757">I413/$K413</f>
        <v>6.0197156390999984E-2</v>
      </c>
      <c r="K413" s="3">
        <f>SUM(K$222:K229)</f>
        <v>2134752</v>
      </c>
    </row>
    <row r="414" spans="1:11" x14ac:dyDescent="0.2">
      <c r="A414" s="2">
        <v>42979</v>
      </c>
      <c r="B414" s="2"/>
      <c r="C414" s="3">
        <f>SUM(C$222:C230)</f>
        <v>1716221</v>
      </c>
      <c r="D414" s="4">
        <f t="shared" ref="D414" si="758">C414/$K414</f>
        <v>0.70750089353771262</v>
      </c>
      <c r="E414" s="3">
        <f>SUM(E$222:E230)</f>
        <v>565891</v>
      </c>
      <c r="F414" s="4">
        <f t="shared" ref="F414" si="759">E414/$K414</f>
        <v>0.2332848672431754</v>
      </c>
      <c r="G414" s="3">
        <f>SUM(G$222:G230)</f>
        <v>0</v>
      </c>
      <c r="H414" s="4">
        <f t="shared" ref="H414" si="760">G414/$K414</f>
        <v>0</v>
      </c>
      <c r="I414" s="3">
        <f>SUM(I$222:I230)</f>
        <v>143639</v>
      </c>
      <c r="J414" s="4">
        <f t="shared" ref="J414" si="761">I414/$K414</f>
        <v>5.9214239219111939E-2</v>
      </c>
      <c r="K414" s="3">
        <f>SUM(K$222:K230)</f>
        <v>2425751</v>
      </c>
    </row>
    <row r="415" spans="1:11" x14ac:dyDescent="0.2">
      <c r="A415" s="2">
        <v>43009</v>
      </c>
      <c r="B415" s="2"/>
      <c r="C415" s="3">
        <f>SUM(C$222:C231)</f>
        <v>1928925</v>
      </c>
      <c r="D415" s="4">
        <f t="shared" ref="D415" si="762">C415/$K415</f>
        <v>0.71001170147724246</v>
      </c>
      <c r="E415" s="3">
        <f>SUM(E$222:E231)</f>
        <v>632224</v>
      </c>
      <c r="F415" s="4">
        <f t="shared" ref="F415" si="763">E415/$K415</f>
        <v>0.23271326669245729</v>
      </c>
      <c r="G415" s="3">
        <f>SUM(G$222:G231)</f>
        <v>0</v>
      </c>
      <c r="H415" s="4">
        <f t="shared" ref="H415" si="764">G415/$K415</f>
        <v>0</v>
      </c>
      <c r="I415" s="3">
        <f>SUM(I$222:I231)</f>
        <v>155602</v>
      </c>
      <c r="J415" s="4">
        <f t="shared" ref="J415" si="765">I415/$K415</f>
        <v>5.7275031830300235E-2</v>
      </c>
      <c r="K415" s="3">
        <f>SUM(K$222:K231)</f>
        <v>2716751</v>
      </c>
    </row>
    <row r="416" spans="1:11" x14ac:dyDescent="0.2">
      <c r="A416" s="2">
        <v>43040</v>
      </c>
      <c r="B416" s="2"/>
      <c r="C416" s="3">
        <f>SUM(C$222:C232)</f>
        <v>2139179</v>
      </c>
      <c r="D416" s="4">
        <f t="shared" ref="D416" si="766">C416/$K416</f>
        <v>0.71122210581926493</v>
      </c>
      <c r="E416" s="3">
        <f>SUM(E$222:E232)</f>
        <v>699439</v>
      </c>
      <c r="F416" s="4">
        <f t="shared" ref="F416" si="767">E416/$K416</f>
        <v>0.23254551324228634</v>
      </c>
      <c r="G416" s="3">
        <f>SUM(G$222:G232)</f>
        <v>0</v>
      </c>
      <c r="H416" s="4">
        <f t="shared" ref="H416" si="768">G416/$K416</f>
        <v>0</v>
      </c>
      <c r="I416" s="3">
        <f>SUM(I$222:I232)</f>
        <v>169133</v>
      </c>
      <c r="J416" s="4">
        <f t="shared" ref="J416" si="769">I416/$K416</f>
        <v>5.6232380938448692E-2</v>
      </c>
      <c r="K416" s="3">
        <f>SUM(K$222:K232)</f>
        <v>3007751</v>
      </c>
    </row>
    <row r="417" spans="1:11" x14ac:dyDescent="0.2">
      <c r="A417" s="2">
        <v>43070</v>
      </c>
      <c r="B417" s="2"/>
      <c r="C417" s="3">
        <f>SUM(C$222:C233)</f>
        <v>2357510</v>
      </c>
      <c r="D417" s="4">
        <f t="shared" ref="D417" si="770">C417/$K417</f>
        <v>0.70619949159843343</v>
      </c>
      <c r="E417" s="3">
        <f>SUM(E$222:E233)</f>
        <v>774823</v>
      </c>
      <c r="F417" s="4">
        <f t="shared" ref="F417" si="771">E417/$K417</f>
        <v>0.23210065224697796</v>
      </c>
      <c r="G417" s="3">
        <f>SUM(G$222:G233)</f>
        <v>0</v>
      </c>
      <c r="H417" s="4">
        <f t="shared" ref="H417" si="772">G417/$K417</f>
        <v>0</v>
      </c>
      <c r="I417" s="3">
        <f>SUM(I$222:I233)</f>
        <v>205973</v>
      </c>
      <c r="J417" s="4">
        <f t="shared" ref="J417" si="773">I417/$K417</f>
        <v>6.1699856154588582E-2</v>
      </c>
      <c r="K417" s="3">
        <f>SUM(K$222:K233)</f>
        <v>3338306</v>
      </c>
    </row>
    <row r="418" spans="1:11" x14ac:dyDescent="0.2">
      <c r="A418" s="2">
        <v>43101</v>
      </c>
      <c r="B418" s="2"/>
      <c r="C418" s="3">
        <f>SUM(C$234:C234)</f>
        <v>211373</v>
      </c>
      <c r="D418" s="4">
        <f t="shared" ref="D418" si="774">C418/$K418</f>
        <v>0.71570831668551538</v>
      </c>
      <c r="E418" s="3">
        <f>SUM(E$234:E234)</f>
        <v>66211</v>
      </c>
      <c r="F418" s="4">
        <f t="shared" ref="F418" si="775">E418/$K418</f>
        <v>0.22419023884821931</v>
      </c>
      <c r="G418" s="3">
        <f>SUM(G$234:G234)</f>
        <v>0</v>
      </c>
      <c r="H418" s="4">
        <f t="shared" ref="H418" si="776">G418/$K418</f>
        <v>0</v>
      </c>
      <c r="I418" s="3">
        <f>SUM(I$234:I234)</f>
        <v>17750</v>
      </c>
      <c r="J418" s="4">
        <f t="shared" ref="J418" si="777">I418/$K418</f>
        <v>6.0101444466265315E-2</v>
      </c>
      <c r="K418" s="3">
        <f>SUM(K$234:K234)</f>
        <v>295334</v>
      </c>
    </row>
    <row r="419" spans="1:11" x14ac:dyDescent="0.2">
      <c r="A419" s="2">
        <v>43132</v>
      </c>
      <c r="B419" s="2"/>
      <c r="C419" s="3">
        <f>SUM(C$234:C235)</f>
        <v>423023</v>
      </c>
      <c r="D419" s="4">
        <f t="shared" ref="D419" si="778">C419/$K419</f>
        <v>0.71617848974125864</v>
      </c>
      <c r="E419" s="3">
        <f>SUM(E$234:E235)</f>
        <v>133822</v>
      </c>
      <c r="F419" s="4">
        <f t="shared" ref="F419" si="779">E419/$K419</f>
        <v>0.22656082022527074</v>
      </c>
      <c r="G419" s="3">
        <f>SUM(G$234:G235)</f>
        <v>0</v>
      </c>
      <c r="H419" s="4">
        <f t="shared" ref="H419" si="780">G419/$K419</f>
        <v>0</v>
      </c>
      <c r="I419" s="3">
        <f>SUM(I$234:I235)</f>
        <v>33822</v>
      </c>
      <c r="J419" s="4">
        <f t="shared" ref="J419" si="781">I419/$K419</f>
        <v>5.7260690033470639E-2</v>
      </c>
      <c r="K419" s="3">
        <f>SUM(K$234:K235)</f>
        <v>590667</v>
      </c>
    </row>
    <row r="420" spans="1:11" x14ac:dyDescent="0.2">
      <c r="A420" s="2">
        <v>43160</v>
      </c>
      <c r="B420" s="2"/>
      <c r="C420" s="3">
        <f>SUM(C$234:C236)</f>
        <v>684268</v>
      </c>
      <c r="D420" s="4">
        <f t="shared" ref="D420" si="782">C420/$K420</f>
        <v>0.71719965663364715</v>
      </c>
      <c r="E420" s="3">
        <f>SUM(E$234:E236)</f>
        <v>219618</v>
      </c>
      <c r="F420" s="4">
        <f t="shared" ref="F420" si="783">E420/$K420</f>
        <v>0.23018752037296544</v>
      </c>
      <c r="G420" s="3">
        <f>SUM(G$234:G236)</f>
        <v>0</v>
      </c>
      <c r="H420" s="4">
        <f t="shared" ref="H420" si="784">G420/$K420</f>
        <v>0</v>
      </c>
      <c r="I420" s="3">
        <f>SUM(I$234:I236)</f>
        <v>50197</v>
      </c>
      <c r="J420" s="4">
        <f t="shared" ref="J420" si="785">I420/$K420</f>
        <v>5.2612822993387369E-2</v>
      </c>
      <c r="K420" s="3">
        <f>SUM(K$234:K236)</f>
        <v>954083</v>
      </c>
    </row>
    <row r="421" spans="1:11" x14ac:dyDescent="0.2">
      <c r="A421" s="2">
        <v>43191</v>
      </c>
      <c r="B421" s="2"/>
      <c r="C421" s="3">
        <f>SUM(C$234:C237)</f>
        <v>905499</v>
      </c>
      <c r="D421" s="4">
        <f t="shared" ref="D421" si="786">C421/$K421</f>
        <v>0.72389247526731293</v>
      </c>
      <c r="E421" s="3">
        <f>SUM(E$234:E237)</f>
        <v>284269</v>
      </c>
      <c r="F421" s="4">
        <f t="shared" ref="F421" si="787">E421/$K421</f>
        <v>0.22725612071549914</v>
      </c>
      <c r="G421" s="3">
        <f>SUM(G$234:G237)</f>
        <v>0</v>
      </c>
      <c r="H421" s="4">
        <f t="shared" ref="H421" si="788">G421/$K421</f>
        <v>0</v>
      </c>
      <c r="I421" s="3">
        <f>SUM(I$234:I237)</f>
        <v>61107</v>
      </c>
      <c r="J421" s="4">
        <f t="shared" ref="J421" si="789">I421/$K421</f>
        <v>4.8851404017187967E-2</v>
      </c>
      <c r="K421" s="3">
        <f>SUM(K$234:K237)</f>
        <v>1250875</v>
      </c>
    </row>
    <row r="422" spans="1:11" x14ac:dyDescent="0.2">
      <c r="A422" s="2">
        <v>43221</v>
      </c>
      <c r="B422" s="2"/>
      <c r="C422" s="3">
        <f>SUM(C$234:C238)</f>
        <v>1125653</v>
      </c>
      <c r="D422" s="4">
        <f t="shared" ref="D422" si="790">C422/$K422</f>
        <v>0.7273224795773251</v>
      </c>
      <c r="E422" s="3">
        <f>SUM(E$234:E238)</f>
        <v>349690</v>
      </c>
      <c r="F422" s="4">
        <f t="shared" ref="F422" si="791">E422/$K422</f>
        <v>0.2259465375949736</v>
      </c>
      <c r="G422" s="3">
        <f>SUM(G$234:G238)</f>
        <v>0</v>
      </c>
      <c r="H422" s="4">
        <f t="shared" ref="H422" si="792">G422/$K422</f>
        <v>0</v>
      </c>
      <c r="I422" s="3">
        <f>SUM(I$234:I238)</f>
        <v>72324</v>
      </c>
      <c r="J422" s="4">
        <f t="shared" ref="J422" si="793">I422/$K422</f>
        <v>4.6730982827701308E-2</v>
      </c>
      <c r="K422" s="3">
        <f>SUM(K$234:K238)</f>
        <v>1547667</v>
      </c>
    </row>
    <row r="423" spans="1:11" x14ac:dyDescent="0.2">
      <c r="A423" s="2">
        <v>43252</v>
      </c>
      <c r="B423" s="2"/>
      <c r="C423" s="3">
        <f>SUM(C$234:C239)</f>
        <v>1348628</v>
      </c>
      <c r="D423" s="4">
        <f t="shared" ref="D423" si="794">C423/$K423</f>
        <v>0.73117848170031519</v>
      </c>
      <c r="E423" s="3">
        <f>SUM(E$234:E239)</f>
        <v>413729</v>
      </c>
      <c r="F423" s="4">
        <f t="shared" ref="F423" si="795">E423/$K423</f>
        <v>0.22430925507655908</v>
      </c>
      <c r="G423" s="3">
        <f>SUM(G$234:G239)</f>
        <v>0</v>
      </c>
      <c r="H423" s="4">
        <f t="shared" ref="H423" si="796">G423/$K423</f>
        <v>0</v>
      </c>
      <c r="I423" s="3">
        <f>SUM(I$234:I239)</f>
        <v>82101</v>
      </c>
      <c r="J423" s="4">
        <f t="shared" ref="J423" si="797">I423/$K423</f>
        <v>4.4512263223125709E-2</v>
      </c>
      <c r="K423" s="3">
        <f>SUM(K$234:K239)</f>
        <v>1844458</v>
      </c>
    </row>
    <row r="424" spans="1:11" x14ac:dyDescent="0.2">
      <c r="A424" s="2">
        <v>43282</v>
      </c>
      <c r="B424" s="2"/>
      <c r="C424" s="3">
        <f>SUM(C$234:C240)</f>
        <v>1570869</v>
      </c>
      <c r="D424" s="4">
        <f t="shared" ref="D424" si="798">C424/$K424</f>
        <v>0.73362241681260942</v>
      </c>
      <c r="E424" s="3">
        <f>SUM(E$234:E240)</f>
        <v>476893</v>
      </c>
      <c r="F424" s="4">
        <f t="shared" ref="F424" si="799">E424/$K424</f>
        <v>0.22271710449503795</v>
      </c>
      <c r="G424" s="3">
        <f>SUM(G$234:G240)</f>
        <v>0</v>
      </c>
      <c r="H424" s="4">
        <f t="shared" ref="H424" si="800">G424/$K424</f>
        <v>0</v>
      </c>
      <c r="I424" s="3">
        <f>SUM(I$234:I240)</f>
        <v>93488</v>
      </c>
      <c r="J424" s="4">
        <f t="shared" ref="J424" si="801">I424/$K424</f>
        <v>4.3660478692352594E-2</v>
      </c>
      <c r="K424" s="3">
        <f>SUM(K$234:K240)</f>
        <v>2141250</v>
      </c>
    </row>
    <row r="425" spans="1:11" x14ac:dyDescent="0.2">
      <c r="A425" s="2">
        <v>43313</v>
      </c>
      <c r="B425" s="2"/>
      <c r="C425" s="3">
        <f>SUM(C$234:C241)</f>
        <v>1805664</v>
      </c>
      <c r="D425" s="4">
        <f t="shared" ref="D425" si="802">C425/$K425</f>
        <v>0.73540253675558709</v>
      </c>
      <c r="E425" s="3">
        <f>SUM(E$234:E241)</f>
        <v>545976</v>
      </c>
      <c r="F425" s="4">
        <f t="shared" ref="F425" si="803">E425/$K425</f>
        <v>0.2223625964784525</v>
      </c>
      <c r="G425" s="3">
        <f>SUM(G$234:G241)</f>
        <v>0</v>
      </c>
      <c r="H425" s="4">
        <f t="shared" ref="H425" si="804">G425/$K425</f>
        <v>0</v>
      </c>
      <c r="I425" s="3">
        <f>SUM(I$234:I241)</f>
        <v>103701</v>
      </c>
      <c r="J425" s="4">
        <f t="shared" ref="J425" si="805">I425/$K425</f>
        <v>4.2234866765960409E-2</v>
      </c>
      <c r="K425" s="3">
        <f>SUM(K$234:K241)</f>
        <v>2455341</v>
      </c>
    </row>
    <row r="426" spans="1:11" x14ac:dyDescent="0.2">
      <c r="A426" s="2">
        <v>43344</v>
      </c>
      <c r="B426" s="2"/>
      <c r="C426" s="3">
        <f>SUM(C$234:C242)</f>
        <v>2027290</v>
      </c>
      <c r="D426" s="4">
        <f t="shared" ref="D426" si="806">C426/$K426</f>
        <v>0.73220194758805213</v>
      </c>
      <c r="E426" s="3">
        <f>SUM(E$234:E242)</f>
        <v>615137</v>
      </c>
      <c r="F426" s="4">
        <f t="shared" ref="F426" si="807">E426/$K426</f>
        <v>0.22217073503715384</v>
      </c>
      <c r="G426" s="3">
        <f>SUM(G$234:G242)</f>
        <v>0</v>
      </c>
      <c r="H426" s="4">
        <f t="shared" ref="H426" si="808">G426/$K426</f>
        <v>0</v>
      </c>
      <c r="I426" s="3">
        <f>SUM(I$234:I242)</f>
        <v>126331</v>
      </c>
      <c r="J426" s="4">
        <f t="shared" ref="J426" si="809">I426/$K426</f>
        <v>4.5627317374794044E-2</v>
      </c>
      <c r="K426" s="3">
        <f>SUM(K$234:K242)</f>
        <v>2768758</v>
      </c>
    </row>
    <row r="427" spans="1:11" x14ac:dyDescent="0.2">
      <c r="A427" s="2"/>
      <c r="B427" s="2"/>
      <c r="C427" s="3"/>
      <c r="D427" s="4"/>
      <c r="E427" s="3"/>
      <c r="F427" s="4"/>
      <c r="G427" s="3"/>
      <c r="H427" s="4"/>
      <c r="I427" s="3"/>
      <c r="J427" s="4"/>
      <c r="K427" s="3"/>
    </row>
    <row r="428" spans="1:11" x14ac:dyDescent="0.2">
      <c r="A428" s="2"/>
      <c r="B428" s="2"/>
      <c r="C428" s="3"/>
      <c r="D428" s="4"/>
      <c r="E428" s="3"/>
      <c r="F428" s="4"/>
      <c r="G428" s="3"/>
      <c r="H428" s="4"/>
      <c r="I428" s="3"/>
      <c r="J428" s="4"/>
      <c r="K428" s="3"/>
    </row>
    <row r="429" spans="1:11" x14ac:dyDescent="0.2">
      <c r="A429" s="2"/>
      <c r="B429" s="2"/>
      <c r="C429" s="3"/>
      <c r="D429" s="4"/>
      <c r="E429" s="3"/>
      <c r="F429" s="4"/>
      <c r="G429" s="3"/>
      <c r="H429" s="4"/>
      <c r="I429" s="3"/>
      <c r="J429" s="4"/>
      <c r="K429" s="3"/>
    </row>
    <row r="436" spans="1:11" ht="15.75" x14ac:dyDescent="0.25">
      <c r="A436" s="17" t="s">
        <v>7</v>
      </c>
      <c r="B436" s="17"/>
    </row>
    <row r="437" spans="1:11" x14ac:dyDescent="0.2">
      <c r="A437" s="2">
        <v>37987</v>
      </c>
      <c r="B437" s="2"/>
      <c r="C437" s="3"/>
      <c r="D437" s="4"/>
      <c r="E437" s="3"/>
      <c r="F437" s="4"/>
      <c r="G437" s="3"/>
      <c r="H437" s="4"/>
      <c r="I437" s="3"/>
      <c r="J437" s="3"/>
      <c r="K437" s="3"/>
    </row>
    <row r="438" spans="1:11" x14ac:dyDescent="0.2">
      <c r="A438" s="2">
        <v>38018</v>
      </c>
      <c r="B438" s="2"/>
      <c r="C438" s="3"/>
      <c r="D438" s="4"/>
      <c r="E438" s="3"/>
      <c r="F438" s="4"/>
      <c r="G438" s="3"/>
      <c r="H438" s="4"/>
      <c r="I438" s="3"/>
      <c r="J438" s="3"/>
      <c r="K438" s="3"/>
    </row>
    <row r="439" spans="1:11" x14ac:dyDescent="0.2">
      <c r="A439" s="2">
        <v>38047</v>
      </c>
      <c r="B439" s="2"/>
      <c r="C439" s="3"/>
      <c r="D439" s="4"/>
      <c r="E439" s="3"/>
      <c r="F439" s="4"/>
      <c r="G439" s="3"/>
      <c r="H439" s="4"/>
      <c r="I439" s="3"/>
      <c r="J439" s="3"/>
      <c r="K439" s="3"/>
    </row>
    <row r="440" spans="1:11" x14ac:dyDescent="0.2">
      <c r="A440" s="2">
        <v>38078</v>
      </c>
      <c r="B440" s="2"/>
      <c r="C440" s="3"/>
      <c r="D440" s="4"/>
      <c r="E440" s="3"/>
      <c r="F440" s="4"/>
      <c r="G440" s="3"/>
      <c r="H440" s="4"/>
      <c r="I440" s="3"/>
      <c r="J440" s="3"/>
      <c r="K440" s="3"/>
    </row>
    <row r="441" spans="1:11" x14ac:dyDescent="0.2">
      <c r="A441" s="2">
        <v>38108</v>
      </c>
      <c r="B441" s="2"/>
      <c r="C441" s="3"/>
      <c r="D441" s="4"/>
      <c r="E441" s="3"/>
      <c r="F441" s="4"/>
      <c r="G441" s="3"/>
      <c r="H441" s="4"/>
      <c r="I441" s="3"/>
      <c r="J441" s="3"/>
      <c r="K441" s="3"/>
    </row>
    <row r="442" spans="1:11" x14ac:dyDescent="0.2">
      <c r="A442" s="2">
        <v>38139</v>
      </c>
      <c r="B442" s="2"/>
      <c r="C442" s="3"/>
      <c r="D442" s="4"/>
      <c r="E442" s="3"/>
      <c r="F442" s="4"/>
      <c r="G442" s="3"/>
      <c r="H442" s="4"/>
      <c r="I442" s="3"/>
      <c r="J442" s="3"/>
      <c r="K442" s="3"/>
    </row>
    <row r="443" spans="1:11" x14ac:dyDescent="0.2">
      <c r="A443" s="2">
        <v>38169</v>
      </c>
      <c r="B443" s="2"/>
      <c r="C443" s="3"/>
      <c r="D443" s="4"/>
      <c r="E443" s="3"/>
      <c r="F443" s="4"/>
      <c r="G443" s="3"/>
      <c r="H443" s="4"/>
      <c r="I443" s="3"/>
      <c r="J443" s="3"/>
      <c r="K443" s="3"/>
    </row>
    <row r="444" spans="1:11" x14ac:dyDescent="0.2">
      <c r="A444" s="2">
        <v>38200</v>
      </c>
      <c r="B444" s="2"/>
      <c r="C444" s="3"/>
      <c r="D444" s="4"/>
      <c r="E444" s="3"/>
      <c r="F444" s="4"/>
      <c r="G444" s="3"/>
      <c r="H444" s="4"/>
      <c r="I444" s="3"/>
      <c r="J444" s="3"/>
      <c r="K444" s="3"/>
    </row>
    <row r="445" spans="1:11" x14ac:dyDescent="0.2">
      <c r="A445" s="2">
        <v>38231</v>
      </c>
      <c r="B445" s="2"/>
      <c r="C445" s="3"/>
      <c r="D445" s="4"/>
      <c r="E445" s="3"/>
      <c r="F445" s="4"/>
      <c r="G445" s="3"/>
      <c r="H445" s="4"/>
      <c r="I445" s="3"/>
      <c r="J445" s="3"/>
      <c r="K445" s="3"/>
    </row>
    <row r="446" spans="1:11" x14ac:dyDescent="0.2">
      <c r="A446" s="2">
        <v>38261</v>
      </c>
      <c r="B446" s="2"/>
      <c r="C446" s="3"/>
      <c r="D446" s="4"/>
      <c r="E446" s="3"/>
      <c r="F446" s="4"/>
      <c r="G446" s="3"/>
      <c r="H446" s="4"/>
      <c r="I446" s="3"/>
      <c r="J446" s="3"/>
      <c r="K446" s="3"/>
    </row>
    <row r="447" spans="1:11" x14ac:dyDescent="0.2">
      <c r="A447" s="2">
        <v>38292</v>
      </c>
      <c r="B447" s="2"/>
      <c r="C447" s="3"/>
      <c r="D447" s="4"/>
      <c r="E447" s="3"/>
      <c r="F447" s="4"/>
      <c r="G447" s="3"/>
      <c r="H447" s="4"/>
      <c r="I447" s="3"/>
      <c r="J447" s="3"/>
      <c r="K447" s="3"/>
    </row>
    <row r="448" spans="1:11" x14ac:dyDescent="0.2">
      <c r="A448" s="2">
        <v>38322</v>
      </c>
      <c r="B448" s="2"/>
      <c r="C448" s="3">
        <f t="shared" ref="C448:C479" si="810">SUM(C66:C77)</f>
        <v>1545336.1099999999</v>
      </c>
      <c r="D448" s="4">
        <f t="shared" ref="D448:D479" si="811">C448/$K448</f>
        <v>0.8486156975814978</v>
      </c>
      <c r="E448" s="3">
        <f t="shared" ref="E448:E479" si="812">SUM(E66:E77)</f>
        <v>273151.21000000002</v>
      </c>
      <c r="F448" s="4">
        <f t="shared" ref="F448:F479" si="813">E448/$K448</f>
        <v>0.14999999231195099</v>
      </c>
      <c r="G448" s="3">
        <f t="shared" ref="G448:G479" si="814">SUM(G66:G77)</f>
        <v>0</v>
      </c>
      <c r="H448" s="4">
        <f t="shared" ref="H448:H479" si="815">G448/$K448</f>
        <v>0</v>
      </c>
      <c r="I448" s="3">
        <f t="shared" ref="I448:I479" si="816">SUM(I66:I77)</f>
        <v>2520.84</v>
      </c>
      <c r="J448" s="4">
        <f t="shared" ref="J448:J479" si="817">I448/$K448</f>
        <v>1.3843101065510875E-3</v>
      </c>
      <c r="K448" s="3">
        <f t="shared" ref="K448:K479" si="818">SUM(K66:K77)</f>
        <v>1821008.1600000001</v>
      </c>
    </row>
    <row r="449" spans="1:11" x14ac:dyDescent="0.2">
      <c r="A449" s="2">
        <v>38353</v>
      </c>
      <c r="B449" s="2"/>
      <c r="C449" s="3">
        <f t="shared" si="810"/>
        <v>1528761.73</v>
      </c>
      <c r="D449" s="4">
        <f t="shared" si="811"/>
        <v>0.8483163373569067</v>
      </c>
      <c r="E449" s="3">
        <f t="shared" si="812"/>
        <v>270316.90999999997</v>
      </c>
      <c r="F449" s="4">
        <f t="shared" si="813"/>
        <v>0.14999999445095774</v>
      </c>
      <c r="G449" s="3">
        <f t="shared" si="814"/>
        <v>0</v>
      </c>
      <c r="H449" s="4">
        <f t="shared" si="815"/>
        <v>0</v>
      </c>
      <c r="I449" s="3">
        <f t="shared" si="816"/>
        <v>3034.1600000000003</v>
      </c>
      <c r="J449" s="4">
        <f t="shared" si="817"/>
        <v>1.6836681921353646E-3</v>
      </c>
      <c r="K449" s="3">
        <f t="shared" si="818"/>
        <v>1802112.8000000003</v>
      </c>
    </row>
    <row r="450" spans="1:11" x14ac:dyDescent="0.2">
      <c r="A450" s="2">
        <v>38384</v>
      </c>
      <c r="B450" s="2"/>
      <c r="C450" s="3">
        <f t="shared" si="810"/>
        <v>1524440.4899999998</v>
      </c>
      <c r="D450" s="4">
        <f t="shared" si="811"/>
        <v>0.84843978161014311</v>
      </c>
      <c r="E450" s="3">
        <f t="shared" si="812"/>
        <v>269513.61</v>
      </c>
      <c r="F450" s="4">
        <f t="shared" si="813"/>
        <v>0.14999999666065109</v>
      </c>
      <c r="G450" s="3">
        <f t="shared" si="814"/>
        <v>0</v>
      </c>
      <c r="H450" s="4">
        <f t="shared" si="815"/>
        <v>0</v>
      </c>
      <c r="I450" s="3">
        <f t="shared" si="816"/>
        <v>2803.34</v>
      </c>
      <c r="J450" s="4">
        <f t="shared" si="817"/>
        <v>1.5602217292056964E-3</v>
      </c>
      <c r="K450" s="3">
        <f t="shared" si="818"/>
        <v>1796757.44</v>
      </c>
    </row>
    <row r="451" spans="1:11" x14ac:dyDescent="0.2">
      <c r="A451" s="2">
        <v>38412</v>
      </c>
      <c r="B451" s="2"/>
      <c r="C451" s="3">
        <f t="shared" si="810"/>
        <v>1518505.53</v>
      </c>
      <c r="D451" s="4">
        <f t="shared" si="811"/>
        <v>0.8482051313045248</v>
      </c>
      <c r="E451" s="3">
        <f t="shared" si="812"/>
        <v>268538.61</v>
      </c>
      <c r="F451" s="4">
        <f t="shared" si="813"/>
        <v>0.14999999832426331</v>
      </c>
      <c r="G451" s="3">
        <f t="shared" si="814"/>
        <v>0</v>
      </c>
      <c r="H451" s="4">
        <f t="shared" si="815"/>
        <v>0</v>
      </c>
      <c r="I451" s="3">
        <f t="shared" si="816"/>
        <v>3213.28</v>
      </c>
      <c r="J451" s="4">
        <f t="shared" si="817"/>
        <v>1.7948703712117556E-3</v>
      </c>
      <c r="K451" s="3">
        <f t="shared" si="818"/>
        <v>1790257.4200000002</v>
      </c>
    </row>
    <row r="452" spans="1:11" x14ac:dyDescent="0.2">
      <c r="A452" s="2">
        <v>38443</v>
      </c>
      <c r="B452" s="2"/>
      <c r="C452" s="3">
        <f t="shared" si="810"/>
        <v>1512904.78</v>
      </c>
      <c r="D452" s="4">
        <f t="shared" si="811"/>
        <v>0.84815613378814858</v>
      </c>
      <c r="E452" s="3">
        <f t="shared" si="812"/>
        <v>267563.61</v>
      </c>
      <c r="F452" s="4">
        <f t="shared" si="813"/>
        <v>0.15</v>
      </c>
      <c r="G452" s="3">
        <f t="shared" si="814"/>
        <v>0</v>
      </c>
      <c r="H452" s="4">
        <f t="shared" si="815"/>
        <v>0</v>
      </c>
      <c r="I452" s="3">
        <f t="shared" si="816"/>
        <v>3289.0099999999998</v>
      </c>
      <c r="J452" s="4">
        <f t="shared" si="817"/>
        <v>1.8438662118514546E-3</v>
      </c>
      <c r="K452" s="3">
        <f t="shared" si="818"/>
        <v>1783757.4</v>
      </c>
    </row>
    <row r="453" spans="1:11" x14ac:dyDescent="0.2">
      <c r="A453" s="2">
        <v>38473</v>
      </c>
      <c r="B453" s="2"/>
      <c r="C453" s="3">
        <f t="shared" si="810"/>
        <v>1507913.04</v>
      </c>
      <c r="D453" s="4">
        <f t="shared" si="811"/>
        <v>0.84844944630360764</v>
      </c>
      <c r="E453" s="3">
        <f t="shared" si="812"/>
        <v>266588.61</v>
      </c>
      <c r="F453" s="4">
        <f t="shared" si="813"/>
        <v>0.15000000168799413</v>
      </c>
      <c r="G453" s="3">
        <f t="shared" si="814"/>
        <v>0</v>
      </c>
      <c r="H453" s="4">
        <f t="shared" si="815"/>
        <v>0</v>
      </c>
      <c r="I453" s="3">
        <f t="shared" si="816"/>
        <v>2755.73</v>
      </c>
      <c r="J453" s="4">
        <f t="shared" si="817"/>
        <v>1.5505520083984687E-3</v>
      </c>
      <c r="K453" s="3">
        <f t="shared" si="818"/>
        <v>1777257.3799999997</v>
      </c>
    </row>
    <row r="454" spans="1:11" x14ac:dyDescent="0.2">
      <c r="A454" s="2">
        <v>38504</v>
      </c>
      <c r="B454" s="2"/>
      <c r="C454" s="3">
        <f t="shared" si="810"/>
        <v>1510684.68</v>
      </c>
      <c r="D454" s="4">
        <f t="shared" si="811"/>
        <v>0.84851698935053477</v>
      </c>
      <c r="E454" s="3">
        <f t="shared" si="812"/>
        <v>267057.36</v>
      </c>
      <c r="F454" s="4">
        <f t="shared" si="813"/>
        <v>0.15000000337006261</v>
      </c>
      <c r="G454" s="3">
        <f t="shared" si="814"/>
        <v>0</v>
      </c>
      <c r="H454" s="4">
        <f t="shared" si="815"/>
        <v>0</v>
      </c>
      <c r="I454" s="3">
        <f t="shared" si="816"/>
        <v>2640.32</v>
      </c>
      <c r="J454" s="4">
        <f t="shared" si="817"/>
        <v>1.4830072794026112E-3</v>
      </c>
      <c r="K454" s="3">
        <f t="shared" si="818"/>
        <v>1780382.3599999999</v>
      </c>
    </row>
    <row r="455" spans="1:11" x14ac:dyDescent="0.2">
      <c r="A455" s="2">
        <v>38534</v>
      </c>
      <c r="B455" s="2"/>
      <c r="C455" s="3">
        <f t="shared" si="810"/>
        <v>1519122.2399999998</v>
      </c>
      <c r="D455" s="4">
        <f t="shared" si="811"/>
        <v>0.84856624010177417</v>
      </c>
      <c r="E455" s="3">
        <f t="shared" si="812"/>
        <v>268533.36</v>
      </c>
      <c r="F455" s="4">
        <f t="shared" si="813"/>
        <v>0.15000000502730854</v>
      </c>
      <c r="G455" s="3">
        <f t="shared" si="814"/>
        <v>0</v>
      </c>
      <c r="H455" s="4">
        <f t="shared" si="815"/>
        <v>0</v>
      </c>
      <c r="I455" s="3">
        <f t="shared" si="816"/>
        <v>2566.7399999999998</v>
      </c>
      <c r="J455" s="4">
        <f t="shared" si="817"/>
        <v>1.4337548709173187E-3</v>
      </c>
      <c r="K455" s="3">
        <f t="shared" si="818"/>
        <v>1790222.3399999996</v>
      </c>
    </row>
    <row r="456" spans="1:11" x14ac:dyDescent="0.2">
      <c r="A456" s="2">
        <v>38565</v>
      </c>
      <c r="B456" s="2"/>
      <c r="C456" s="3">
        <f t="shared" si="810"/>
        <v>1528580.42</v>
      </c>
      <c r="D456" s="4">
        <f t="shared" si="811"/>
        <v>0.84863506465986949</v>
      </c>
      <c r="E456" s="3">
        <f t="shared" si="812"/>
        <v>270183.36</v>
      </c>
      <c r="F456" s="4">
        <f t="shared" si="813"/>
        <v>0.15000000666214264</v>
      </c>
      <c r="G456" s="3">
        <f t="shared" si="814"/>
        <v>0</v>
      </c>
      <c r="H456" s="4">
        <f t="shared" si="815"/>
        <v>0</v>
      </c>
      <c r="I456" s="3">
        <f t="shared" si="816"/>
        <v>2458.5399999999995</v>
      </c>
      <c r="J456" s="4">
        <f t="shared" si="817"/>
        <v>1.3649286779879564E-3</v>
      </c>
      <c r="K456" s="3">
        <f t="shared" si="818"/>
        <v>1801222.3199999998</v>
      </c>
    </row>
    <row r="457" spans="1:11" x14ac:dyDescent="0.2">
      <c r="A457" s="2">
        <v>38596</v>
      </c>
      <c r="B457" s="2"/>
      <c r="C457" s="3">
        <f t="shared" si="810"/>
        <v>1497354.6099999999</v>
      </c>
      <c r="D457" s="4">
        <f t="shared" si="811"/>
        <v>0.84831494978620969</v>
      </c>
      <c r="E457" s="3">
        <f t="shared" si="812"/>
        <v>264763.93</v>
      </c>
      <c r="F457" s="4">
        <f t="shared" si="813"/>
        <v>0.15000000566542454</v>
      </c>
      <c r="G457" s="3">
        <f t="shared" si="814"/>
        <v>0</v>
      </c>
      <c r="H457" s="4">
        <f t="shared" si="815"/>
        <v>0</v>
      </c>
      <c r="I457" s="3">
        <f t="shared" si="816"/>
        <v>2974.2599999999993</v>
      </c>
      <c r="J457" s="4">
        <f t="shared" si="817"/>
        <v>1.6850445483659556E-3</v>
      </c>
      <c r="K457" s="3">
        <f t="shared" si="818"/>
        <v>1765092.7999999996</v>
      </c>
    </row>
    <row r="458" spans="1:11" x14ac:dyDescent="0.2">
      <c r="A458" s="2">
        <v>38626</v>
      </c>
      <c r="B458" s="2"/>
      <c r="C458" s="3">
        <f t="shared" si="810"/>
        <v>1499714.2</v>
      </c>
      <c r="D458" s="4">
        <f t="shared" si="811"/>
        <v>0.84841940316859621</v>
      </c>
      <c r="E458" s="3">
        <f t="shared" si="812"/>
        <v>265148.51</v>
      </c>
      <c r="F458" s="4">
        <f t="shared" si="813"/>
        <v>0.15000000707150909</v>
      </c>
      <c r="G458" s="3">
        <f t="shared" si="814"/>
        <v>0</v>
      </c>
      <c r="H458" s="4">
        <f t="shared" si="815"/>
        <v>0</v>
      </c>
      <c r="I458" s="3">
        <f t="shared" si="816"/>
        <v>2793.9399999999996</v>
      </c>
      <c r="J458" s="4">
        <f t="shared" si="817"/>
        <v>1.5805897598948303E-3</v>
      </c>
      <c r="K458" s="3">
        <f t="shared" si="818"/>
        <v>1767656.6499999997</v>
      </c>
    </row>
    <row r="459" spans="1:11" x14ac:dyDescent="0.2">
      <c r="A459" s="2">
        <v>38657</v>
      </c>
      <c r="B459" s="2"/>
      <c r="C459" s="3">
        <f t="shared" si="810"/>
        <v>1487436.87</v>
      </c>
      <c r="D459" s="4">
        <f t="shared" si="811"/>
        <v>0.83824056145870418</v>
      </c>
      <c r="E459" s="3">
        <f t="shared" si="812"/>
        <v>266171.25</v>
      </c>
      <c r="F459" s="4">
        <f t="shared" si="813"/>
        <v>0.15000000507192288</v>
      </c>
      <c r="G459" s="3">
        <f t="shared" si="814"/>
        <v>0</v>
      </c>
      <c r="H459" s="4">
        <f t="shared" si="815"/>
        <v>0</v>
      </c>
      <c r="I459" s="3">
        <f t="shared" si="816"/>
        <v>20866.82</v>
      </c>
      <c r="J459" s="4">
        <f t="shared" si="817"/>
        <v>1.1759433469373201E-2</v>
      </c>
      <c r="K459" s="3">
        <f t="shared" si="818"/>
        <v>1774474.9399999997</v>
      </c>
    </row>
    <row r="460" spans="1:11" x14ac:dyDescent="0.2">
      <c r="A460" s="2">
        <v>38687</v>
      </c>
      <c r="B460" s="2"/>
      <c r="C460" s="3">
        <f t="shared" si="810"/>
        <v>1487933.18</v>
      </c>
      <c r="D460" s="4">
        <f t="shared" si="811"/>
        <v>0.83813157324558241</v>
      </c>
      <c r="E460" s="3">
        <f t="shared" si="812"/>
        <v>266294.69</v>
      </c>
      <c r="F460" s="4">
        <f t="shared" si="813"/>
        <v>0.15000000704107203</v>
      </c>
      <c r="G460" s="3">
        <f t="shared" si="814"/>
        <v>0</v>
      </c>
      <c r="H460" s="4">
        <f t="shared" si="815"/>
        <v>0</v>
      </c>
      <c r="I460" s="3">
        <f t="shared" si="816"/>
        <v>21069.979999999996</v>
      </c>
      <c r="J460" s="4">
        <f t="shared" si="817"/>
        <v>1.1868419713345565E-2</v>
      </c>
      <c r="K460" s="3">
        <f t="shared" si="818"/>
        <v>1775297.8499999999</v>
      </c>
    </row>
    <row r="461" spans="1:11" x14ac:dyDescent="0.2">
      <c r="A461" s="2">
        <v>38718</v>
      </c>
      <c r="B461" s="2"/>
      <c r="C461" s="3">
        <f t="shared" si="810"/>
        <v>1513848.1</v>
      </c>
      <c r="D461" s="4">
        <f t="shared" si="811"/>
        <v>0.83870769079767959</v>
      </c>
      <c r="E461" s="3">
        <f t="shared" si="812"/>
        <v>270746.56</v>
      </c>
      <c r="F461" s="4">
        <f t="shared" si="813"/>
        <v>0.15000000470920127</v>
      </c>
      <c r="G461" s="3">
        <f t="shared" si="814"/>
        <v>0</v>
      </c>
      <c r="H461" s="4">
        <f t="shared" si="815"/>
        <v>0</v>
      </c>
      <c r="I461" s="3">
        <f t="shared" si="816"/>
        <v>20382.349999999999</v>
      </c>
      <c r="J461" s="4">
        <f t="shared" si="817"/>
        <v>1.1292304493119279E-2</v>
      </c>
      <c r="K461" s="3">
        <f t="shared" si="818"/>
        <v>1804977.0099999998</v>
      </c>
    </row>
    <row r="462" spans="1:11" x14ac:dyDescent="0.2">
      <c r="A462" s="2">
        <v>38749</v>
      </c>
      <c r="B462" s="2"/>
      <c r="C462" s="3">
        <f t="shared" si="810"/>
        <v>1543941.8900000001</v>
      </c>
      <c r="D462" s="4">
        <f t="shared" si="811"/>
        <v>0.83868581417161536</v>
      </c>
      <c r="E462" s="3">
        <f t="shared" si="812"/>
        <v>276135.93</v>
      </c>
      <c r="F462" s="4">
        <f t="shared" si="813"/>
        <v>0.15000000244444833</v>
      </c>
      <c r="G462" s="3">
        <f t="shared" si="814"/>
        <v>0</v>
      </c>
      <c r="H462" s="4">
        <f t="shared" si="815"/>
        <v>0</v>
      </c>
      <c r="I462" s="3">
        <f t="shared" si="816"/>
        <v>20828.349999999999</v>
      </c>
      <c r="J462" s="4">
        <f t="shared" si="817"/>
        <v>1.13141833839364E-2</v>
      </c>
      <c r="K462" s="3">
        <f t="shared" si="818"/>
        <v>1840906.17</v>
      </c>
    </row>
    <row r="463" spans="1:11" x14ac:dyDescent="0.2">
      <c r="A463" s="2">
        <v>38777</v>
      </c>
      <c r="B463" s="2"/>
      <c r="C463" s="3">
        <f t="shared" si="810"/>
        <v>1562106.25</v>
      </c>
      <c r="D463" s="4">
        <f t="shared" si="811"/>
        <v>0.8365016220923025</v>
      </c>
      <c r="E463" s="3">
        <f t="shared" si="812"/>
        <v>279885.93</v>
      </c>
      <c r="F463" s="4">
        <f t="shared" si="813"/>
        <v>0.14987779124871475</v>
      </c>
      <c r="G463" s="3">
        <f t="shared" si="814"/>
        <v>0</v>
      </c>
      <c r="H463" s="4">
        <f t="shared" si="815"/>
        <v>0</v>
      </c>
      <c r="I463" s="3">
        <f t="shared" si="816"/>
        <v>25435.46</v>
      </c>
      <c r="J463" s="4">
        <f t="shared" si="817"/>
        <v>1.3620586658982943E-2</v>
      </c>
      <c r="K463" s="3">
        <f t="shared" si="818"/>
        <v>1867427.6399999997</v>
      </c>
    </row>
    <row r="464" spans="1:11" x14ac:dyDescent="0.2">
      <c r="A464" s="2">
        <v>38808</v>
      </c>
      <c r="B464" s="2"/>
      <c r="C464" s="3">
        <f t="shared" si="810"/>
        <v>1582677.69</v>
      </c>
      <c r="D464" s="4">
        <f t="shared" si="811"/>
        <v>0.83632137712805765</v>
      </c>
      <c r="E464" s="3">
        <f t="shared" si="812"/>
        <v>283635.93</v>
      </c>
      <c r="F464" s="4">
        <f t="shared" si="813"/>
        <v>0.14987940569289085</v>
      </c>
      <c r="G464" s="3">
        <f t="shared" si="814"/>
        <v>0</v>
      </c>
      <c r="H464" s="4">
        <f t="shared" si="815"/>
        <v>0</v>
      </c>
      <c r="I464" s="3">
        <f t="shared" si="816"/>
        <v>26114.02</v>
      </c>
      <c r="J464" s="4">
        <f t="shared" si="817"/>
        <v>1.3799217179051561E-2</v>
      </c>
      <c r="K464" s="3">
        <f t="shared" si="818"/>
        <v>1892427.64</v>
      </c>
    </row>
    <row r="465" spans="1:11" x14ac:dyDescent="0.2">
      <c r="A465" s="2">
        <v>38838</v>
      </c>
      <c r="B465" s="2"/>
      <c r="C465" s="3">
        <f t="shared" si="810"/>
        <v>1598869.59</v>
      </c>
      <c r="D465" s="4">
        <f t="shared" si="811"/>
        <v>0.83386176179248173</v>
      </c>
      <c r="E465" s="3">
        <f t="shared" si="812"/>
        <v>287385.93</v>
      </c>
      <c r="F465" s="4">
        <f t="shared" si="813"/>
        <v>0.14988097803784661</v>
      </c>
      <c r="G465" s="3">
        <f t="shared" si="814"/>
        <v>0</v>
      </c>
      <c r="H465" s="4">
        <f t="shared" si="815"/>
        <v>0</v>
      </c>
      <c r="I465" s="3">
        <f t="shared" si="816"/>
        <v>31172.120000000003</v>
      </c>
      <c r="J465" s="4">
        <f t="shared" si="817"/>
        <v>1.6257260169671908E-2</v>
      </c>
      <c r="K465" s="3">
        <f t="shared" si="818"/>
        <v>1917427.6399999997</v>
      </c>
    </row>
    <row r="466" spans="1:11" x14ac:dyDescent="0.2">
      <c r="A466" s="2">
        <v>38869</v>
      </c>
      <c r="B466" s="2"/>
      <c r="C466" s="3">
        <f t="shared" si="810"/>
        <v>1592140.13</v>
      </c>
      <c r="D466" s="4">
        <f t="shared" si="811"/>
        <v>0.8237468725725664</v>
      </c>
      <c r="E466" s="3">
        <f t="shared" si="812"/>
        <v>289692.18</v>
      </c>
      <c r="F466" s="4">
        <f t="shared" si="813"/>
        <v>0.14988192483015234</v>
      </c>
      <c r="G466" s="3">
        <f t="shared" si="814"/>
        <v>0</v>
      </c>
      <c r="H466" s="4">
        <f t="shared" si="815"/>
        <v>0</v>
      </c>
      <c r="I466" s="3">
        <f t="shared" si="816"/>
        <v>50970.33</v>
      </c>
      <c r="J466" s="4">
        <f t="shared" si="817"/>
        <v>2.6371202597281224E-2</v>
      </c>
      <c r="K466" s="3">
        <f t="shared" si="818"/>
        <v>1932802.64</v>
      </c>
    </row>
    <row r="467" spans="1:11" x14ac:dyDescent="0.2">
      <c r="A467" s="2">
        <v>38899</v>
      </c>
      <c r="B467" s="2"/>
      <c r="C467" s="3">
        <f t="shared" si="810"/>
        <v>1598505.57</v>
      </c>
      <c r="D467" s="4">
        <f t="shared" si="811"/>
        <v>0.82384342372486818</v>
      </c>
      <c r="E467" s="3">
        <f t="shared" si="812"/>
        <v>290817.18</v>
      </c>
      <c r="F467" s="4">
        <f t="shared" si="813"/>
        <v>0.14988238123512529</v>
      </c>
      <c r="G467" s="3">
        <f t="shared" si="814"/>
        <v>0</v>
      </c>
      <c r="H467" s="4">
        <f t="shared" si="815"/>
        <v>0</v>
      </c>
      <c r="I467" s="3">
        <f t="shared" si="816"/>
        <v>50979.889999999992</v>
      </c>
      <c r="J467" s="4">
        <f t="shared" si="817"/>
        <v>2.6274195040006748E-2</v>
      </c>
      <c r="K467" s="3">
        <f t="shared" si="818"/>
        <v>1940302.6399999997</v>
      </c>
    </row>
    <row r="468" spans="1:11" x14ac:dyDescent="0.2">
      <c r="A468" s="2">
        <v>38930</v>
      </c>
      <c r="B468" s="2"/>
      <c r="C468" s="3">
        <f t="shared" si="810"/>
        <v>1601536.91</v>
      </c>
      <c r="D468" s="4">
        <f t="shared" si="811"/>
        <v>0.8222275076082658</v>
      </c>
      <c r="E468" s="3">
        <f t="shared" si="812"/>
        <v>291942.18</v>
      </c>
      <c r="F468" s="4">
        <f t="shared" si="813"/>
        <v>0.1498828341253301</v>
      </c>
      <c r="G468" s="3">
        <f t="shared" si="814"/>
        <v>0</v>
      </c>
      <c r="H468" s="4">
        <f t="shared" si="815"/>
        <v>0</v>
      </c>
      <c r="I468" s="3">
        <f t="shared" si="816"/>
        <v>54323.549999999996</v>
      </c>
      <c r="J468" s="4">
        <f t="shared" si="817"/>
        <v>2.788965826640424E-2</v>
      </c>
      <c r="K468" s="3">
        <f t="shared" si="818"/>
        <v>1947802.6399999997</v>
      </c>
    </row>
    <row r="469" spans="1:11" x14ac:dyDescent="0.2">
      <c r="A469" s="2">
        <v>38961</v>
      </c>
      <c r="B469" s="2"/>
      <c r="C469" s="3">
        <f t="shared" si="810"/>
        <v>1608182.38</v>
      </c>
      <c r="D469" s="4">
        <f t="shared" si="811"/>
        <v>0.82247236161865978</v>
      </c>
      <c r="E469" s="3">
        <f t="shared" si="812"/>
        <v>293067.18</v>
      </c>
      <c r="F469" s="4">
        <f t="shared" si="813"/>
        <v>0.14988328354121183</v>
      </c>
      <c r="G469" s="3">
        <f t="shared" si="814"/>
        <v>0</v>
      </c>
      <c r="H469" s="4">
        <f t="shared" si="815"/>
        <v>0</v>
      </c>
      <c r="I469" s="3">
        <f t="shared" si="816"/>
        <v>54053.079999999994</v>
      </c>
      <c r="J469" s="4">
        <f t="shared" si="817"/>
        <v>2.7644354840128484E-2</v>
      </c>
      <c r="K469" s="3">
        <f t="shared" si="818"/>
        <v>1955302.6399999997</v>
      </c>
    </row>
    <row r="470" spans="1:11" x14ac:dyDescent="0.2">
      <c r="A470" s="2">
        <v>38991</v>
      </c>
      <c r="B470" s="2"/>
      <c r="C470" s="3">
        <f t="shared" si="810"/>
        <v>1609301.93</v>
      </c>
      <c r="D470" s="4">
        <f t="shared" si="811"/>
        <v>0.81990002316279753</v>
      </c>
      <c r="E470" s="3">
        <f t="shared" si="812"/>
        <v>294192.18</v>
      </c>
      <c r="F470" s="4">
        <f t="shared" si="813"/>
        <v>0.14988372952259738</v>
      </c>
      <c r="G470" s="3">
        <f t="shared" si="814"/>
        <v>0</v>
      </c>
      <c r="H470" s="4">
        <f t="shared" si="815"/>
        <v>0</v>
      </c>
      <c r="I470" s="3">
        <f t="shared" si="816"/>
        <v>59308.529999999992</v>
      </c>
      <c r="J470" s="4">
        <f t="shared" si="817"/>
        <v>3.0216247314605201E-2</v>
      </c>
      <c r="K470" s="3">
        <f t="shared" si="818"/>
        <v>1962802.6399999997</v>
      </c>
    </row>
    <row r="471" spans="1:11" x14ac:dyDescent="0.2">
      <c r="A471" s="2">
        <v>39022</v>
      </c>
      <c r="B471" s="2"/>
      <c r="C471" s="3">
        <f t="shared" si="810"/>
        <v>1631046.67</v>
      </c>
      <c r="D471" s="4">
        <f t="shared" si="811"/>
        <v>0.82781529948109911</v>
      </c>
      <c r="E471" s="3">
        <f t="shared" si="812"/>
        <v>295317.18</v>
      </c>
      <c r="F471" s="4">
        <f t="shared" si="813"/>
        <v>0.14988417210870714</v>
      </c>
      <c r="G471" s="3">
        <f t="shared" si="814"/>
        <v>0</v>
      </c>
      <c r="H471" s="4">
        <f t="shared" si="815"/>
        <v>0</v>
      </c>
      <c r="I471" s="3">
        <f t="shared" si="816"/>
        <v>43938.79</v>
      </c>
      <c r="J471" s="4">
        <f t="shared" si="817"/>
        <v>2.2300528410193882E-2</v>
      </c>
      <c r="K471" s="3">
        <f t="shared" si="818"/>
        <v>1970302.6399999997</v>
      </c>
    </row>
    <row r="472" spans="1:11" x14ac:dyDescent="0.2">
      <c r="A472" s="2">
        <v>39052</v>
      </c>
      <c r="B472" s="2"/>
      <c r="C472" s="3">
        <f t="shared" si="810"/>
        <v>1641990.6099999999</v>
      </c>
      <c r="D472" s="4">
        <f t="shared" si="811"/>
        <v>0.82685634806049291</v>
      </c>
      <c r="E472" s="3">
        <f t="shared" si="812"/>
        <v>297645.27999999997</v>
      </c>
      <c r="F472" s="4">
        <f t="shared" si="813"/>
        <v>0.14988507713709937</v>
      </c>
      <c r="G472" s="3">
        <f t="shared" si="814"/>
        <v>0</v>
      </c>
      <c r="H472" s="4">
        <f t="shared" si="815"/>
        <v>0</v>
      </c>
      <c r="I472" s="3">
        <f t="shared" si="816"/>
        <v>46187.42</v>
      </c>
      <c r="J472" s="4">
        <f t="shared" si="817"/>
        <v>2.3258574802407773E-2</v>
      </c>
      <c r="K472" s="3">
        <f t="shared" si="818"/>
        <v>1985823.3099999998</v>
      </c>
    </row>
    <row r="473" spans="1:11" x14ac:dyDescent="0.2">
      <c r="A473" s="2">
        <v>39083</v>
      </c>
      <c r="B473" s="2"/>
      <c r="C473" s="3">
        <f t="shared" si="810"/>
        <v>1645762.4999999998</v>
      </c>
      <c r="D473" s="4">
        <f t="shared" si="811"/>
        <v>0.82686987181285587</v>
      </c>
      <c r="E473" s="3">
        <f t="shared" si="812"/>
        <v>298324.65999999997</v>
      </c>
      <c r="F473" s="4">
        <f t="shared" si="813"/>
        <v>0.14988534091207803</v>
      </c>
      <c r="G473" s="3">
        <f t="shared" si="814"/>
        <v>0</v>
      </c>
      <c r="H473" s="4">
        <f t="shared" si="815"/>
        <v>0</v>
      </c>
      <c r="I473" s="3">
        <f t="shared" si="816"/>
        <v>46265.32</v>
      </c>
      <c r="J473" s="4">
        <f t="shared" si="817"/>
        <v>2.3244787275065973E-2</v>
      </c>
      <c r="K473" s="3">
        <f t="shared" si="818"/>
        <v>1990352.48</v>
      </c>
    </row>
    <row r="474" spans="1:11" x14ac:dyDescent="0.2">
      <c r="A474" s="2">
        <v>39114</v>
      </c>
      <c r="B474" s="2"/>
      <c r="C474" s="3">
        <f t="shared" si="810"/>
        <v>1666833.79</v>
      </c>
      <c r="D474" s="4">
        <f t="shared" si="811"/>
        <v>0.8264922700193289</v>
      </c>
      <c r="E474" s="3">
        <f t="shared" si="812"/>
        <v>302285.29000000004</v>
      </c>
      <c r="F474" s="4">
        <f t="shared" si="813"/>
        <v>0.14988684356197937</v>
      </c>
      <c r="G474" s="3">
        <f t="shared" si="814"/>
        <v>0</v>
      </c>
      <c r="H474" s="4">
        <f t="shared" si="815"/>
        <v>0</v>
      </c>
      <c r="I474" s="3">
        <f t="shared" si="816"/>
        <v>47637.58</v>
      </c>
      <c r="J474" s="4">
        <f t="shared" si="817"/>
        <v>2.3620886418691683E-2</v>
      </c>
      <c r="K474" s="3">
        <f t="shared" si="818"/>
        <v>2016756.6600000001</v>
      </c>
    </row>
    <row r="475" spans="1:11" x14ac:dyDescent="0.2">
      <c r="A475" s="2">
        <v>39142</v>
      </c>
      <c r="B475" s="2"/>
      <c r="C475" s="3">
        <f t="shared" si="810"/>
        <v>1697454.36</v>
      </c>
      <c r="D475" s="4">
        <f t="shared" si="811"/>
        <v>0.82809981400548838</v>
      </c>
      <c r="E475" s="3">
        <f t="shared" si="812"/>
        <v>307472.79000000004</v>
      </c>
      <c r="F475" s="4">
        <f t="shared" si="813"/>
        <v>0.15000000365886043</v>
      </c>
      <c r="G475" s="3">
        <f t="shared" si="814"/>
        <v>0</v>
      </c>
      <c r="H475" s="4">
        <f t="shared" si="815"/>
        <v>0</v>
      </c>
      <c r="I475" s="3">
        <f t="shared" si="816"/>
        <v>44891.400000000009</v>
      </c>
      <c r="J475" s="4">
        <f t="shared" si="817"/>
        <v>2.1900182335651126E-2</v>
      </c>
      <c r="K475" s="3">
        <f t="shared" si="818"/>
        <v>2049818.5500000003</v>
      </c>
    </row>
    <row r="476" spans="1:11" x14ac:dyDescent="0.2">
      <c r="A476" s="2">
        <v>39173</v>
      </c>
      <c r="B476" s="2"/>
      <c r="C476" s="3">
        <f t="shared" si="810"/>
        <v>1723247.91</v>
      </c>
      <c r="D476" s="4">
        <f t="shared" si="811"/>
        <v>0.82673495055471313</v>
      </c>
      <c r="E476" s="3">
        <f t="shared" si="812"/>
        <v>312660.29000000004</v>
      </c>
      <c r="F476" s="4">
        <f t="shared" si="813"/>
        <v>0.15000000167913874</v>
      </c>
      <c r="G476" s="3">
        <f t="shared" si="814"/>
        <v>0</v>
      </c>
      <c r="H476" s="4">
        <f t="shared" si="815"/>
        <v>0</v>
      </c>
      <c r="I476" s="3">
        <f t="shared" si="816"/>
        <v>48493.71</v>
      </c>
      <c r="J476" s="4">
        <f t="shared" si="817"/>
        <v>2.3265047766147937E-2</v>
      </c>
      <c r="K476" s="3">
        <f t="shared" si="818"/>
        <v>2084401.9100000004</v>
      </c>
    </row>
    <row r="477" spans="1:11" x14ac:dyDescent="0.2">
      <c r="A477" s="2">
        <v>39203</v>
      </c>
      <c r="B477" s="2"/>
      <c r="C477" s="3">
        <f t="shared" si="810"/>
        <v>1752257.2899999998</v>
      </c>
      <c r="D477" s="4">
        <f t="shared" si="811"/>
        <v>0.82401571961041598</v>
      </c>
      <c r="E477" s="3">
        <f t="shared" si="812"/>
        <v>318972.79000000004</v>
      </c>
      <c r="F477" s="4">
        <f t="shared" si="813"/>
        <v>0.14999999976487025</v>
      </c>
      <c r="G477" s="3">
        <f t="shared" si="814"/>
        <v>0</v>
      </c>
      <c r="H477" s="4">
        <f t="shared" si="815"/>
        <v>0</v>
      </c>
      <c r="I477" s="3">
        <f t="shared" si="816"/>
        <v>55255.19000000001</v>
      </c>
      <c r="J477" s="4">
        <f t="shared" si="817"/>
        <v>2.5984280624713665E-2</v>
      </c>
      <c r="K477" s="3">
        <f t="shared" si="818"/>
        <v>2126485.27</v>
      </c>
    </row>
    <row r="478" spans="1:11" x14ac:dyDescent="0.2">
      <c r="A478" s="2">
        <v>39234</v>
      </c>
      <c r="B478" s="2"/>
      <c r="C478" s="3">
        <f t="shared" si="810"/>
        <v>1796104.15</v>
      </c>
      <c r="D478" s="4">
        <f t="shared" si="811"/>
        <v>0.82824408928206239</v>
      </c>
      <c r="E478" s="3">
        <f t="shared" si="812"/>
        <v>325285.29000000004</v>
      </c>
      <c r="F478" s="4">
        <f t="shared" si="813"/>
        <v>0.14999999792489849</v>
      </c>
      <c r="G478" s="3">
        <f t="shared" si="814"/>
        <v>0</v>
      </c>
      <c r="H478" s="4">
        <f t="shared" si="815"/>
        <v>0</v>
      </c>
      <c r="I478" s="3">
        <f t="shared" si="816"/>
        <v>47179.19</v>
      </c>
      <c r="J478" s="4">
        <f t="shared" si="817"/>
        <v>2.175591279303897E-2</v>
      </c>
      <c r="K478" s="3">
        <f t="shared" si="818"/>
        <v>2168568.6300000004</v>
      </c>
    </row>
    <row r="479" spans="1:11" x14ac:dyDescent="0.2">
      <c r="A479" s="2">
        <v>39264</v>
      </c>
      <c r="B479" s="2"/>
      <c r="C479" s="3">
        <f t="shared" si="810"/>
        <v>1824707.6999999997</v>
      </c>
      <c r="D479" s="4">
        <f t="shared" si="811"/>
        <v>0.82541608007690059</v>
      </c>
      <c r="E479" s="3">
        <f t="shared" si="812"/>
        <v>331597.79000000004</v>
      </c>
      <c r="F479" s="4">
        <f t="shared" si="813"/>
        <v>0.1499999961549805</v>
      </c>
      <c r="G479" s="3">
        <f t="shared" si="814"/>
        <v>0</v>
      </c>
      <c r="H479" s="4">
        <f t="shared" si="815"/>
        <v>0</v>
      </c>
      <c r="I479" s="3">
        <f t="shared" si="816"/>
        <v>54346.5</v>
      </c>
      <c r="J479" s="4">
        <f t="shared" si="817"/>
        <v>2.4583923768118743E-2</v>
      </c>
      <c r="K479" s="3">
        <f t="shared" si="818"/>
        <v>2210651.9900000002</v>
      </c>
    </row>
    <row r="480" spans="1:11" x14ac:dyDescent="0.2">
      <c r="A480" s="2">
        <v>39295</v>
      </c>
      <c r="B480" s="2"/>
      <c r="C480" s="3">
        <f t="shared" ref="C480:C511" si="819">SUM(C98:C109)</f>
        <v>1863634.6800000002</v>
      </c>
      <c r="D480" s="4">
        <f t="shared" ref="D480:D511" si="820">C480/$K480</f>
        <v>0.82727635094819285</v>
      </c>
      <c r="E480" s="3">
        <f t="shared" ref="E480:E511" si="821">SUM(E98:E109)</f>
        <v>337910.29000000004</v>
      </c>
      <c r="F480" s="4">
        <f t="shared" ref="F480:F511" si="822">E480/$K480</f>
        <v>0.14999999445119019</v>
      </c>
      <c r="G480" s="3">
        <f t="shared" ref="G480:G511" si="823">SUM(G98:G109)</f>
        <v>0</v>
      </c>
      <c r="H480" s="4">
        <f t="shared" ref="H480:H511" si="824">G480/$K480</f>
        <v>0</v>
      </c>
      <c r="I480" s="3">
        <f t="shared" ref="I480:I511" si="825">SUM(I98:I109)</f>
        <v>51190.380000000005</v>
      </c>
      <c r="J480" s="4">
        <f t="shared" ref="J480:J511" si="826">I480/$K480</f>
        <v>2.2723654600616979E-2</v>
      </c>
      <c r="K480" s="3">
        <f t="shared" ref="K480:K511" si="827">SUM(K98:K109)</f>
        <v>2252735.35</v>
      </c>
    </row>
    <row r="481" spans="1:11" x14ac:dyDescent="0.2">
      <c r="A481" s="2">
        <v>39326</v>
      </c>
      <c r="B481" s="2"/>
      <c r="C481" s="3">
        <f t="shared" si="819"/>
        <v>1898125.26</v>
      </c>
      <c r="D481" s="4">
        <f t="shared" si="820"/>
        <v>0.82713516833754597</v>
      </c>
      <c r="E481" s="3">
        <f t="shared" si="821"/>
        <v>344222.79000000004</v>
      </c>
      <c r="F481" s="4">
        <f t="shared" si="822"/>
        <v>0.14999999280988957</v>
      </c>
      <c r="G481" s="3">
        <f t="shared" si="823"/>
        <v>0</v>
      </c>
      <c r="H481" s="4">
        <f t="shared" si="824"/>
        <v>0</v>
      </c>
      <c r="I481" s="3">
        <f t="shared" si="825"/>
        <v>52470.66</v>
      </c>
      <c r="J481" s="4">
        <f t="shared" si="826"/>
        <v>2.2864838852564524E-2</v>
      </c>
      <c r="K481" s="3">
        <f t="shared" si="827"/>
        <v>2294818.71</v>
      </c>
    </row>
    <row r="482" spans="1:11" x14ac:dyDescent="0.2">
      <c r="A482" s="2">
        <v>39356</v>
      </c>
      <c r="B482" s="2"/>
      <c r="C482" s="3">
        <f t="shared" si="819"/>
        <v>1934781.74</v>
      </c>
      <c r="D482" s="4">
        <f t="shared" si="820"/>
        <v>0.82792589592768007</v>
      </c>
      <c r="E482" s="3">
        <f t="shared" si="821"/>
        <v>350535.29000000004</v>
      </c>
      <c r="F482" s="4">
        <f t="shared" si="822"/>
        <v>0.14999999122770261</v>
      </c>
      <c r="G482" s="3">
        <f t="shared" si="823"/>
        <v>0</v>
      </c>
      <c r="H482" s="4">
        <f t="shared" si="824"/>
        <v>0</v>
      </c>
      <c r="I482" s="3">
        <f t="shared" si="825"/>
        <v>51585.040000000008</v>
      </c>
      <c r="J482" s="4">
        <f t="shared" si="826"/>
        <v>2.2074112844617411E-2</v>
      </c>
      <c r="K482" s="3">
        <f t="shared" si="827"/>
        <v>2336902.0699999998</v>
      </c>
    </row>
    <row r="483" spans="1:11" x14ac:dyDescent="0.2">
      <c r="A483" s="2">
        <v>39387</v>
      </c>
      <c r="B483" s="2"/>
      <c r="C483" s="3">
        <f t="shared" si="819"/>
        <v>1973467.46</v>
      </c>
      <c r="D483" s="4">
        <f t="shared" si="820"/>
        <v>0.8295416336366549</v>
      </c>
      <c r="E483" s="3">
        <f t="shared" si="821"/>
        <v>356847.79000000004</v>
      </c>
      <c r="F483" s="4">
        <f t="shared" si="822"/>
        <v>0.1499999897014922</v>
      </c>
      <c r="G483" s="3">
        <f t="shared" si="823"/>
        <v>0</v>
      </c>
      <c r="H483" s="4">
        <f t="shared" si="824"/>
        <v>0</v>
      </c>
      <c r="I483" s="3">
        <f t="shared" si="825"/>
        <v>48670.180000000008</v>
      </c>
      <c r="J483" s="4">
        <f t="shared" si="826"/>
        <v>2.0458376661852865E-2</v>
      </c>
      <c r="K483" s="3">
        <f t="shared" si="827"/>
        <v>2378985.4300000002</v>
      </c>
    </row>
    <row r="484" spans="1:11" x14ac:dyDescent="0.2">
      <c r="A484" s="2">
        <v>39417</v>
      </c>
      <c r="B484" s="2"/>
      <c r="C484" s="3">
        <f t="shared" si="819"/>
        <v>2005841.06</v>
      </c>
      <c r="D484" s="4">
        <f t="shared" si="820"/>
        <v>0.8224278461135579</v>
      </c>
      <c r="E484" s="3">
        <f t="shared" si="821"/>
        <v>365838.95</v>
      </c>
      <c r="F484" s="4">
        <f t="shared" si="822"/>
        <v>0.14999999036461323</v>
      </c>
      <c r="G484" s="3">
        <f t="shared" si="823"/>
        <v>0</v>
      </c>
      <c r="H484" s="4">
        <f t="shared" si="824"/>
        <v>0</v>
      </c>
      <c r="I484" s="3">
        <f t="shared" si="825"/>
        <v>67246.48000000001</v>
      </c>
      <c r="J484" s="4">
        <f t="shared" si="826"/>
        <v>2.757216352182882E-2</v>
      </c>
      <c r="K484" s="3">
        <f t="shared" si="827"/>
        <v>2438926.4900000002</v>
      </c>
    </row>
    <row r="485" spans="1:11" x14ac:dyDescent="0.2">
      <c r="A485" s="2">
        <v>39448</v>
      </c>
      <c r="B485" s="2"/>
      <c r="C485" s="3">
        <f t="shared" si="819"/>
        <v>2047179.3800000001</v>
      </c>
      <c r="D485" s="4">
        <f t="shared" si="820"/>
        <v>0.82299721979154905</v>
      </c>
      <c r="E485" s="3">
        <f t="shared" si="821"/>
        <v>373120.2</v>
      </c>
      <c r="F485" s="4">
        <f t="shared" si="822"/>
        <v>0.1499999903516353</v>
      </c>
      <c r="G485" s="3">
        <f t="shared" si="823"/>
        <v>0</v>
      </c>
      <c r="H485" s="4">
        <f t="shared" si="824"/>
        <v>0</v>
      </c>
      <c r="I485" s="3">
        <f t="shared" si="825"/>
        <v>67168.58</v>
      </c>
      <c r="J485" s="4">
        <f t="shared" si="826"/>
        <v>2.7002789856815694E-2</v>
      </c>
      <c r="K485" s="3">
        <f t="shared" si="827"/>
        <v>2487468.16</v>
      </c>
    </row>
    <row r="486" spans="1:11" x14ac:dyDescent="0.2">
      <c r="A486" s="2">
        <v>39479</v>
      </c>
      <c r="B486" s="2"/>
      <c r="C486" s="3">
        <f t="shared" si="819"/>
        <v>2066190.8900000001</v>
      </c>
      <c r="D486" s="4">
        <f t="shared" si="820"/>
        <v>0.82182978954167618</v>
      </c>
      <c r="E486" s="3">
        <f t="shared" si="821"/>
        <v>377120.2</v>
      </c>
      <c r="F486" s="4">
        <f t="shared" si="822"/>
        <v>0.14999999085172369</v>
      </c>
      <c r="G486" s="3">
        <f t="shared" si="823"/>
        <v>0</v>
      </c>
      <c r="H486" s="4">
        <f t="shared" si="824"/>
        <v>0</v>
      </c>
      <c r="I486" s="3">
        <f t="shared" si="825"/>
        <v>70823.73</v>
      </c>
      <c r="J486" s="4">
        <f t="shared" si="826"/>
        <v>2.8170219606600089E-2</v>
      </c>
      <c r="K486" s="3">
        <f t="shared" si="827"/>
        <v>2514134.8200000003</v>
      </c>
    </row>
    <row r="487" spans="1:11" x14ac:dyDescent="0.2">
      <c r="A487" s="2">
        <v>39508</v>
      </c>
      <c r="B487" s="2"/>
      <c r="C487" s="3">
        <f t="shared" si="819"/>
        <v>2085019.5</v>
      </c>
      <c r="D487" s="4">
        <f t="shared" si="820"/>
        <v>0.82228697409757934</v>
      </c>
      <c r="E487" s="3">
        <f t="shared" si="821"/>
        <v>380345.21</v>
      </c>
      <c r="F487" s="4">
        <f t="shared" si="822"/>
        <v>0.14999999368994313</v>
      </c>
      <c r="G487" s="3">
        <f t="shared" si="823"/>
        <v>0</v>
      </c>
      <c r="H487" s="4">
        <f t="shared" si="824"/>
        <v>0</v>
      </c>
      <c r="I487" s="3">
        <f t="shared" si="825"/>
        <v>70270.12999999999</v>
      </c>
      <c r="J487" s="4">
        <f t="shared" si="826"/>
        <v>2.7713032212477402E-2</v>
      </c>
      <c r="K487" s="3">
        <f t="shared" si="827"/>
        <v>2535634.8400000003</v>
      </c>
    </row>
    <row r="488" spans="1:11" x14ac:dyDescent="0.2">
      <c r="A488" s="2">
        <v>39539</v>
      </c>
      <c r="B488" s="2"/>
      <c r="C488" s="3">
        <f t="shared" si="819"/>
        <v>2105516.52</v>
      </c>
      <c r="D488" s="4">
        <f t="shared" si="820"/>
        <v>0.82338892364871197</v>
      </c>
      <c r="E488" s="3">
        <f t="shared" si="821"/>
        <v>383570.22000000003</v>
      </c>
      <c r="F488" s="4">
        <f t="shared" si="822"/>
        <v>0.14999999648043591</v>
      </c>
      <c r="G488" s="3">
        <f t="shared" si="823"/>
        <v>0</v>
      </c>
      <c r="H488" s="4">
        <f t="shared" si="824"/>
        <v>0</v>
      </c>
      <c r="I488" s="3">
        <f t="shared" si="825"/>
        <v>68048.12</v>
      </c>
      <c r="J488" s="4">
        <f t="shared" si="826"/>
        <v>2.6611079870852015E-2</v>
      </c>
      <c r="K488" s="3">
        <f t="shared" si="827"/>
        <v>2557134.8600000003</v>
      </c>
    </row>
    <row r="489" spans="1:11" x14ac:dyDescent="0.2">
      <c r="A489" s="2">
        <v>39569</v>
      </c>
      <c r="B489" s="2"/>
      <c r="C489" s="3">
        <f t="shared" si="819"/>
        <v>2126701.6900000004</v>
      </c>
      <c r="D489" s="4">
        <f t="shared" si="820"/>
        <v>0.82714512822446717</v>
      </c>
      <c r="E489" s="3">
        <f t="shared" si="821"/>
        <v>385670.23000000004</v>
      </c>
      <c r="F489" s="4">
        <f t="shared" si="822"/>
        <v>0.14999999922213336</v>
      </c>
      <c r="G489" s="3">
        <f t="shared" si="823"/>
        <v>0</v>
      </c>
      <c r="H489" s="4">
        <f t="shared" si="824"/>
        <v>0</v>
      </c>
      <c r="I489" s="3">
        <f t="shared" si="825"/>
        <v>58762.96</v>
      </c>
      <c r="J489" s="4">
        <f t="shared" si="826"/>
        <v>2.285487255339945E-2</v>
      </c>
      <c r="K489" s="3">
        <f t="shared" si="827"/>
        <v>2571134.8800000004</v>
      </c>
    </row>
    <row r="490" spans="1:11" x14ac:dyDescent="0.2">
      <c r="A490" s="2">
        <v>39600</v>
      </c>
      <c r="B490" s="2"/>
      <c r="C490" s="3">
        <f t="shared" si="819"/>
        <v>2142135.2400000002</v>
      </c>
      <c r="D490" s="4">
        <f t="shared" si="820"/>
        <v>0.8286357667447064</v>
      </c>
      <c r="E490" s="3">
        <f t="shared" si="821"/>
        <v>387770.24000000005</v>
      </c>
      <c r="F490" s="4">
        <f t="shared" si="822"/>
        <v>0.15000000193413504</v>
      </c>
      <c r="G490" s="3">
        <f t="shared" si="823"/>
        <v>0</v>
      </c>
      <c r="H490" s="4">
        <f t="shared" si="824"/>
        <v>0</v>
      </c>
      <c r="I490" s="3">
        <f t="shared" si="825"/>
        <v>55229.420000000006</v>
      </c>
      <c r="J490" s="4">
        <f t="shared" si="826"/>
        <v>2.1364231321158521E-2</v>
      </c>
      <c r="K490" s="3">
        <f t="shared" si="827"/>
        <v>2585134.9000000004</v>
      </c>
    </row>
    <row r="491" spans="1:11" x14ac:dyDescent="0.2">
      <c r="A491" s="2">
        <v>39630</v>
      </c>
      <c r="B491" s="2"/>
      <c r="C491" s="3">
        <f t="shared" si="819"/>
        <v>2167067.67</v>
      </c>
      <c r="D491" s="4">
        <f t="shared" si="820"/>
        <v>0.83376497823360385</v>
      </c>
      <c r="E491" s="3">
        <f t="shared" si="821"/>
        <v>389870.25000000006</v>
      </c>
      <c r="F491" s="4">
        <f t="shared" si="822"/>
        <v>0.15000000461692078</v>
      </c>
      <c r="G491" s="3">
        <f t="shared" si="823"/>
        <v>0</v>
      </c>
      <c r="H491" s="4">
        <f t="shared" si="824"/>
        <v>0</v>
      </c>
      <c r="I491" s="3">
        <f t="shared" si="825"/>
        <v>42197</v>
      </c>
      <c r="J491" s="4">
        <f t="shared" si="826"/>
        <v>1.6235017149475256E-2</v>
      </c>
      <c r="K491" s="3">
        <f t="shared" si="827"/>
        <v>2599134.9200000004</v>
      </c>
    </row>
    <row r="492" spans="1:11" x14ac:dyDescent="0.2">
      <c r="A492" s="2">
        <v>39661</v>
      </c>
      <c r="B492" s="2"/>
      <c r="C492" s="3">
        <f t="shared" si="819"/>
        <v>2171313.69</v>
      </c>
      <c r="D492" s="4">
        <f t="shared" si="820"/>
        <v>0.83092291054820155</v>
      </c>
      <c r="E492" s="3">
        <f t="shared" si="821"/>
        <v>391970.26000000007</v>
      </c>
      <c r="F492" s="4">
        <f t="shared" si="822"/>
        <v>0.15000000727096016</v>
      </c>
      <c r="G492" s="3">
        <f t="shared" si="823"/>
        <v>0</v>
      </c>
      <c r="H492" s="4">
        <f t="shared" si="824"/>
        <v>0</v>
      </c>
      <c r="I492" s="3">
        <f t="shared" si="825"/>
        <v>49850.989999999991</v>
      </c>
      <c r="J492" s="4">
        <f t="shared" si="826"/>
        <v>1.9077082180838312E-2</v>
      </c>
      <c r="K492" s="3">
        <f t="shared" si="827"/>
        <v>2613134.94</v>
      </c>
    </row>
    <row r="493" spans="1:11" x14ac:dyDescent="0.2">
      <c r="A493" s="2">
        <v>39692</v>
      </c>
      <c r="B493" s="2"/>
      <c r="C493" s="3">
        <f t="shared" si="819"/>
        <v>2174686.67</v>
      </c>
      <c r="D493" s="4">
        <f t="shared" si="820"/>
        <v>0.82777881727096347</v>
      </c>
      <c r="E493" s="3">
        <f t="shared" si="821"/>
        <v>394070.27000000008</v>
      </c>
      <c r="F493" s="4">
        <f t="shared" si="822"/>
        <v>0.15000000989671275</v>
      </c>
      <c r="G493" s="3">
        <f t="shared" si="823"/>
        <v>0</v>
      </c>
      <c r="H493" s="4">
        <f t="shared" si="824"/>
        <v>0</v>
      </c>
      <c r="I493" s="3">
        <f t="shared" si="825"/>
        <v>58378.01999999999</v>
      </c>
      <c r="J493" s="4">
        <f t="shared" si="826"/>
        <v>2.222117283232377E-2</v>
      </c>
      <c r="K493" s="3">
        <f t="shared" si="827"/>
        <v>2627134.96</v>
      </c>
    </row>
    <row r="494" spans="1:11" x14ac:dyDescent="0.2">
      <c r="A494" s="2">
        <v>39722</v>
      </c>
      <c r="B494" s="2"/>
      <c r="C494" s="3">
        <f t="shared" si="819"/>
        <v>2137654.0499999993</v>
      </c>
      <c r="D494" s="4">
        <f t="shared" si="820"/>
        <v>0.80936948175212131</v>
      </c>
      <c r="E494" s="3">
        <f t="shared" si="821"/>
        <v>396170.28</v>
      </c>
      <c r="F494" s="4">
        <f t="shared" si="822"/>
        <v>0.15000001249462835</v>
      </c>
      <c r="G494" s="3">
        <f t="shared" si="823"/>
        <v>0</v>
      </c>
      <c r="H494" s="4">
        <f t="shared" si="824"/>
        <v>0</v>
      </c>
      <c r="I494" s="3">
        <f t="shared" si="825"/>
        <v>107310.65</v>
      </c>
      <c r="J494" s="4">
        <f t="shared" si="826"/>
        <v>4.0630505753250064E-2</v>
      </c>
      <c r="K494" s="3">
        <f t="shared" si="827"/>
        <v>2641134.98</v>
      </c>
    </row>
    <row r="495" spans="1:11" x14ac:dyDescent="0.2">
      <c r="A495" s="2">
        <v>39753</v>
      </c>
      <c r="B495" s="2"/>
      <c r="C495" s="3">
        <f t="shared" si="819"/>
        <v>2136393.7000000002</v>
      </c>
      <c r="D495" s="4">
        <f t="shared" si="820"/>
        <v>0.80462714701888993</v>
      </c>
      <c r="E495" s="3">
        <f t="shared" si="821"/>
        <v>398270.29000000004</v>
      </c>
      <c r="F495" s="4">
        <f t="shared" si="822"/>
        <v>0.15000001506514737</v>
      </c>
      <c r="G495" s="3">
        <f t="shared" si="823"/>
        <v>0</v>
      </c>
      <c r="H495" s="4">
        <f t="shared" si="824"/>
        <v>0</v>
      </c>
      <c r="I495" s="3">
        <f t="shared" si="825"/>
        <v>120471.01</v>
      </c>
      <c r="J495" s="4">
        <f t="shared" si="826"/>
        <v>4.5372837915962839E-2</v>
      </c>
      <c r="K495" s="3">
        <f t="shared" si="827"/>
        <v>2655135</v>
      </c>
    </row>
    <row r="496" spans="1:11" x14ac:dyDescent="0.2">
      <c r="A496" s="2">
        <v>39783</v>
      </c>
      <c r="B496" s="2"/>
      <c r="C496" s="3">
        <f t="shared" si="819"/>
        <v>2174421.25</v>
      </c>
      <c r="D496" s="4">
        <f t="shared" si="820"/>
        <v>0.80982569446939734</v>
      </c>
      <c r="E496" s="3">
        <f t="shared" si="821"/>
        <v>404242.31000000006</v>
      </c>
      <c r="F496" s="4">
        <f t="shared" si="822"/>
        <v>0.1505530767921181</v>
      </c>
      <c r="G496" s="3">
        <f t="shared" si="823"/>
        <v>0</v>
      </c>
      <c r="H496" s="4">
        <f t="shared" si="824"/>
        <v>0</v>
      </c>
      <c r="I496" s="3">
        <f t="shared" si="825"/>
        <v>106384.92000000001</v>
      </c>
      <c r="J496" s="4">
        <f t="shared" si="826"/>
        <v>3.9621228738484449E-2</v>
      </c>
      <c r="K496" s="3">
        <f t="shared" si="827"/>
        <v>2685048.4800000004</v>
      </c>
    </row>
    <row r="497" spans="1:11" x14ac:dyDescent="0.2">
      <c r="A497" s="2">
        <v>39814</v>
      </c>
      <c r="B497" s="2"/>
      <c r="C497" s="3">
        <f t="shared" si="819"/>
        <v>2150634.62</v>
      </c>
      <c r="D497" s="4">
        <f t="shared" si="820"/>
        <v>0.80548041007558779</v>
      </c>
      <c r="E497" s="3">
        <f t="shared" si="821"/>
        <v>402904.29000000004</v>
      </c>
      <c r="F497" s="4">
        <f t="shared" si="822"/>
        <v>0.15090034807047492</v>
      </c>
      <c r="G497" s="3">
        <f t="shared" si="823"/>
        <v>0</v>
      </c>
      <c r="H497" s="4">
        <f t="shared" si="824"/>
        <v>0</v>
      </c>
      <c r="I497" s="3">
        <f t="shared" si="825"/>
        <v>116463.48000000001</v>
      </c>
      <c r="J497" s="4">
        <f t="shared" si="826"/>
        <v>4.3619241853937063E-2</v>
      </c>
      <c r="K497" s="3">
        <f t="shared" si="827"/>
        <v>2670002.3900000006</v>
      </c>
    </row>
    <row r="498" spans="1:11" x14ac:dyDescent="0.2">
      <c r="A498" s="2">
        <v>39845</v>
      </c>
      <c r="B498" s="2"/>
      <c r="C498" s="3">
        <f t="shared" si="819"/>
        <v>2081598.4400000002</v>
      </c>
      <c r="D498" s="4">
        <f t="shared" si="820"/>
        <v>0.79672664825589834</v>
      </c>
      <c r="E498" s="3">
        <f t="shared" si="821"/>
        <v>394307.19000000006</v>
      </c>
      <c r="F498" s="4">
        <f t="shared" si="822"/>
        <v>0.15092010055114266</v>
      </c>
      <c r="G498" s="3">
        <f t="shared" si="823"/>
        <v>12091.06</v>
      </c>
      <c r="H498" s="4">
        <f t="shared" si="824"/>
        <v>4.6278232739552592E-3</v>
      </c>
      <c r="I498" s="3">
        <f t="shared" si="825"/>
        <v>124691.67000000001</v>
      </c>
      <c r="J498" s="4">
        <f t="shared" si="826"/>
        <v>4.77254279190037E-2</v>
      </c>
      <c r="K498" s="3">
        <f t="shared" si="827"/>
        <v>2612688.3600000003</v>
      </c>
    </row>
    <row r="499" spans="1:11" x14ac:dyDescent="0.2">
      <c r="A499" s="2">
        <v>39873</v>
      </c>
      <c r="B499" s="2"/>
      <c r="C499" s="3">
        <f t="shared" si="819"/>
        <v>2053890.3599999999</v>
      </c>
      <c r="D499" s="4">
        <f t="shared" si="820"/>
        <v>0.7858367306739853</v>
      </c>
      <c r="E499" s="3">
        <f t="shared" si="821"/>
        <v>394449.18000000005</v>
      </c>
      <c r="F499" s="4">
        <f t="shared" si="822"/>
        <v>0.15091976673391388</v>
      </c>
      <c r="G499" s="3">
        <f t="shared" si="823"/>
        <v>21542.41</v>
      </c>
      <c r="H499" s="4">
        <f t="shared" si="824"/>
        <v>8.2423177862515351E-3</v>
      </c>
      <c r="I499" s="3">
        <f t="shared" si="825"/>
        <v>143753.02000000002</v>
      </c>
      <c r="J499" s="4">
        <f t="shared" si="826"/>
        <v>5.5001184805849153E-2</v>
      </c>
      <c r="K499" s="3">
        <f t="shared" si="827"/>
        <v>2613634.9700000002</v>
      </c>
    </row>
    <row r="500" spans="1:11" x14ac:dyDescent="0.2">
      <c r="A500" s="2">
        <v>39904</v>
      </c>
      <c r="B500" s="2"/>
      <c r="C500" s="3">
        <f t="shared" si="819"/>
        <v>2016324.27</v>
      </c>
      <c r="D500" s="4">
        <f t="shared" si="820"/>
        <v>0.77813163523330697</v>
      </c>
      <c r="E500" s="3">
        <f t="shared" si="821"/>
        <v>391089.63000000006</v>
      </c>
      <c r="F500" s="4">
        <f t="shared" si="822"/>
        <v>0.1509277142781647</v>
      </c>
      <c r="G500" s="3">
        <f t="shared" si="823"/>
        <v>29646.09</v>
      </c>
      <c r="H500" s="4">
        <f t="shared" si="824"/>
        <v>1.1440898090253008E-2</v>
      </c>
      <c r="I500" s="3">
        <f t="shared" si="825"/>
        <v>154178.02000000002</v>
      </c>
      <c r="J500" s="4">
        <f t="shared" si="826"/>
        <v>5.9499752398275457E-2</v>
      </c>
      <c r="K500" s="3">
        <f t="shared" si="827"/>
        <v>2591238.0099999998</v>
      </c>
    </row>
    <row r="501" spans="1:11" x14ac:dyDescent="0.2">
      <c r="A501" s="2">
        <v>39934</v>
      </c>
      <c r="B501" s="2"/>
      <c r="C501" s="3">
        <f t="shared" si="819"/>
        <v>1965138.3199999996</v>
      </c>
      <c r="D501" s="4">
        <f t="shared" si="820"/>
        <v>0.76708912606690827</v>
      </c>
      <c r="E501" s="3">
        <f t="shared" si="821"/>
        <v>386675.76000000007</v>
      </c>
      <c r="F501" s="4">
        <f t="shared" si="822"/>
        <v>0.15093836794636303</v>
      </c>
      <c r="G501" s="3">
        <f t="shared" si="823"/>
        <v>35531.33</v>
      </c>
      <c r="H501" s="4">
        <f t="shared" si="824"/>
        <v>1.3869607345347033E-2</v>
      </c>
      <c r="I501" s="3">
        <f t="shared" si="825"/>
        <v>174466.84</v>
      </c>
      <c r="J501" s="4">
        <f t="shared" si="826"/>
        <v>6.8102898641381707E-2</v>
      </c>
      <c r="K501" s="3">
        <f t="shared" si="827"/>
        <v>2561812.2499999995</v>
      </c>
    </row>
    <row r="502" spans="1:11" x14ac:dyDescent="0.2">
      <c r="A502" s="2">
        <v>39965</v>
      </c>
      <c r="B502" s="2"/>
      <c r="C502" s="3">
        <f t="shared" si="819"/>
        <v>1945625.5099999998</v>
      </c>
      <c r="D502" s="4">
        <f t="shared" si="820"/>
        <v>0.76875066895860611</v>
      </c>
      <c r="E502" s="3">
        <f t="shared" si="821"/>
        <v>382037.83000000007</v>
      </c>
      <c r="F502" s="4">
        <f t="shared" si="822"/>
        <v>0.15094982866460996</v>
      </c>
      <c r="G502" s="3">
        <f t="shared" si="823"/>
        <v>35886.310000000005</v>
      </c>
      <c r="H502" s="4">
        <f t="shared" si="824"/>
        <v>1.4179308750405892E-2</v>
      </c>
      <c r="I502" s="3">
        <f t="shared" si="825"/>
        <v>167343.12</v>
      </c>
      <c r="J502" s="4">
        <f t="shared" si="826"/>
        <v>6.6120193626377929E-2</v>
      </c>
      <c r="K502" s="3">
        <f t="shared" si="827"/>
        <v>2530892.77</v>
      </c>
    </row>
    <row r="503" spans="1:11" x14ac:dyDescent="0.2">
      <c r="A503" s="2">
        <v>39995</v>
      </c>
      <c r="B503" s="2"/>
      <c r="C503" s="3">
        <f t="shared" si="819"/>
        <v>1942470.9299999997</v>
      </c>
      <c r="D503" s="4">
        <f t="shared" si="820"/>
        <v>0.76883271145941057</v>
      </c>
      <c r="E503" s="3">
        <f t="shared" si="821"/>
        <v>381381.85000000009</v>
      </c>
      <c r="F503" s="4">
        <f t="shared" si="822"/>
        <v>0.15095146975347853</v>
      </c>
      <c r="G503" s="3">
        <f t="shared" si="823"/>
        <v>35313.430000000008</v>
      </c>
      <c r="H503" s="4">
        <f t="shared" si="824"/>
        <v>1.3977104994735805E-2</v>
      </c>
      <c r="I503" s="3">
        <f t="shared" si="825"/>
        <v>167353.41</v>
      </c>
      <c r="J503" s="4">
        <f t="shared" si="826"/>
        <v>6.6238713792374976E-2</v>
      </c>
      <c r="K503" s="3">
        <f t="shared" si="827"/>
        <v>2526519.62</v>
      </c>
    </row>
    <row r="504" spans="1:11" x14ac:dyDescent="0.2">
      <c r="A504" s="2">
        <v>40026</v>
      </c>
      <c r="B504" s="2"/>
      <c r="C504" s="3">
        <f t="shared" si="819"/>
        <v>1929858.97</v>
      </c>
      <c r="D504" s="4">
        <f t="shared" si="820"/>
        <v>0.7693636071572133</v>
      </c>
      <c r="E504" s="3">
        <f t="shared" si="821"/>
        <v>378661.43</v>
      </c>
      <c r="F504" s="4">
        <f t="shared" si="822"/>
        <v>0.15095834887671022</v>
      </c>
      <c r="G504" s="3">
        <f t="shared" si="823"/>
        <v>38219.410000000011</v>
      </c>
      <c r="H504" s="4">
        <f t="shared" si="824"/>
        <v>1.5236669413734662E-2</v>
      </c>
      <c r="I504" s="3">
        <f t="shared" si="825"/>
        <v>161643.68000000002</v>
      </c>
      <c r="J504" s="4">
        <f t="shared" si="826"/>
        <v>6.4441374552341682E-2</v>
      </c>
      <c r="K504" s="3">
        <f t="shared" si="827"/>
        <v>2508383.4900000002</v>
      </c>
    </row>
    <row r="505" spans="1:11" x14ac:dyDescent="0.2">
      <c r="A505" s="2">
        <v>40057</v>
      </c>
      <c r="B505" s="2"/>
      <c r="C505" s="3">
        <f t="shared" si="819"/>
        <v>1899844.5699999998</v>
      </c>
      <c r="D505" s="4">
        <f t="shared" si="820"/>
        <v>0.76643041640920717</v>
      </c>
      <c r="E505" s="3">
        <f t="shared" si="821"/>
        <v>374227.19999999995</v>
      </c>
      <c r="F505" s="4">
        <f t="shared" si="822"/>
        <v>0.15096977576836806</v>
      </c>
      <c r="G505" s="3">
        <f t="shared" si="823"/>
        <v>39563.98000000001</v>
      </c>
      <c r="H505" s="4">
        <f t="shared" si="824"/>
        <v>1.5960799185906854E-2</v>
      </c>
      <c r="I505" s="3">
        <f t="shared" si="825"/>
        <v>165186.24000000002</v>
      </c>
      <c r="J505" s="4">
        <f t="shared" si="826"/>
        <v>6.6639008636517699E-2</v>
      </c>
      <c r="K505" s="3">
        <f t="shared" si="827"/>
        <v>2478821.9900000002</v>
      </c>
    </row>
    <row r="506" spans="1:11" x14ac:dyDescent="0.2">
      <c r="A506" s="2">
        <v>40087</v>
      </c>
      <c r="B506" s="2"/>
      <c r="C506" s="3">
        <f t="shared" si="819"/>
        <v>1914981.03</v>
      </c>
      <c r="D506" s="4">
        <f t="shared" si="820"/>
        <v>0.78085897042076524</v>
      </c>
      <c r="E506" s="3">
        <f t="shared" si="821"/>
        <v>370264.37000000005</v>
      </c>
      <c r="F506" s="4">
        <f t="shared" si="822"/>
        <v>0.15098021871354692</v>
      </c>
      <c r="G506" s="3">
        <f t="shared" si="823"/>
        <v>45423.820000000007</v>
      </c>
      <c r="H506" s="4">
        <f t="shared" si="824"/>
        <v>1.8522166414242845E-2</v>
      </c>
      <c r="I506" s="3">
        <f t="shared" si="825"/>
        <v>121733.97000000002</v>
      </c>
      <c r="J506" s="4">
        <f t="shared" si="826"/>
        <v>4.963864445144521E-2</v>
      </c>
      <c r="K506" s="3">
        <f t="shared" si="827"/>
        <v>2452403.1899999995</v>
      </c>
    </row>
    <row r="507" spans="1:11" x14ac:dyDescent="0.2">
      <c r="A507" s="2">
        <v>40118</v>
      </c>
      <c r="B507" s="2"/>
      <c r="C507" s="3">
        <f t="shared" si="819"/>
        <v>1911031.9600000002</v>
      </c>
      <c r="D507" s="4">
        <f t="shared" si="820"/>
        <v>0.78360246873867989</v>
      </c>
      <c r="E507" s="3">
        <f t="shared" si="821"/>
        <v>368220.49000000005</v>
      </c>
      <c r="F507" s="4">
        <f t="shared" si="822"/>
        <v>0.15098569309336218</v>
      </c>
      <c r="G507" s="3">
        <f t="shared" si="823"/>
        <v>45606.23000000001</v>
      </c>
      <c r="H507" s="4">
        <f t="shared" si="824"/>
        <v>1.8700448326287568E-2</v>
      </c>
      <c r="I507" s="3">
        <f t="shared" si="825"/>
        <v>113918.68</v>
      </c>
      <c r="J507" s="4">
        <f t="shared" si="826"/>
        <v>4.6711389841670496E-2</v>
      </c>
      <c r="K507" s="3">
        <f t="shared" si="827"/>
        <v>2438777.36</v>
      </c>
    </row>
    <row r="508" spans="1:11" x14ac:dyDescent="0.2">
      <c r="A508" s="2">
        <v>40148</v>
      </c>
      <c r="B508" s="2"/>
      <c r="C508" s="3">
        <f t="shared" si="819"/>
        <v>1777959.1</v>
      </c>
      <c r="D508" s="4">
        <f t="shared" si="820"/>
        <v>0.76313043218491239</v>
      </c>
      <c r="E508" s="3">
        <f t="shared" si="821"/>
        <v>350392.38999999996</v>
      </c>
      <c r="F508" s="4">
        <f t="shared" si="822"/>
        <v>0.15039440221937858</v>
      </c>
      <c r="G508" s="3">
        <f t="shared" si="823"/>
        <v>60116.98000000001</v>
      </c>
      <c r="H508" s="4">
        <f t="shared" si="824"/>
        <v>2.5803235253865929E-2</v>
      </c>
      <c r="I508" s="3">
        <f t="shared" si="825"/>
        <v>141354.88</v>
      </c>
      <c r="J508" s="4">
        <f t="shared" si="826"/>
        <v>6.067193034184331E-2</v>
      </c>
      <c r="K508" s="3">
        <f t="shared" si="827"/>
        <v>2329823.3499999996</v>
      </c>
    </row>
    <row r="509" spans="1:11" x14ac:dyDescent="0.2">
      <c r="A509" s="2">
        <v>40179</v>
      </c>
      <c r="B509" s="2"/>
      <c r="C509" s="3">
        <f t="shared" si="819"/>
        <v>1781560.35</v>
      </c>
      <c r="D509" s="4">
        <f t="shared" si="820"/>
        <v>0.76141957650478553</v>
      </c>
      <c r="E509" s="3">
        <f t="shared" si="821"/>
        <v>348168.28</v>
      </c>
      <c r="F509" s="4">
        <f t="shared" si="822"/>
        <v>0.14880334775636403</v>
      </c>
      <c r="G509" s="3">
        <f t="shared" si="823"/>
        <v>60116.98000000001</v>
      </c>
      <c r="H509" s="4">
        <f t="shared" si="824"/>
        <v>2.5693345416194668E-2</v>
      </c>
      <c r="I509" s="3">
        <f t="shared" si="825"/>
        <v>149942.34</v>
      </c>
      <c r="J509" s="4">
        <f t="shared" si="826"/>
        <v>6.4083730322655949E-2</v>
      </c>
      <c r="K509" s="3">
        <f t="shared" si="827"/>
        <v>2339787.9499999997</v>
      </c>
    </row>
    <row r="510" spans="1:11" x14ac:dyDescent="0.2">
      <c r="A510" s="2">
        <v>40210</v>
      </c>
      <c r="B510" s="2"/>
      <c r="C510" s="3">
        <f t="shared" si="819"/>
        <v>1845643.2</v>
      </c>
      <c r="D510" s="4">
        <f t="shared" si="820"/>
        <v>0.77008219262536792</v>
      </c>
      <c r="E510" s="3">
        <f t="shared" si="821"/>
        <v>354925.36</v>
      </c>
      <c r="F510" s="4">
        <f t="shared" si="822"/>
        <v>0.14809021562084593</v>
      </c>
      <c r="G510" s="3">
        <f t="shared" si="823"/>
        <v>48025.919999999998</v>
      </c>
      <c r="H510" s="4">
        <f t="shared" si="824"/>
        <v>2.0038491609023084E-2</v>
      </c>
      <c r="I510" s="3">
        <f t="shared" si="825"/>
        <v>148088.91</v>
      </c>
      <c r="J510" s="4">
        <f t="shared" si="826"/>
        <v>6.1789100144762965E-2</v>
      </c>
      <c r="K510" s="3">
        <f t="shared" si="827"/>
        <v>2396683.39</v>
      </c>
    </row>
    <row r="511" spans="1:11" x14ac:dyDescent="0.2">
      <c r="A511" s="2">
        <v>40238</v>
      </c>
      <c r="B511" s="2"/>
      <c r="C511" s="3">
        <f t="shared" si="819"/>
        <v>1847780.29</v>
      </c>
      <c r="D511" s="4">
        <f t="shared" si="820"/>
        <v>0.77713956294345399</v>
      </c>
      <c r="E511" s="3">
        <f t="shared" si="821"/>
        <v>349935.12</v>
      </c>
      <c r="F511" s="4">
        <f t="shared" si="822"/>
        <v>0.14717573711935478</v>
      </c>
      <c r="G511" s="3">
        <f t="shared" si="823"/>
        <v>38574.57</v>
      </c>
      <c r="H511" s="4">
        <f t="shared" si="824"/>
        <v>1.6223695334758481E-2</v>
      </c>
      <c r="I511" s="3">
        <f t="shared" si="825"/>
        <v>141378.56</v>
      </c>
      <c r="J511" s="4">
        <f t="shared" si="826"/>
        <v>5.9461004602432949E-2</v>
      </c>
      <c r="K511" s="3">
        <f t="shared" si="827"/>
        <v>2377668.5399999996</v>
      </c>
    </row>
    <row r="512" spans="1:11" x14ac:dyDescent="0.2">
      <c r="A512" s="2">
        <v>40269</v>
      </c>
      <c r="B512" s="2"/>
      <c r="C512" s="3">
        <f t="shared" ref="C512:C543" si="828">SUM(C130:C141)</f>
        <v>1875595.7000000002</v>
      </c>
      <c r="D512" s="4">
        <f t="shared" ref="D512:D520" si="829">C512/$K512</f>
        <v>0.77954507438997189</v>
      </c>
      <c r="E512" s="3">
        <f t="shared" ref="E512:E543" si="830">SUM(E130:E141)</f>
        <v>351176.89999999997</v>
      </c>
      <c r="F512" s="4">
        <f t="shared" ref="F512:F520" si="831">E512/$K512</f>
        <v>0.14595801357112284</v>
      </c>
      <c r="G512" s="3">
        <f t="shared" ref="G512:G543" si="832">SUM(G130:G141)</f>
        <v>30470.89</v>
      </c>
      <c r="H512" s="4">
        <f t="shared" ref="H512:H520" si="833">G512/$K512</f>
        <v>1.2664473591925301E-2</v>
      </c>
      <c r="I512" s="3">
        <f t="shared" ref="I512:I543" si="834">SUM(I130:I141)</f>
        <v>148769.66</v>
      </c>
      <c r="J512" s="4">
        <f t="shared" ref="J512:J520" si="835">I512/$K512</f>
        <v>6.1832438446980241E-2</v>
      </c>
      <c r="K512" s="3">
        <f t="shared" ref="K512:K543" si="836">SUM(K130:K141)</f>
        <v>2406013.1499999994</v>
      </c>
    </row>
    <row r="513" spans="1:11" x14ac:dyDescent="0.2">
      <c r="A513" s="2">
        <v>40299</v>
      </c>
      <c r="B513" s="2"/>
      <c r="C513" s="3">
        <f t="shared" si="828"/>
        <v>1911605.22</v>
      </c>
      <c r="D513" s="4">
        <f t="shared" si="829"/>
        <v>0.78318083356392842</v>
      </c>
      <c r="E513" s="3">
        <f t="shared" si="830"/>
        <v>352465.32</v>
      </c>
      <c r="F513" s="4">
        <f t="shared" si="831"/>
        <v>0.1444043363304777</v>
      </c>
      <c r="G513" s="3">
        <f t="shared" si="832"/>
        <v>24585.65</v>
      </c>
      <c r="H513" s="4">
        <f t="shared" si="833"/>
        <v>1.0072691609782797E-2</v>
      </c>
      <c r="I513" s="3">
        <f t="shared" si="834"/>
        <v>152166.07999999999</v>
      </c>
      <c r="J513" s="4">
        <f t="shared" si="835"/>
        <v>6.2342138495811078E-2</v>
      </c>
      <c r="K513" s="3">
        <f t="shared" si="836"/>
        <v>2440822.27</v>
      </c>
    </row>
    <row r="514" spans="1:11" x14ac:dyDescent="0.2">
      <c r="A514" s="2">
        <v>40330</v>
      </c>
      <c r="B514" s="2"/>
      <c r="C514" s="3">
        <f t="shared" si="828"/>
        <v>1899134.61</v>
      </c>
      <c r="D514" s="4">
        <f t="shared" si="829"/>
        <v>0.77336625568672535</v>
      </c>
      <c r="E514" s="3">
        <f t="shared" si="830"/>
        <v>350014.05</v>
      </c>
      <c r="F514" s="4">
        <f t="shared" si="831"/>
        <v>0.14253284304383576</v>
      </c>
      <c r="G514" s="3">
        <f t="shared" si="832"/>
        <v>24230.67</v>
      </c>
      <c r="H514" s="4">
        <f t="shared" si="833"/>
        <v>9.8672218556854503E-3</v>
      </c>
      <c r="I514" s="3">
        <f t="shared" si="834"/>
        <v>182293.64</v>
      </c>
      <c r="J514" s="4">
        <f t="shared" si="835"/>
        <v>7.4233679413753542E-2</v>
      </c>
      <c r="K514" s="3">
        <f t="shared" si="836"/>
        <v>2455672.9699999997</v>
      </c>
    </row>
    <row r="515" spans="1:11" x14ac:dyDescent="0.2">
      <c r="A515" s="2">
        <v>40360</v>
      </c>
      <c r="B515" s="2"/>
      <c r="C515" s="3">
        <f t="shared" si="828"/>
        <v>1887273.0300000003</v>
      </c>
      <c r="D515" s="4">
        <f t="shared" si="829"/>
        <v>0.76322967632739414</v>
      </c>
      <c r="E515" s="3">
        <f t="shared" si="830"/>
        <v>349019.72000000003</v>
      </c>
      <c r="F515" s="4">
        <f t="shared" si="831"/>
        <v>0.14114661932485609</v>
      </c>
      <c r="G515" s="3">
        <f t="shared" si="832"/>
        <v>24803.55</v>
      </c>
      <c r="H515" s="4">
        <f t="shared" si="833"/>
        <v>1.003077198547702E-2</v>
      </c>
      <c r="I515" s="3">
        <f t="shared" si="834"/>
        <v>211649.57</v>
      </c>
      <c r="J515" s="4">
        <f t="shared" si="835"/>
        <v>8.5592932362273055E-2</v>
      </c>
      <c r="K515" s="3">
        <f t="shared" si="836"/>
        <v>2472745.8699999996</v>
      </c>
    </row>
    <row r="516" spans="1:11" x14ac:dyDescent="0.2">
      <c r="A516" s="2">
        <v>40391</v>
      </c>
      <c r="B516" s="2"/>
      <c r="C516" s="3">
        <f t="shared" si="828"/>
        <v>1864462.02</v>
      </c>
      <c r="D516" s="4">
        <f t="shared" si="829"/>
        <v>0.75790815835098335</v>
      </c>
      <c r="E516" s="3">
        <f t="shared" si="830"/>
        <v>344078.49</v>
      </c>
      <c r="F516" s="4">
        <f t="shared" si="831"/>
        <v>0.13986870844603594</v>
      </c>
      <c r="G516" s="3">
        <f t="shared" si="832"/>
        <v>21897.57</v>
      </c>
      <c r="H516" s="4">
        <f t="shared" si="833"/>
        <v>8.9014132618597096E-3</v>
      </c>
      <c r="I516" s="3">
        <f t="shared" si="834"/>
        <v>229572.41000000003</v>
      </c>
      <c r="J516" s="4">
        <f t="shared" si="835"/>
        <v>9.3321719941121081E-2</v>
      </c>
      <c r="K516" s="3">
        <f t="shared" si="836"/>
        <v>2460010.4899999998</v>
      </c>
    </row>
    <row r="517" spans="1:11" x14ac:dyDescent="0.2">
      <c r="A517" s="2">
        <v>40422</v>
      </c>
      <c r="B517" s="2"/>
      <c r="C517" s="3">
        <f t="shared" si="828"/>
        <v>1899263.72</v>
      </c>
      <c r="D517" s="4">
        <f t="shared" si="829"/>
        <v>0.76130455340048997</v>
      </c>
      <c r="E517" s="3">
        <f t="shared" si="830"/>
        <v>347583.55</v>
      </c>
      <c r="F517" s="4">
        <f t="shared" si="831"/>
        <v>0.13932606436672568</v>
      </c>
      <c r="G517" s="3">
        <f t="shared" si="832"/>
        <v>20553</v>
      </c>
      <c r="H517" s="4">
        <f t="shared" si="833"/>
        <v>8.2385043852889854E-3</v>
      </c>
      <c r="I517" s="3">
        <f t="shared" si="834"/>
        <v>227348.65999999997</v>
      </c>
      <c r="J517" s="4">
        <f t="shared" si="835"/>
        <v>9.1130877847495462E-2</v>
      </c>
      <c r="K517" s="3">
        <f t="shared" si="836"/>
        <v>2494748.9299999997</v>
      </c>
    </row>
    <row r="518" spans="1:11" x14ac:dyDescent="0.2">
      <c r="A518" s="2">
        <v>40452</v>
      </c>
      <c r="B518" s="2"/>
      <c r="C518" s="3">
        <f t="shared" si="828"/>
        <v>1918683.8699999999</v>
      </c>
      <c r="D518" s="4">
        <f t="shared" si="829"/>
        <v>0.76191446463546886</v>
      </c>
      <c r="E518" s="3">
        <f t="shared" si="830"/>
        <v>348238.29</v>
      </c>
      <c r="F518" s="4">
        <f t="shared" si="831"/>
        <v>0.13828635057578356</v>
      </c>
      <c r="G518" s="3">
        <f t="shared" si="832"/>
        <v>14693.16</v>
      </c>
      <c r="H518" s="4">
        <f t="shared" si="833"/>
        <v>5.8346928903943336E-3</v>
      </c>
      <c r="I518" s="3">
        <f t="shared" si="834"/>
        <v>236625.18999999997</v>
      </c>
      <c r="J518" s="4">
        <f t="shared" si="835"/>
        <v>9.3964491898353264E-2</v>
      </c>
      <c r="K518" s="3">
        <f t="shared" si="836"/>
        <v>2518240.5099999998</v>
      </c>
    </row>
    <row r="519" spans="1:11" x14ac:dyDescent="0.2">
      <c r="A519" s="2">
        <v>40483</v>
      </c>
      <c r="B519" s="2"/>
      <c r="C519" s="3">
        <f t="shared" si="828"/>
        <v>1887339.27</v>
      </c>
      <c r="D519" s="4">
        <f t="shared" si="829"/>
        <v>0.75220721173672322</v>
      </c>
      <c r="E519" s="3">
        <f t="shared" si="830"/>
        <v>341731.16000000003</v>
      </c>
      <c r="F519" s="4">
        <f t="shared" si="831"/>
        <v>0.13619842871555152</v>
      </c>
      <c r="G519" s="3">
        <f t="shared" si="832"/>
        <v>14510.75</v>
      </c>
      <c r="H519" s="4">
        <f t="shared" si="833"/>
        <v>5.7833220402967907E-3</v>
      </c>
      <c r="I519" s="3">
        <f t="shared" si="834"/>
        <v>265487.12</v>
      </c>
      <c r="J519" s="4">
        <f t="shared" si="835"/>
        <v>0.10581103750742855</v>
      </c>
      <c r="K519" s="3">
        <f t="shared" si="836"/>
        <v>2509068.2999999998</v>
      </c>
    </row>
    <row r="520" spans="1:11" x14ac:dyDescent="0.2">
      <c r="A520" s="2">
        <v>40513</v>
      </c>
      <c r="B520" s="2"/>
      <c r="C520" s="3">
        <f t="shared" si="828"/>
        <v>1971462.28</v>
      </c>
      <c r="D520" s="4">
        <f t="shared" si="829"/>
        <v>0.76652398679463274</v>
      </c>
      <c r="E520" s="3">
        <f t="shared" si="830"/>
        <v>347905.04000000004</v>
      </c>
      <c r="F520" s="4">
        <f t="shared" si="831"/>
        <v>0.13526891231555604</v>
      </c>
      <c r="G520" s="3">
        <f t="shared" si="832"/>
        <v>0</v>
      </c>
      <c r="H520" s="4">
        <f t="shared" si="833"/>
        <v>0</v>
      </c>
      <c r="I520" s="3">
        <f t="shared" si="834"/>
        <v>252583.87000000002</v>
      </c>
      <c r="J520" s="4">
        <f t="shared" si="835"/>
        <v>9.8207100889811216E-2</v>
      </c>
      <c r="K520" s="3">
        <f t="shared" si="836"/>
        <v>2571951.19</v>
      </c>
    </row>
    <row r="521" spans="1:11" x14ac:dyDescent="0.2">
      <c r="A521" s="2">
        <v>40544</v>
      </c>
      <c r="B521" s="2"/>
      <c r="C521" s="3">
        <f t="shared" si="828"/>
        <v>1982550.66</v>
      </c>
      <c r="D521" s="4">
        <f t="shared" ref="D521:D522" si="837">C521/$K521</f>
        <v>0.76835613055865193</v>
      </c>
      <c r="E521" s="3">
        <f t="shared" si="830"/>
        <v>349862.17000000004</v>
      </c>
      <c r="F521" s="4">
        <f t="shared" ref="F521:F522" si="838">E521/$K521</f>
        <v>0.13559237027015153</v>
      </c>
      <c r="G521" s="3">
        <f t="shared" si="832"/>
        <v>0</v>
      </c>
      <c r="H521" s="4">
        <f t="shared" ref="H521:H522" si="839">G521/$K521</f>
        <v>0</v>
      </c>
      <c r="I521" s="3">
        <f t="shared" si="834"/>
        <v>247836.85</v>
      </c>
      <c r="J521" s="4">
        <f t="shared" ref="J521:J522" si="840">I521/$K521</f>
        <v>9.6051499171196486E-2</v>
      </c>
      <c r="K521" s="3">
        <f t="shared" si="836"/>
        <v>2580249.6800000002</v>
      </c>
    </row>
    <row r="522" spans="1:11" x14ac:dyDescent="0.2">
      <c r="A522" s="2">
        <v>40575</v>
      </c>
      <c r="B522" s="2"/>
      <c r="C522" s="3">
        <f t="shared" si="828"/>
        <v>1982319.4</v>
      </c>
      <c r="D522" s="4">
        <f t="shared" si="837"/>
        <v>0.76487659321380486</v>
      </c>
      <c r="E522" s="3">
        <f t="shared" si="830"/>
        <v>349821.19</v>
      </c>
      <c r="F522" s="4">
        <f t="shared" si="838"/>
        <v>0.13497826840679616</v>
      </c>
      <c r="G522" s="3">
        <f t="shared" si="832"/>
        <v>0</v>
      </c>
      <c r="H522" s="4">
        <f t="shared" si="839"/>
        <v>0</v>
      </c>
      <c r="I522" s="3">
        <f t="shared" si="834"/>
        <v>259544.68</v>
      </c>
      <c r="J522" s="4">
        <f t="shared" si="840"/>
        <v>0.10014513837939898</v>
      </c>
      <c r="K522" s="3">
        <f t="shared" si="836"/>
        <v>2591685.27</v>
      </c>
    </row>
    <row r="523" spans="1:11" x14ac:dyDescent="0.2">
      <c r="A523" s="2">
        <v>40603</v>
      </c>
      <c r="B523" s="2"/>
      <c r="C523" s="3">
        <f t="shared" si="828"/>
        <v>1986026.76</v>
      </c>
      <c r="D523" s="4">
        <f t="shared" ref="D523:D524" si="841">C523/$K523</f>
        <v>0.76505567975943467</v>
      </c>
      <c r="E523" s="3">
        <f t="shared" si="830"/>
        <v>350475.43</v>
      </c>
      <c r="F523" s="4">
        <f t="shared" ref="F523:F524" si="842">E523/$K523</f>
        <v>0.13500987183960711</v>
      </c>
      <c r="G523" s="3">
        <f t="shared" si="832"/>
        <v>0</v>
      </c>
      <c r="H523" s="4">
        <f t="shared" ref="H523:H524" si="843">G523/$K523</f>
        <v>0</v>
      </c>
      <c r="I523" s="3">
        <f t="shared" si="834"/>
        <v>259422.28</v>
      </c>
      <c r="J523" s="4">
        <f t="shared" ref="J523:J524" si="844">I523/$K523</f>
        <v>9.9934448400958303E-2</v>
      </c>
      <c r="K523" s="3">
        <f t="shared" si="836"/>
        <v>2595924.4699999997</v>
      </c>
    </row>
    <row r="524" spans="1:11" x14ac:dyDescent="0.2">
      <c r="A524" s="2">
        <v>40634</v>
      </c>
      <c r="B524" s="2"/>
      <c r="C524" s="3">
        <f t="shared" si="828"/>
        <v>1989685.41</v>
      </c>
      <c r="D524" s="4">
        <f t="shared" si="841"/>
        <v>0.76810537870034679</v>
      </c>
      <c r="E524" s="3">
        <f t="shared" si="830"/>
        <v>351121.19</v>
      </c>
      <c r="F524" s="4">
        <f t="shared" si="842"/>
        <v>0.1355480988397389</v>
      </c>
      <c r="G524" s="3">
        <f t="shared" si="832"/>
        <v>0</v>
      </c>
      <c r="H524" s="4">
        <f t="shared" si="843"/>
        <v>0</v>
      </c>
      <c r="I524" s="3">
        <f t="shared" si="834"/>
        <v>249574.18</v>
      </c>
      <c r="J524" s="4">
        <f t="shared" si="844"/>
        <v>9.6346522459914166E-2</v>
      </c>
      <c r="K524" s="3">
        <f t="shared" si="836"/>
        <v>2590380.7800000003</v>
      </c>
    </row>
    <row r="525" spans="1:11" x14ac:dyDescent="0.2">
      <c r="A525" s="2">
        <v>40664</v>
      </c>
      <c r="B525" s="2"/>
      <c r="C525" s="3">
        <f t="shared" si="828"/>
        <v>2013641.23</v>
      </c>
      <c r="D525" s="4">
        <f t="shared" ref="D525" si="845">C525/$K525</f>
        <v>0.77637103079087855</v>
      </c>
      <c r="E525" s="3">
        <f t="shared" si="830"/>
        <v>355348.63</v>
      </c>
      <c r="F525" s="4">
        <f t="shared" ref="F525" si="846">E525/$K525</f>
        <v>0.13700672098535968</v>
      </c>
      <c r="G525" s="3">
        <f t="shared" si="832"/>
        <v>0</v>
      </c>
      <c r="H525" s="4">
        <f t="shared" ref="H525" si="847">G525/$K525</f>
        <v>0</v>
      </c>
      <c r="I525" s="3">
        <f t="shared" si="834"/>
        <v>224668.52</v>
      </c>
      <c r="J525" s="4">
        <f t="shared" ref="J525" si="848">I525/$K525</f>
        <v>8.6622248223761841E-2</v>
      </c>
      <c r="K525" s="3">
        <f t="shared" si="836"/>
        <v>2593658.38</v>
      </c>
    </row>
    <row r="526" spans="1:11" x14ac:dyDescent="0.2">
      <c r="A526" s="2">
        <v>40695</v>
      </c>
      <c r="B526" s="2"/>
      <c r="C526" s="3">
        <f t="shared" si="828"/>
        <v>2037776.29</v>
      </c>
      <c r="D526" s="4">
        <f t="shared" ref="D526" si="849">C526/$K526</f>
        <v>0.78207620521310472</v>
      </c>
      <c r="E526" s="3">
        <f t="shared" si="830"/>
        <v>359607.82</v>
      </c>
      <c r="F526" s="4">
        <f t="shared" ref="F526" si="850">E526/$K526</f>
        <v>0.13801353986239442</v>
      </c>
      <c r="G526" s="3">
        <f t="shared" si="832"/>
        <v>0</v>
      </c>
      <c r="H526" s="4">
        <f t="shared" ref="H526" si="851">G526/$K526</f>
        <v>0</v>
      </c>
      <c r="I526" s="3">
        <f t="shared" si="834"/>
        <v>208214.01</v>
      </c>
      <c r="J526" s="4">
        <f t="shared" ref="J526" si="852">I526/$K526</f>
        <v>7.9910254924500795E-2</v>
      </c>
      <c r="K526" s="3">
        <f t="shared" si="836"/>
        <v>2605598.12</v>
      </c>
    </row>
    <row r="527" spans="1:11" x14ac:dyDescent="0.2">
      <c r="A527" s="2">
        <v>40725</v>
      </c>
      <c r="B527" s="2"/>
      <c r="C527" s="3">
        <f t="shared" si="828"/>
        <v>2054767.01</v>
      </c>
      <c r="D527" s="4">
        <f t="shared" ref="D527:D528" si="853">C527/$K527</f>
        <v>0.78883949485620819</v>
      </c>
      <c r="E527" s="3">
        <f t="shared" si="830"/>
        <v>362606.12</v>
      </c>
      <c r="F527" s="4">
        <f t="shared" ref="F527:F528" si="854">E527/$K527</f>
        <v>0.13920703765463396</v>
      </c>
      <c r="G527" s="3">
        <f t="shared" si="832"/>
        <v>0</v>
      </c>
      <c r="H527" s="4">
        <f t="shared" ref="H527:H528" si="855">G527/$K527</f>
        <v>0</v>
      </c>
      <c r="I527" s="3">
        <f t="shared" si="834"/>
        <v>187424.2</v>
      </c>
      <c r="J527" s="4">
        <f t="shared" ref="J527:J528" si="856">I527/$K527</f>
        <v>7.1953467489157791E-2</v>
      </c>
      <c r="K527" s="3">
        <f t="shared" si="836"/>
        <v>2604797.33</v>
      </c>
    </row>
    <row r="528" spans="1:11" x14ac:dyDescent="0.2">
      <c r="A528" s="2">
        <v>40756</v>
      </c>
      <c r="B528" s="2"/>
      <c r="C528" s="3">
        <f t="shared" si="828"/>
        <v>2064425.95</v>
      </c>
      <c r="D528" s="4">
        <f t="shared" si="853"/>
        <v>0.78694089074764473</v>
      </c>
      <c r="E528" s="3">
        <f t="shared" si="830"/>
        <v>364310.76</v>
      </c>
      <c r="F528" s="4">
        <f t="shared" si="854"/>
        <v>0.13887203558129629</v>
      </c>
      <c r="G528" s="3">
        <f t="shared" si="832"/>
        <v>0</v>
      </c>
      <c r="H528" s="4">
        <f t="shared" si="855"/>
        <v>0</v>
      </c>
      <c r="I528" s="3">
        <f t="shared" si="834"/>
        <v>194619.09</v>
      </c>
      <c r="J528" s="4">
        <f t="shared" si="856"/>
        <v>7.4187073671059034E-2</v>
      </c>
      <c r="K528" s="3">
        <f t="shared" si="836"/>
        <v>2623355.7999999998</v>
      </c>
    </row>
    <row r="529" spans="1:11" x14ac:dyDescent="0.2">
      <c r="A529" s="2">
        <v>40787</v>
      </c>
      <c r="B529" s="2"/>
      <c r="C529" s="3">
        <f t="shared" si="828"/>
        <v>2066144.18</v>
      </c>
      <c r="D529" s="4">
        <f t="shared" ref="D529" si="857">C529/$K529</f>
        <v>0.77881482169803995</v>
      </c>
      <c r="E529" s="3">
        <f t="shared" si="830"/>
        <v>364613.92</v>
      </c>
      <c r="F529" s="4">
        <f t="shared" ref="F529" si="858">E529/$K529</f>
        <v>0.13743800062076181</v>
      </c>
      <c r="G529" s="3">
        <f t="shared" si="832"/>
        <v>0</v>
      </c>
      <c r="H529" s="4">
        <f t="shared" ref="H529" si="859">G529/$K529</f>
        <v>0</v>
      </c>
      <c r="I529" s="3">
        <f t="shared" si="834"/>
        <v>222175.72</v>
      </c>
      <c r="J529" s="4">
        <f t="shared" ref="J529" si="860">I529/$K529</f>
        <v>8.3747177681198257E-2</v>
      </c>
      <c r="K529" s="3">
        <f t="shared" si="836"/>
        <v>2652933.8199999998</v>
      </c>
    </row>
    <row r="530" spans="1:11" x14ac:dyDescent="0.2">
      <c r="A530" s="2">
        <v>40817</v>
      </c>
      <c r="B530" s="2"/>
      <c r="C530" s="3">
        <f t="shared" si="828"/>
        <v>2072286</v>
      </c>
      <c r="D530" s="4">
        <f t="shared" ref="D530:D531" si="861">C530/$K530</f>
        <v>0.77685952891771637</v>
      </c>
      <c r="E530" s="3">
        <f t="shared" si="830"/>
        <v>365698</v>
      </c>
      <c r="F530" s="4">
        <f t="shared" ref="F530:F531" si="862">E530/$K530</f>
        <v>0.13709303445863699</v>
      </c>
      <c r="G530" s="3">
        <f t="shared" si="832"/>
        <v>0</v>
      </c>
      <c r="H530" s="4">
        <f t="shared" ref="H530:H531" si="863">G530/$K530</f>
        <v>0</v>
      </c>
      <c r="I530" s="3">
        <f t="shared" si="834"/>
        <v>229533</v>
      </c>
      <c r="J530" s="4">
        <f t="shared" ref="J530:J531" si="864">I530/$K530</f>
        <v>8.6047436623646639E-2</v>
      </c>
      <c r="K530" s="3">
        <f t="shared" si="836"/>
        <v>2667517</v>
      </c>
    </row>
    <row r="531" spans="1:11" x14ac:dyDescent="0.2">
      <c r="A531" s="2">
        <v>40848</v>
      </c>
      <c r="B531" s="2"/>
      <c r="C531" s="3">
        <f t="shared" si="828"/>
        <v>2116622</v>
      </c>
      <c r="D531" s="4">
        <f t="shared" si="861"/>
        <v>0.78212562582148015</v>
      </c>
      <c r="E531" s="3">
        <f t="shared" si="830"/>
        <v>373522</v>
      </c>
      <c r="F531" s="4">
        <f t="shared" si="862"/>
        <v>0.13802234315248113</v>
      </c>
      <c r="G531" s="3">
        <f t="shared" si="832"/>
        <v>0</v>
      </c>
      <c r="H531" s="4">
        <f t="shared" si="863"/>
        <v>0</v>
      </c>
      <c r="I531" s="3">
        <f t="shared" si="834"/>
        <v>216099</v>
      </c>
      <c r="J531" s="4">
        <f t="shared" si="864"/>
        <v>7.9852031026038675E-2</v>
      </c>
      <c r="K531" s="3">
        <f t="shared" si="836"/>
        <v>2706243</v>
      </c>
    </row>
    <row r="532" spans="1:11" x14ac:dyDescent="0.2">
      <c r="A532" s="2">
        <v>40878</v>
      </c>
      <c r="B532" s="2"/>
      <c r="C532" s="3">
        <f t="shared" si="828"/>
        <v>2127551</v>
      </c>
      <c r="D532" s="4">
        <f t="shared" ref="D532" si="865">C532/$K532</f>
        <v>0.78462308385068658</v>
      </c>
      <c r="E532" s="3">
        <f t="shared" si="830"/>
        <v>375450</v>
      </c>
      <c r="F532" s="4">
        <f t="shared" ref="F532" si="866">E532/$K532</f>
        <v>0.13846283206923843</v>
      </c>
      <c r="G532" s="3">
        <f t="shared" si="832"/>
        <v>0</v>
      </c>
      <c r="H532" s="4">
        <f t="shared" ref="H532" si="867">G532/$K532</f>
        <v>0</v>
      </c>
      <c r="I532" s="3">
        <f t="shared" si="834"/>
        <v>208557</v>
      </c>
      <c r="J532" s="4">
        <f t="shared" ref="J532" si="868">I532/$K532</f>
        <v>7.6914084080074996E-2</v>
      </c>
      <c r="K532" s="3">
        <f t="shared" si="836"/>
        <v>2711558</v>
      </c>
    </row>
    <row r="533" spans="1:11" x14ac:dyDescent="0.2">
      <c r="A533" s="2">
        <v>40909</v>
      </c>
      <c r="B533" s="2"/>
      <c r="C533" s="3">
        <f t="shared" si="828"/>
        <v>2148611</v>
      </c>
      <c r="D533" s="4">
        <f t="shared" ref="D533" si="869">C533/$K533</f>
        <v>0.78562689677867559</v>
      </c>
      <c r="E533" s="3">
        <f t="shared" si="830"/>
        <v>379166</v>
      </c>
      <c r="F533" s="4">
        <f t="shared" ref="F533" si="870">E533/$K533</f>
        <v>0.13863980401477202</v>
      </c>
      <c r="G533" s="3">
        <f t="shared" si="832"/>
        <v>0</v>
      </c>
      <c r="H533" s="4">
        <f t="shared" ref="H533" si="871">G533/$K533</f>
        <v>0</v>
      </c>
      <c r="I533" s="3">
        <f t="shared" si="834"/>
        <v>207123</v>
      </c>
      <c r="J533" s="4">
        <f t="shared" ref="J533" si="872">I533/$K533</f>
        <v>7.5733299206552349E-2</v>
      </c>
      <c r="K533" s="3">
        <f t="shared" si="836"/>
        <v>2734900</v>
      </c>
    </row>
    <row r="534" spans="1:11" x14ac:dyDescent="0.2">
      <c r="A534" s="2">
        <v>40940</v>
      </c>
      <c r="B534" s="2"/>
      <c r="C534" s="3">
        <f t="shared" si="828"/>
        <v>2156066</v>
      </c>
      <c r="D534" s="4">
        <f t="shared" ref="D534" si="873">C534/$K534</f>
        <v>0.78225666884235723</v>
      </c>
      <c r="E534" s="3">
        <f t="shared" si="830"/>
        <v>380482</v>
      </c>
      <c r="F534" s="4">
        <f t="shared" ref="F534" si="874">E534/$K534</f>
        <v>0.13804520913296614</v>
      </c>
      <c r="G534" s="3">
        <f t="shared" si="832"/>
        <v>0</v>
      </c>
      <c r="H534" s="4">
        <f t="shared" ref="H534" si="875">G534/$K534</f>
        <v>0</v>
      </c>
      <c r="I534" s="3">
        <f t="shared" si="834"/>
        <v>219665</v>
      </c>
      <c r="J534" s="4">
        <f t="shared" ref="J534" si="876">I534/$K534</f>
        <v>7.9698122024676618E-2</v>
      </c>
      <c r="K534" s="3">
        <f t="shared" si="836"/>
        <v>2756213</v>
      </c>
    </row>
    <row r="535" spans="1:11" x14ac:dyDescent="0.2">
      <c r="A535" s="2">
        <v>40969</v>
      </c>
      <c r="B535" s="2"/>
      <c r="C535" s="3">
        <f t="shared" si="828"/>
        <v>2157207</v>
      </c>
      <c r="D535" s="4">
        <f t="shared" ref="D535" si="877">C535/$K535</f>
        <v>0.77630827961114179</v>
      </c>
      <c r="E535" s="3">
        <f t="shared" si="830"/>
        <v>380683</v>
      </c>
      <c r="F535" s="4">
        <f t="shared" ref="F535" si="878">E535/$K535</f>
        <v>0.1369953670682546</v>
      </c>
      <c r="G535" s="3">
        <f t="shared" si="832"/>
        <v>0</v>
      </c>
      <c r="H535" s="4">
        <f t="shared" ref="H535" si="879">G535/$K535</f>
        <v>0</v>
      </c>
      <c r="I535" s="3">
        <f t="shared" si="834"/>
        <v>240912</v>
      </c>
      <c r="J535" s="4">
        <f t="shared" ref="J535" si="880">I535/$K535</f>
        <v>8.6696353320603631E-2</v>
      </c>
      <c r="K535" s="3">
        <f t="shared" si="836"/>
        <v>2778802</v>
      </c>
    </row>
    <row r="536" spans="1:11" x14ac:dyDescent="0.2">
      <c r="A536" s="2">
        <v>41000</v>
      </c>
      <c r="B536" s="2"/>
      <c r="C536" s="3">
        <f t="shared" si="828"/>
        <v>2161554</v>
      </c>
      <c r="D536" s="4">
        <f t="shared" ref="D536" si="881">C536/$K536</f>
        <v>0.77714045343745286</v>
      </c>
      <c r="E536" s="3">
        <f t="shared" si="830"/>
        <v>381450</v>
      </c>
      <c r="F536" s="4">
        <f t="shared" ref="F536" si="882">E536/$K536</f>
        <v>0.13714217917466617</v>
      </c>
      <c r="G536" s="3">
        <f t="shared" si="832"/>
        <v>0</v>
      </c>
      <c r="H536" s="4">
        <f t="shared" ref="H536" si="883">G536/$K536</f>
        <v>0</v>
      </c>
      <c r="I536" s="3">
        <f t="shared" si="834"/>
        <v>238416</v>
      </c>
      <c r="J536" s="4">
        <f t="shared" ref="J536" si="884">I536/$K536</f>
        <v>8.5717367387881008E-2</v>
      </c>
      <c r="K536" s="3">
        <f t="shared" si="836"/>
        <v>2781420</v>
      </c>
    </row>
    <row r="537" spans="1:11" x14ac:dyDescent="0.2">
      <c r="A537" s="2">
        <v>41030</v>
      </c>
      <c r="B537" s="2"/>
      <c r="C537" s="3">
        <f t="shared" si="828"/>
        <v>2158698</v>
      </c>
      <c r="D537" s="4">
        <f t="shared" ref="D537" si="885">C537/$K537</f>
        <v>0.77196519627073268</v>
      </c>
      <c r="E537" s="3">
        <f t="shared" si="830"/>
        <v>380946</v>
      </c>
      <c r="F537" s="4">
        <f t="shared" ref="F537" si="886">E537/$K537</f>
        <v>0.13622889985470435</v>
      </c>
      <c r="G537" s="3">
        <f t="shared" si="832"/>
        <v>0</v>
      </c>
      <c r="H537" s="4">
        <f t="shared" ref="H537" si="887">G537/$K537</f>
        <v>0</v>
      </c>
      <c r="I537" s="3">
        <f t="shared" si="834"/>
        <v>256723</v>
      </c>
      <c r="J537" s="4">
        <f t="shared" ref="J537" si="888">I537/$K537</f>
        <v>9.1805903874562958E-2</v>
      </c>
      <c r="K537" s="3">
        <f t="shared" si="836"/>
        <v>2796367</v>
      </c>
    </row>
    <row r="538" spans="1:11" x14ac:dyDescent="0.2">
      <c r="A538" s="2">
        <v>41061</v>
      </c>
      <c r="B538" s="2"/>
      <c r="C538" s="3">
        <f t="shared" si="828"/>
        <v>2159601</v>
      </c>
      <c r="D538" s="4">
        <f t="shared" ref="D538" si="889">C538/$K538</f>
        <v>0.77215723024655314</v>
      </c>
      <c r="E538" s="3">
        <f t="shared" si="830"/>
        <v>381105</v>
      </c>
      <c r="F538" s="4">
        <f t="shared" ref="F538" si="890">E538/$K538</f>
        <v>0.13626266205336665</v>
      </c>
      <c r="G538" s="3">
        <f t="shared" si="832"/>
        <v>0</v>
      </c>
      <c r="H538" s="4">
        <f t="shared" ref="H538" si="891">G538/$K538</f>
        <v>0</v>
      </c>
      <c r="I538" s="3">
        <f t="shared" si="834"/>
        <v>256135</v>
      </c>
      <c r="J538" s="4">
        <f t="shared" ref="J538" si="892">I538/$K538</f>
        <v>9.1580107700080196E-2</v>
      </c>
      <c r="K538" s="3">
        <f t="shared" si="836"/>
        <v>2796841</v>
      </c>
    </row>
    <row r="539" spans="1:11" x14ac:dyDescent="0.2">
      <c r="A539" s="2">
        <v>41091</v>
      </c>
      <c r="B539" s="2"/>
      <c r="C539" s="3">
        <f t="shared" si="828"/>
        <v>2148553</v>
      </c>
      <c r="D539" s="4">
        <f t="shared" ref="D539" si="893">C539/$K539</f>
        <v>0.77020248459005702</v>
      </c>
      <c r="E539" s="3">
        <f t="shared" si="830"/>
        <v>379155</v>
      </c>
      <c r="F539" s="4">
        <f t="shared" ref="F539" si="894">E539/$K539</f>
        <v>0.13591757943357369</v>
      </c>
      <c r="G539" s="3">
        <f t="shared" si="832"/>
        <v>0</v>
      </c>
      <c r="H539" s="4">
        <f t="shared" ref="H539" si="895">G539/$K539</f>
        <v>0</v>
      </c>
      <c r="I539" s="3">
        <f t="shared" si="834"/>
        <v>261887</v>
      </c>
      <c r="J539" s="4">
        <f t="shared" ref="J539" si="896">I539/$K539</f>
        <v>9.387993597636933E-2</v>
      </c>
      <c r="K539" s="3">
        <f t="shared" si="836"/>
        <v>2789595</v>
      </c>
    </row>
    <row r="540" spans="1:11" x14ac:dyDescent="0.2">
      <c r="A540" s="2">
        <v>41122</v>
      </c>
      <c r="B540" s="2"/>
      <c r="C540" s="3">
        <f t="shared" si="828"/>
        <v>2179313</v>
      </c>
      <c r="D540" s="4">
        <f t="shared" ref="D540" si="897">C540/$K540</f>
        <v>0.77787795816195882</v>
      </c>
      <c r="E540" s="3">
        <f t="shared" si="830"/>
        <v>384583</v>
      </c>
      <c r="F540" s="4">
        <f t="shared" ref="F540" si="898">E540/$K540</f>
        <v>0.13727199295548673</v>
      </c>
      <c r="G540" s="3">
        <f t="shared" si="832"/>
        <v>0</v>
      </c>
      <c r="H540" s="4">
        <f t="shared" ref="H540" si="899">G540/$K540</f>
        <v>0</v>
      </c>
      <c r="I540" s="3">
        <f t="shared" si="834"/>
        <v>237717</v>
      </c>
      <c r="J540" s="4">
        <f t="shared" ref="J540" si="900">I540/$K540</f>
        <v>8.4850048882554444E-2</v>
      </c>
      <c r="K540" s="3">
        <f t="shared" si="836"/>
        <v>2801613</v>
      </c>
    </row>
    <row r="541" spans="1:11" x14ac:dyDescent="0.2">
      <c r="A541" s="2">
        <v>41153</v>
      </c>
      <c r="B541" s="2"/>
      <c r="C541" s="3">
        <f t="shared" si="828"/>
        <v>2191735</v>
      </c>
      <c r="D541" s="4">
        <f t="shared" ref="D541" si="901">C541/$K541</f>
        <v>0.78660986503631158</v>
      </c>
      <c r="E541" s="3">
        <f t="shared" si="830"/>
        <v>386775</v>
      </c>
      <c r="F541" s="4">
        <f t="shared" ref="F541" si="902">E541/$K541</f>
        <v>0.13881287224478298</v>
      </c>
      <c r="G541" s="3">
        <f t="shared" si="832"/>
        <v>0</v>
      </c>
      <c r="H541" s="4">
        <f t="shared" ref="H541" si="903">G541/$K541</f>
        <v>0</v>
      </c>
      <c r="I541" s="3">
        <f t="shared" si="834"/>
        <v>207795</v>
      </c>
      <c r="J541" s="4">
        <f t="shared" ref="J541" si="904">I541/$K541</f>
        <v>7.457726271890551E-2</v>
      </c>
      <c r="K541" s="3">
        <f t="shared" si="836"/>
        <v>2786305</v>
      </c>
    </row>
    <row r="542" spans="1:11" x14ac:dyDescent="0.2">
      <c r="A542" s="2">
        <v>41183</v>
      </c>
      <c r="B542" s="2"/>
      <c r="C542" s="3">
        <f t="shared" si="828"/>
        <v>2208621</v>
      </c>
      <c r="D542" s="4">
        <f t="shared" ref="D542" si="905">C542/$K542</f>
        <v>0.79278887019147937</v>
      </c>
      <c r="E542" s="3">
        <f t="shared" si="830"/>
        <v>389755</v>
      </c>
      <c r="F542" s="4">
        <f t="shared" ref="F542" si="906">E542/$K542</f>
        <v>0.13990332705406677</v>
      </c>
      <c r="G542" s="3">
        <f t="shared" si="832"/>
        <v>0</v>
      </c>
      <c r="H542" s="4">
        <f t="shared" ref="H542" si="907">G542/$K542</f>
        <v>0</v>
      </c>
      <c r="I542" s="3">
        <f t="shared" si="834"/>
        <v>187512</v>
      </c>
      <c r="J542" s="4">
        <f t="shared" ref="J542" si="908">I542/$K542</f>
        <v>6.7307802754453874E-2</v>
      </c>
      <c r="K542" s="3">
        <f t="shared" si="836"/>
        <v>2785888</v>
      </c>
    </row>
    <row r="543" spans="1:11" x14ac:dyDescent="0.2">
      <c r="A543" s="2">
        <v>41214</v>
      </c>
      <c r="B543" s="2"/>
      <c r="C543" s="3">
        <f t="shared" si="828"/>
        <v>2209371</v>
      </c>
      <c r="D543" s="4">
        <f t="shared" ref="D543" si="909">C543/$K543</f>
        <v>0.79176892113886632</v>
      </c>
      <c r="E543" s="3">
        <f t="shared" si="830"/>
        <v>389888</v>
      </c>
      <c r="F543" s="4">
        <f t="shared" ref="F543" si="910">E543/$K543</f>
        <v>0.13972356889132262</v>
      </c>
      <c r="G543" s="3">
        <f t="shared" si="832"/>
        <v>0</v>
      </c>
      <c r="H543" s="4">
        <f t="shared" ref="H543" si="911">G543/$K543</f>
        <v>0</v>
      </c>
      <c r="I543" s="3">
        <f t="shared" si="834"/>
        <v>191165</v>
      </c>
      <c r="J543" s="4">
        <f t="shared" ref="J543" si="912">I543/$K543</f>
        <v>6.8507509969811045E-2</v>
      </c>
      <c r="K543" s="3">
        <f t="shared" si="836"/>
        <v>2790424</v>
      </c>
    </row>
    <row r="544" spans="1:11" x14ac:dyDescent="0.2">
      <c r="A544" s="2">
        <v>41244</v>
      </c>
      <c r="B544" s="2"/>
      <c r="C544" s="3">
        <f t="shared" ref="C544:C575" si="913">SUM(C162:C173)</f>
        <v>2223788.2000000002</v>
      </c>
      <c r="D544" s="4">
        <f t="shared" ref="D544" si="914">C544/$K544</f>
        <v>0.79499267641553273</v>
      </c>
      <c r="E544" s="3">
        <f t="shared" ref="E544:E575" si="915">SUM(E162:E173)</f>
        <v>392433.21</v>
      </c>
      <c r="F544" s="4">
        <f t="shared" ref="F544" si="916">E544/$K544</f>
        <v>0.14029282461892675</v>
      </c>
      <c r="G544" s="3">
        <f t="shared" ref="G544:G575" si="917">SUM(G162:G173)</f>
        <v>0</v>
      </c>
      <c r="H544" s="4">
        <f t="shared" ref="H544" si="918">G544/$K544</f>
        <v>0</v>
      </c>
      <c r="I544" s="3">
        <f t="shared" ref="I544:I575" si="919">SUM(I162:I173)</f>
        <v>181022.22</v>
      </c>
      <c r="J544" s="4">
        <f t="shared" ref="J544" si="920">I544/$K544</f>
        <v>6.4714498965540587E-2</v>
      </c>
      <c r="K544" s="3">
        <f t="shared" ref="K544:K575" si="921">SUM(K162:K173)</f>
        <v>2797243.63</v>
      </c>
    </row>
    <row r="545" spans="1:11" x14ac:dyDescent="0.2">
      <c r="A545" s="2">
        <v>41275</v>
      </c>
      <c r="B545" s="2"/>
      <c r="C545" s="3">
        <f t="shared" si="913"/>
        <v>2172248.2000000002</v>
      </c>
      <c r="D545" s="4">
        <f t="shared" ref="D545" si="922">C545/$K545</f>
        <v>0.79506257260179058</v>
      </c>
      <c r="E545" s="3">
        <f t="shared" si="915"/>
        <v>383338.21</v>
      </c>
      <c r="F545" s="4">
        <f t="shared" ref="F545" si="923">E545/$K545</f>
        <v>0.14030526687473627</v>
      </c>
      <c r="G545" s="3">
        <f t="shared" si="917"/>
        <v>0</v>
      </c>
      <c r="H545" s="4">
        <f t="shared" ref="H545" si="924">G545/$K545</f>
        <v>0</v>
      </c>
      <c r="I545" s="3">
        <f t="shared" si="919"/>
        <v>176586.22</v>
      </c>
      <c r="J545" s="4">
        <f t="shared" ref="J545" si="925">I545/$K545</f>
        <v>6.4632160523473217E-2</v>
      </c>
      <c r="K545" s="3">
        <f t="shared" si="921"/>
        <v>2732172.63</v>
      </c>
    </row>
    <row r="546" spans="1:11" x14ac:dyDescent="0.2">
      <c r="A546" s="2">
        <v>41306</v>
      </c>
      <c r="B546" s="2"/>
      <c r="C546" s="3">
        <f t="shared" si="913"/>
        <v>2152646.2000000002</v>
      </c>
      <c r="D546" s="4">
        <f t="shared" ref="D546" si="926">C546/$K546</f>
        <v>0.79819203557971996</v>
      </c>
      <c r="E546" s="3">
        <f t="shared" si="915"/>
        <v>379879.21</v>
      </c>
      <c r="F546" s="4">
        <f t="shared" ref="F546" si="927">E546/$K546</f>
        <v>0.14085759188124639</v>
      </c>
      <c r="G546" s="3">
        <f t="shared" si="917"/>
        <v>0</v>
      </c>
      <c r="H546" s="4">
        <f t="shared" ref="H546" si="928">G546/$K546</f>
        <v>0</v>
      </c>
      <c r="I546" s="3">
        <f t="shared" si="919"/>
        <v>164377.22</v>
      </c>
      <c r="J546" s="4">
        <f t="shared" ref="J546" si="929">I546/$K546</f>
        <v>6.0950372539033792E-2</v>
      </c>
      <c r="K546" s="3">
        <f t="shared" si="921"/>
        <v>2696902.63</v>
      </c>
    </row>
    <row r="547" spans="1:11" x14ac:dyDescent="0.2">
      <c r="A547" s="2">
        <v>41334</v>
      </c>
      <c r="B547" s="2"/>
      <c r="C547" s="3">
        <f t="shared" si="913"/>
        <v>2145874.2000000002</v>
      </c>
      <c r="D547" s="4">
        <f t="shared" ref="D547" si="930">C547/$K547</f>
        <v>0.80116190070533388</v>
      </c>
      <c r="E547" s="3">
        <f t="shared" si="915"/>
        <v>378684.21</v>
      </c>
      <c r="F547" s="4">
        <f t="shared" ref="F547" si="931">E547/$K547</f>
        <v>0.14138170888614895</v>
      </c>
      <c r="G547" s="3">
        <f t="shared" si="917"/>
        <v>0</v>
      </c>
      <c r="H547" s="4">
        <f t="shared" ref="H547" si="932">G547/$K547</f>
        <v>0</v>
      </c>
      <c r="I547" s="3">
        <f t="shared" si="919"/>
        <v>153894.22</v>
      </c>
      <c r="J547" s="4">
        <f t="shared" ref="J547" si="933">I547/$K547</f>
        <v>5.7456390408517327E-2</v>
      </c>
      <c r="K547" s="3">
        <f t="shared" si="921"/>
        <v>2678452.63</v>
      </c>
    </row>
    <row r="548" spans="1:11" x14ac:dyDescent="0.2">
      <c r="A548" s="2">
        <v>41365</v>
      </c>
      <c r="B548" s="2"/>
      <c r="C548" s="3">
        <f t="shared" si="913"/>
        <v>2120875.2000000002</v>
      </c>
      <c r="D548" s="4">
        <f t="shared" ref="D548" si="934">C548/$K548</f>
        <v>0.79618659962528682</v>
      </c>
      <c r="E548" s="3">
        <f t="shared" si="915"/>
        <v>374272.21</v>
      </c>
      <c r="F548" s="4">
        <f t="shared" ref="F548" si="935">E548/$K548</f>
        <v>0.14050356108371737</v>
      </c>
      <c r="G548" s="3">
        <f t="shared" si="917"/>
        <v>0</v>
      </c>
      <c r="H548" s="4">
        <f t="shared" ref="H548" si="936">G548/$K548</f>
        <v>0</v>
      </c>
      <c r="I548" s="3">
        <f t="shared" si="919"/>
        <v>168644.22</v>
      </c>
      <c r="J548" s="4">
        <f t="shared" ref="J548" si="937">I548/$K548</f>
        <v>6.3309839290995901E-2</v>
      </c>
      <c r="K548" s="3">
        <f t="shared" si="921"/>
        <v>2663791.63</v>
      </c>
    </row>
    <row r="549" spans="1:11" x14ac:dyDescent="0.2">
      <c r="A549" s="2">
        <v>41395</v>
      </c>
      <c r="B549" s="2"/>
      <c r="C549" s="3">
        <f t="shared" si="913"/>
        <v>2105189.2000000002</v>
      </c>
      <c r="D549" s="4">
        <f t="shared" ref="D549" si="938">C549/$K549</f>
        <v>0.79480643356899039</v>
      </c>
      <c r="E549" s="3">
        <f t="shared" si="915"/>
        <v>371504.20999999996</v>
      </c>
      <c r="F549" s="4">
        <f t="shared" ref="F549" si="939">E549/$K549</f>
        <v>0.14026004703328576</v>
      </c>
      <c r="G549" s="3">
        <f t="shared" si="917"/>
        <v>0</v>
      </c>
      <c r="H549" s="4">
        <f t="shared" ref="H549" si="940">G549/$K549</f>
        <v>0</v>
      </c>
      <c r="I549" s="3">
        <f t="shared" si="919"/>
        <v>171988.22</v>
      </c>
      <c r="J549" s="4">
        <f t="shared" ref="J549" si="941">I549/$K549</f>
        <v>6.4933519397723918E-2</v>
      </c>
      <c r="K549" s="3">
        <f t="shared" si="921"/>
        <v>2648681.63</v>
      </c>
    </row>
    <row r="550" spans="1:11" x14ac:dyDescent="0.2">
      <c r="A550" s="2">
        <v>41426</v>
      </c>
      <c r="B550" s="2"/>
      <c r="C550" s="3">
        <f t="shared" si="913"/>
        <v>2079853.2</v>
      </c>
      <c r="D550" s="4">
        <f t="shared" ref="D550" si="942">C550/$K550</f>
        <v>0.79507868743871224</v>
      </c>
      <c r="E550" s="3">
        <f t="shared" si="915"/>
        <v>367033.20999999996</v>
      </c>
      <c r="F550" s="4">
        <f t="shared" ref="F550" si="943">E550/$K550</f>
        <v>0.14030811542527002</v>
      </c>
      <c r="G550" s="3">
        <f t="shared" si="917"/>
        <v>0</v>
      </c>
      <c r="H550" s="4">
        <f t="shared" ref="H550" si="944">G550/$K550</f>
        <v>0</v>
      </c>
      <c r="I550" s="3">
        <f t="shared" si="919"/>
        <v>169022.22</v>
      </c>
      <c r="J550" s="4">
        <f t="shared" ref="J550" si="945">I550/$K550</f>
        <v>6.4613197136017708E-2</v>
      </c>
      <c r="K550" s="3">
        <f t="shared" si="921"/>
        <v>2615908.63</v>
      </c>
    </row>
    <row r="551" spans="1:11" x14ac:dyDescent="0.2">
      <c r="A551" s="2">
        <v>41456</v>
      </c>
      <c r="B551" s="2"/>
      <c r="C551" s="3">
        <f t="shared" si="913"/>
        <v>2077844.2</v>
      </c>
      <c r="D551" s="4">
        <f t="shared" ref="D551" si="946">C551/$K551</f>
        <v>0.79424663007478757</v>
      </c>
      <c r="E551" s="3">
        <f t="shared" si="915"/>
        <v>366679.20999999996</v>
      </c>
      <c r="F551" s="4">
        <f t="shared" ref="F551" si="947">E551/$K551</f>
        <v>0.14016148412907248</v>
      </c>
      <c r="G551" s="3">
        <f t="shared" si="917"/>
        <v>0</v>
      </c>
      <c r="H551" s="4">
        <f t="shared" ref="H551" si="948">G551/$K551</f>
        <v>0</v>
      </c>
      <c r="I551" s="3">
        <f t="shared" si="919"/>
        <v>171596.22</v>
      </c>
      <c r="J551" s="4">
        <f t="shared" ref="J551" si="949">I551/$K551</f>
        <v>6.559188579613999E-2</v>
      </c>
      <c r="K551" s="3">
        <f t="shared" si="921"/>
        <v>2616119.63</v>
      </c>
    </row>
    <row r="552" spans="1:11" x14ac:dyDescent="0.2">
      <c r="A552" s="2">
        <v>41487</v>
      </c>
      <c r="B552" s="2"/>
      <c r="C552" s="3">
        <f t="shared" si="913"/>
        <v>2086877.2</v>
      </c>
      <c r="D552" s="4">
        <f t="shared" ref="D552" si="950">C552/$K552</f>
        <v>0.73103189107433664</v>
      </c>
      <c r="E552" s="3">
        <f t="shared" si="915"/>
        <v>633282.21</v>
      </c>
      <c r="F552" s="4">
        <f t="shared" ref="F552" si="951">E552/$K552</f>
        <v>0.22183839641356717</v>
      </c>
      <c r="G552" s="3">
        <f t="shared" si="917"/>
        <v>0</v>
      </c>
      <c r="H552" s="4">
        <f t="shared" ref="H552" si="952">G552/$K552</f>
        <v>0</v>
      </c>
      <c r="I552" s="3">
        <f t="shared" si="919"/>
        <v>134541.22</v>
      </c>
      <c r="J552" s="4">
        <f t="shared" ref="J552" si="953">I552/$K552</f>
        <v>4.7129712512096238E-2</v>
      </c>
      <c r="K552" s="3">
        <f t="shared" si="921"/>
        <v>2854700.63</v>
      </c>
    </row>
    <row r="553" spans="1:11" x14ac:dyDescent="0.2">
      <c r="A553" s="2">
        <v>41518</v>
      </c>
      <c r="B553" s="2"/>
      <c r="C553" s="3">
        <f t="shared" si="913"/>
        <v>2055437.2</v>
      </c>
      <c r="D553" s="4">
        <f t="shared" ref="D553" si="954">C553/$K553</f>
        <v>0.71952622411559219</v>
      </c>
      <c r="E553" s="3">
        <f t="shared" si="915"/>
        <v>659826.21</v>
      </c>
      <c r="F553" s="4">
        <f t="shared" ref="F553" si="955">E553/$K553</f>
        <v>0.23097872387139914</v>
      </c>
      <c r="G553" s="3">
        <f t="shared" si="917"/>
        <v>0</v>
      </c>
      <c r="H553" s="4">
        <f t="shared" ref="H553" si="956">G553/$K553</f>
        <v>0</v>
      </c>
      <c r="I553" s="3">
        <f t="shared" si="919"/>
        <v>141390.22</v>
      </c>
      <c r="J553" s="4">
        <f t="shared" ref="J553" si="957">I553/$K553</f>
        <v>4.9495052013008661E-2</v>
      </c>
      <c r="K553" s="3">
        <f t="shared" si="921"/>
        <v>2856653.63</v>
      </c>
    </row>
    <row r="554" spans="1:11" x14ac:dyDescent="0.2">
      <c r="A554" s="2">
        <v>41548</v>
      </c>
      <c r="B554" s="2"/>
      <c r="C554" s="3">
        <f t="shared" si="913"/>
        <v>2043118.2</v>
      </c>
      <c r="D554" s="4">
        <f t="shared" ref="D554" si="958">C554/$K554</f>
        <v>0.70874135189146314</v>
      </c>
      <c r="E554" s="3">
        <f t="shared" si="915"/>
        <v>692344.21</v>
      </c>
      <c r="F554" s="4">
        <f t="shared" ref="F554" si="959">E554/$K554</f>
        <v>0.24016866541036491</v>
      </c>
      <c r="G554" s="3">
        <f t="shared" si="917"/>
        <v>0</v>
      </c>
      <c r="H554" s="4">
        <f t="shared" ref="H554" si="960">G554/$K554</f>
        <v>0</v>
      </c>
      <c r="I554" s="3">
        <f t="shared" si="919"/>
        <v>147279.22</v>
      </c>
      <c r="J554" s="4">
        <f t="shared" ref="J554" si="961">I554/$K554</f>
        <v>5.108998269817195E-2</v>
      </c>
      <c r="K554" s="3">
        <f t="shared" si="921"/>
        <v>2882741.63</v>
      </c>
    </row>
    <row r="555" spans="1:11" x14ac:dyDescent="0.2">
      <c r="A555" s="2">
        <v>41579</v>
      </c>
      <c r="B555" s="2"/>
      <c r="C555" s="3">
        <f t="shared" si="913"/>
        <v>2035679.2</v>
      </c>
      <c r="D555" s="4">
        <f t="shared" ref="D555" si="962">C555/$K555</f>
        <v>0.70241863976222241</v>
      </c>
      <c r="E555" s="3">
        <f t="shared" si="915"/>
        <v>725372.21</v>
      </c>
      <c r="F555" s="4">
        <f t="shared" ref="F555" si="963">E555/$K555</f>
        <v>0.25029236486255652</v>
      </c>
      <c r="G555" s="3">
        <f t="shared" si="917"/>
        <v>0</v>
      </c>
      <c r="H555" s="4">
        <f t="shared" ref="H555" si="964">G555/$K555</f>
        <v>0</v>
      </c>
      <c r="I555" s="3">
        <f t="shared" si="919"/>
        <v>137048.22</v>
      </c>
      <c r="J555" s="4">
        <f t="shared" ref="J555" si="965">I555/$K555</f>
        <v>4.7288995375221111E-2</v>
      </c>
      <c r="K555" s="3">
        <f t="shared" si="921"/>
        <v>2898099.63</v>
      </c>
    </row>
    <row r="556" spans="1:11" x14ac:dyDescent="0.2">
      <c r="A556" s="2">
        <v>41609</v>
      </c>
      <c r="B556" s="2"/>
      <c r="C556" s="3">
        <f t="shared" si="913"/>
        <v>2025961</v>
      </c>
      <c r="D556" s="4">
        <f t="shared" ref="D556" si="966">C556/$K556</f>
        <v>0.69263505532469172</v>
      </c>
      <c r="E556" s="3">
        <f t="shared" si="915"/>
        <v>755707</v>
      </c>
      <c r="F556" s="4">
        <f t="shared" ref="F556" si="967">E556/$K556</f>
        <v>0.2583609258787592</v>
      </c>
      <c r="G556" s="3">
        <f t="shared" si="917"/>
        <v>0</v>
      </c>
      <c r="H556" s="4">
        <f t="shared" ref="H556" si="968">G556/$K556</f>
        <v>0</v>
      </c>
      <c r="I556" s="3">
        <f t="shared" si="919"/>
        <v>143337</v>
      </c>
      <c r="J556" s="4">
        <f t="shared" ref="J556" si="969">I556/$K556</f>
        <v>4.9004018796549066E-2</v>
      </c>
      <c r="K556" s="3">
        <f t="shared" si="921"/>
        <v>2925005</v>
      </c>
    </row>
    <row r="557" spans="1:11" x14ac:dyDescent="0.2">
      <c r="A557" s="2">
        <v>41640</v>
      </c>
      <c r="B557" s="2"/>
      <c r="C557" s="3">
        <f t="shared" si="913"/>
        <v>2064313</v>
      </c>
      <c r="D557" s="4">
        <f t="shared" ref="D557" si="970">C557/$K557</f>
        <v>0.68662739780066406</v>
      </c>
      <c r="E557" s="3">
        <f t="shared" si="915"/>
        <v>794474</v>
      </c>
      <c r="F557" s="4">
        <f t="shared" ref="F557" si="971">E557/$K557</f>
        <v>0.26425625146975523</v>
      </c>
      <c r="G557" s="3">
        <f t="shared" si="917"/>
        <v>0</v>
      </c>
      <c r="H557" s="4">
        <f t="shared" ref="H557" si="972">G557/$K557</f>
        <v>0</v>
      </c>
      <c r="I557" s="3">
        <f t="shared" si="919"/>
        <v>147666</v>
      </c>
      <c r="J557" s="4">
        <f t="shared" ref="J557" si="973">I557/$K557</f>
        <v>4.911635072958067E-2</v>
      </c>
      <c r="K557" s="3">
        <f t="shared" si="921"/>
        <v>3006453</v>
      </c>
    </row>
    <row r="558" spans="1:11" x14ac:dyDescent="0.2">
      <c r="A558" s="2">
        <v>41671</v>
      </c>
      <c r="B558" s="2"/>
      <c r="C558" s="3">
        <f t="shared" si="913"/>
        <v>2086012</v>
      </c>
      <c r="D558" s="4">
        <f t="shared" ref="D558" si="974">C558/$K558</f>
        <v>0.68217990216693891</v>
      </c>
      <c r="E558" s="3">
        <f t="shared" si="915"/>
        <v>831343</v>
      </c>
      <c r="F558" s="4">
        <f t="shared" ref="F558" si="975">E558/$K558</f>
        <v>0.27187067303887485</v>
      </c>
      <c r="G558" s="3">
        <f t="shared" si="917"/>
        <v>0</v>
      </c>
      <c r="H558" s="4">
        <f t="shared" ref="H558" si="976">G558/$K558</f>
        <v>0</v>
      </c>
      <c r="I558" s="3">
        <f t="shared" si="919"/>
        <v>140507</v>
      </c>
      <c r="J558" s="4">
        <f t="shared" ref="J558" si="977">I558/$K558</f>
        <v>4.5949424794186268E-2</v>
      </c>
      <c r="K558" s="3">
        <f t="shared" si="921"/>
        <v>3057862</v>
      </c>
    </row>
    <row r="559" spans="1:11" x14ac:dyDescent="0.2">
      <c r="A559" s="2">
        <v>41699</v>
      </c>
      <c r="B559" s="2"/>
      <c r="C559" s="3">
        <f t="shared" si="913"/>
        <v>2113045</v>
      </c>
      <c r="D559" s="4">
        <f t="shared" ref="D559" si="978">C559/$K559</f>
        <v>0.67793072869745108</v>
      </c>
      <c r="E559" s="3">
        <f t="shared" si="915"/>
        <v>871300</v>
      </c>
      <c r="F559" s="4">
        <f t="shared" ref="F559" si="979">E559/$K559</f>
        <v>0.27954021041392357</v>
      </c>
      <c r="G559" s="3">
        <f t="shared" si="917"/>
        <v>0</v>
      </c>
      <c r="H559" s="4">
        <f t="shared" ref="H559" si="980">G559/$K559</f>
        <v>0</v>
      </c>
      <c r="I559" s="3">
        <f t="shared" si="919"/>
        <v>132559</v>
      </c>
      <c r="J559" s="4">
        <f t="shared" ref="J559" si="981">I559/$K559</f>
        <v>4.2529060888625382E-2</v>
      </c>
      <c r="K559" s="3">
        <f t="shared" si="921"/>
        <v>3116904</v>
      </c>
    </row>
    <row r="560" spans="1:11" x14ac:dyDescent="0.2">
      <c r="A560" s="2">
        <v>41730</v>
      </c>
      <c r="B560" s="2"/>
      <c r="C560" s="3">
        <f t="shared" si="913"/>
        <v>2156699</v>
      </c>
      <c r="D560" s="4">
        <f t="shared" ref="D560" si="982">C560/$K560</f>
        <v>0.67703349507598931</v>
      </c>
      <c r="E560" s="3">
        <f t="shared" si="915"/>
        <v>916015</v>
      </c>
      <c r="F560" s="4">
        <f t="shared" ref="F560" si="983">E560/$K560</f>
        <v>0.28755650973642238</v>
      </c>
      <c r="G560" s="3">
        <f t="shared" si="917"/>
        <v>0</v>
      </c>
      <c r="H560" s="4">
        <f t="shared" ref="H560" si="984">G560/$K560</f>
        <v>0</v>
      </c>
      <c r="I560" s="3">
        <f t="shared" si="919"/>
        <v>112799</v>
      </c>
      <c r="J560" s="4">
        <f t="shared" ref="J560" si="985">I560/$K560</f>
        <v>3.5409995187588313E-2</v>
      </c>
      <c r="K560" s="3">
        <f t="shared" si="921"/>
        <v>3185513</v>
      </c>
    </row>
    <row r="561" spans="1:11" x14ac:dyDescent="0.2">
      <c r="A561" s="2">
        <v>41760</v>
      </c>
      <c r="B561" s="2"/>
      <c r="C561" s="3">
        <f t="shared" si="913"/>
        <v>2183561</v>
      </c>
      <c r="D561" s="4">
        <f t="shared" ref="D561" si="986">C561/$K561</f>
        <v>0.67364084762537046</v>
      </c>
      <c r="E561" s="3">
        <f t="shared" si="915"/>
        <v>956485</v>
      </c>
      <c r="F561" s="4">
        <f t="shared" ref="F561" si="987">E561/$K561</f>
        <v>0.29508100123649056</v>
      </c>
      <c r="G561" s="3">
        <f t="shared" si="917"/>
        <v>0</v>
      </c>
      <c r="H561" s="4">
        <f t="shared" ref="H561" si="988">G561/$K561</f>
        <v>0</v>
      </c>
      <c r="I561" s="3">
        <f t="shared" si="919"/>
        <v>101386</v>
      </c>
      <c r="J561" s="4">
        <f t="shared" ref="J561" si="989">I561/$K561</f>
        <v>3.1278151138138949E-2</v>
      </c>
      <c r="K561" s="3">
        <f t="shared" si="921"/>
        <v>3241432</v>
      </c>
    </row>
    <row r="562" spans="1:11" x14ac:dyDescent="0.2">
      <c r="A562" s="2">
        <v>41791</v>
      </c>
      <c r="B562" s="2"/>
      <c r="C562" s="3">
        <f t="shared" si="913"/>
        <v>2225988</v>
      </c>
      <c r="D562" s="4">
        <f t="shared" ref="D562" si="990">C562/$K562</f>
        <v>0.66600962936633601</v>
      </c>
      <c r="E562" s="3">
        <f t="shared" si="915"/>
        <v>990697</v>
      </c>
      <c r="F562" s="4">
        <f t="shared" ref="F562" si="991">E562/$K562</f>
        <v>0.29641388084048115</v>
      </c>
      <c r="G562" s="3">
        <f t="shared" si="917"/>
        <v>0</v>
      </c>
      <c r="H562" s="4">
        <f t="shared" ref="H562" si="992">G562/$K562</f>
        <v>0</v>
      </c>
      <c r="I562" s="3">
        <f t="shared" si="919"/>
        <v>125591</v>
      </c>
      <c r="J562" s="4">
        <f t="shared" ref="J562" si="993">I562/$K562</f>
        <v>3.757648979318285E-2</v>
      </c>
      <c r="K562" s="3">
        <f t="shared" si="921"/>
        <v>3342276</v>
      </c>
    </row>
    <row r="563" spans="1:11" x14ac:dyDescent="0.2">
      <c r="A563" s="2">
        <v>41821</v>
      </c>
      <c r="B563" s="2"/>
      <c r="C563" s="3">
        <f t="shared" si="913"/>
        <v>2245312</v>
      </c>
      <c r="D563" s="4">
        <f t="shared" ref="D563" si="994">C563/$K563</f>
        <v>0.6600308245946519</v>
      </c>
      <c r="E563" s="3">
        <f t="shared" si="915"/>
        <v>1029946</v>
      </c>
      <c r="F563" s="4">
        <f t="shared" ref="F563" si="995">E563/$K563</f>
        <v>0.30276242574215223</v>
      </c>
      <c r="G563" s="3">
        <f t="shared" si="917"/>
        <v>0</v>
      </c>
      <c r="H563" s="4">
        <f t="shared" ref="H563" si="996">G563/$K563</f>
        <v>0</v>
      </c>
      <c r="I563" s="3">
        <f t="shared" si="919"/>
        <v>126571</v>
      </c>
      <c r="J563" s="4">
        <f t="shared" ref="J563" si="997">I563/$K563</f>
        <v>3.7206749663195884E-2</v>
      </c>
      <c r="K563" s="3">
        <f t="shared" si="921"/>
        <v>3401829</v>
      </c>
    </row>
    <row r="564" spans="1:11" x14ac:dyDescent="0.2">
      <c r="A564" s="2">
        <v>41852</v>
      </c>
      <c r="B564" s="2"/>
      <c r="C564" s="3">
        <f t="shared" si="913"/>
        <v>2248340</v>
      </c>
      <c r="D564" s="4">
        <f t="shared" ref="D564" si="998">C564/$K564</f>
        <v>0.69652061875631011</v>
      </c>
      <c r="E564" s="3">
        <f t="shared" si="915"/>
        <v>800934</v>
      </c>
      <c r="F564" s="4">
        <f t="shared" ref="F564" si="999">E564/$K564</f>
        <v>0.24812396935648812</v>
      </c>
      <c r="G564" s="3">
        <f t="shared" si="917"/>
        <v>0</v>
      </c>
      <c r="H564" s="4">
        <f t="shared" ref="H564" si="1000">G564/$K564</f>
        <v>0</v>
      </c>
      <c r="I564" s="3">
        <f t="shared" si="919"/>
        <v>178685</v>
      </c>
      <c r="J564" s="4">
        <f t="shared" ref="J564" si="1001">I564/$K564</f>
        <v>5.5355411887201791E-2</v>
      </c>
      <c r="K564" s="3">
        <f t="shared" si="921"/>
        <v>3227959</v>
      </c>
    </row>
    <row r="565" spans="1:11" x14ac:dyDescent="0.2">
      <c r="A565" s="2">
        <v>41883</v>
      </c>
      <c r="B565" s="2"/>
      <c r="C565" s="3">
        <f t="shared" si="913"/>
        <v>2282466</v>
      </c>
      <c r="D565" s="4">
        <f t="shared" ref="D565" si="1002">C565/$K565</f>
        <v>0.6977935637558943</v>
      </c>
      <c r="E565" s="3">
        <f t="shared" si="915"/>
        <v>809868</v>
      </c>
      <c r="F565" s="4">
        <f t="shared" ref="F565" si="1003">E565/$K565</f>
        <v>0.24759215598035572</v>
      </c>
      <c r="G565" s="3">
        <f t="shared" si="917"/>
        <v>0</v>
      </c>
      <c r="H565" s="4">
        <f t="shared" ref="H565" si="1004">G565/$K565</f>
        <v>0</v>
      </c>
      <c r="I565" s="3">
        <f t="shared" si="919"/>
        <v>178642</v>
      </c>
      <c r="J565" s="4">
        <f t="shared" ref="J565" si="1005">I565/$K565</f>
        <v>5.4614280263750023E-2</v>
      </c>
      <c r="K565" s="3">
        <f t="shared" si="921"/>
        <v>3270976</v>
      </c>
    </row>
    <row r="566" spans="1:11" x14ac:dyDescent="0.2">
      <c r="A566" s="2">
        <v>41913</v>
      </c>
      <c r="B566" s="2"/>
      <c r="C566" s="3">
        <f t="shared" si="913"/>
        <v>2300994</v>
      </c>
      <c r="D566" s="4">
        <f t="shared" ref="D566" si="1006">C566/$K566</f>
        <v>0.69767979173248806</v>
      </c>
      <c r="E566" s="3">
        <f t="shared" si="915"/>
        <v>814985</v>
      </c>
      <c r="F566" s="4">
        <f t="shared" ref="F566" si="1007">E566/$K566</f>
        <v>0.24710997293565382</v>
      </c>
      <c r="G566" s="3">
        <f t="shared" si="917"/>
        <v>0</v>
      </c>
      <c r="H566" s="4">
        <f t="shared" ref="H566" si="1008">G566/$K566</f>
        <v>0</v>
      </c>
      <c r="I566" s="3">
        <f t="shared" si="919"/>
        <v>182087</v>
      </c>
      <c r="J566" s="4">
        <f t="shared" ref="J566" si="1009">I566/$K566</f>
        <v>5.5210235331858128E-2</v>
      </c>
      <c r="K566" s="3">
        <f t="shared" si="921"/>
        <v>3298066</v>
      </c>
    </row>
    <row r="567" spans="1:11" x14ac:dyDescent="0.2">
      <c r="A567" s="2">
        <v>41944</v>
      </c>
      <c r="B567" s="2"/>
      <c r="C567" s="3">
        <f t="shared" si="913"/>
        <v>2321443</v>
      </c>
      <c r="D567" s="4">
        <f t="shared" ref="D567" si="1010">C567/$K567</f>
        <v>0.69782995557105321</v>
      </c>
      <c r="E567" s="3">
        <f t="shared" si="915"/>
        <v>819996</v>
      </c>
      <c r="F567" s="4">
        <f t="shared" ref="F567" si="1011">E567/$K567</f>
        <v>0.24649227753963435</v>
      </c>
      <c r="G567" s="3">
        <f t="shared" si="917"/>
        <v>0</v>
      </c>
      <c r="H567" s="4">
        <f t="shared" ref="H567" si="1012">G567/$K567</f>
        <v>0</v>
      </c>
      <c r="I567" s="3">
        <f t="shared" si="919"/>
        <v>185221</v>
      </c>
      <c r="J567" s="4">
        <f t="shared" ref="J567" si="1013">I567/$K567</f>
        <v>5.5677766889312405E-2</v>
      </c>
      <c r="K567" s="3">
        <f t="shared" si="921"/>
        <v>3326660</v>
      </c>
    </row>
    <row r="568" spans="1:11" x14ac:dyDescent="0.2">
      <c r="A568" s="2">
        <v>41974</v>
      </c>
      <c r="B568" s="2"/>
      <c r="C568" s="3">
        <f t="shared" si="913"/>
        <v>2309124</v>
      </c>
      <c r="D568" s="4">
        <f t="shared" ref="D568" si="1014">C568/$K568</f>
        <v>0.68804610167875424</v>
      </c>
      <c r="E568" s="3">
        <f t="shared" si="915"/>
        <v>819865</v>
      </c>
      <c r="F568" s="4">
        <f t="shared" ref="F568" si="1015">E568/$K568</f>
        <v>0.24429390416142738</v>
      </c>
      <c r="G568" s="3">
        <f t="shared" si="917"/>
        <v>0</v>
      </c>
      <c r="H568" s="4">
        <f t="shared" ref="H568" si="1016">G568/$K568</f>
        <v>0</v>
      </c>
      <c r="I568" s="3">
        <f t="shared" si="919"/>
        <v>227071</v>
      </c>
      <c r="J568" s="4">
        <f t="shared" ref="J568" si="1017">I568/$K568</f>
        <v>6.7659994159818354E-2</v>
      </c>
      <c r="K568" s="3">
        <f t="shared" si="921"/>
        <v>3356060</v>
      </c>
    </row>
    <row r="569" spans="1:11" x14ac:dyDescent="0.2">
      <c r="A569" s="2">
        <v>42005</v>
      </c>
      <c r="B569" s="2"/>
      <c r="C569" s="3">
        <f t="shared" si="913"/>
        <v>2346967</v>
      </c>
      <c r="D569" s="4">
        <f t="shared" ref="D569" si="1018">C569/$K569</f>
        <v>0.68955652401039025</v>
      </c>
      <c r="E569" s="3">
        <f t="shared" si="915"/>
        <v>828776</v>
      </c>
      <c r="F569" s="4">
        <f t="shared" ref="F569" si="1019">E569/$K569</f>
        <v>0.24350061067890394</v>
      </c>
      <c r="G569" s="3">
        <f t="shared" si="917"/>
        <v>0</v>
      </c>
      <c r="H569" s="4">
        <f t="shared" ref="H569" si="1020">G569/$K569</f>
        <v>0</v>
      </c>
      <c r="I569" s="3">
        <f t="shared" si="919"/>
        <v>227846</v>
      </c>
      <c r="J569" s="4">
        <f t="shared" ref="J569" si="1021">I569/$K569</f>
        <v>6.694286531070584E-2</v>
      </c>
      <c r="K569" s="3">
        <f t="shared" si="921"/>
        <v>3403589</v>
      </c>
    </row>
    <row r="570" spans="1:11" x14ac:dyDescent="0.2">
      <c r="A570" s="2">
        <v>42036</v>
      </c>
      <c r="B570" s="2"/>
      <c r="C570" s="3">
        <f t="shared" si="913"/>
        <v>2378406</v>
      </c>
      <c r="D570" s="4">
        <f t="shared" ref="D570" si="1022">C570/$K570</f>
        <v>0.69010254891043055</v>
      </c>
      <c r="E570" s="3">
        <f t="shared" si="915"/>
        <v>835419</v>
      </c>
      <c r="F570" s="4">
        <f t="shared" ref="F570" si="1023">E570/$K570</f>
        <v>0.24239964972683509</v>
      </c>
      <c r="G570" s="3">
        <f t="shared" si="917"/>
        <v>0</v>
      </c>
      <c r="H570" s="4">
        <f t="shared" ref="H570" si="1024">G570/$K570</f>
        <v>0</v>
      </c>
      <c r="I570" s="3">
        <f t="shared" si="919"/>
        <v>232628</v>
      </c>
      <c r="J570" s="4">
        <f t="shared" ref="J570" si="1025">I570/$K570</f>
        <v>6.749780136273438E-2</v>
      </c>
      <c r="K570" s="3">
        <f t="shared" si="921"/>
        <v>3446453</v>
      </c>
    </row>
    <row r="571" spans="1:11" x14ac:dyDescent="0.2">
      <c r="A571" s="2">
        <v>42064</v>
      </c>
      <c r="B571" s="2"/>
      <c r="C571" s="3">
        <f t="shared" si="913"/>
        <v>2418660</v>
      </c>
      <c r="D571" s="4">
        <f t="shared" ref="D571" si="1026">C571/$K571</f>
        <v>0.69298925214258045</v>
      </c>
      <c r="E571" s="3">
        <f t="shared" si="915"/>
        <v>840931</v>
      </c>
      <c r="F571" s="4">
        <f t="shared" ref="F571" si="1027">E571/$K571</f>
        <v>0.24094173831522922</v>
      </c>
      <c r="G571" s="3">
        <f t="shared" si="917"/>
        <v>0</v>
      </c>
      <c r="H571" s="4">
        <f t="shared" ref="H571" si="1028">G571/$K571</f>
        <v>0</v>
      </c>
      <c r="I571" s="3">
        <f t="shared" si="919"/>
        <v>230593</v>
      </c>
      <c r="J571" s="4">
        <f t="shared" ref="J571" si="1029">I571/$K571</f>
        <v>6.6069009542190332E-2</v>
      </c>
      <c r="K571" s="3">
        <f t="shared" si="921"/>
        <v>3490184</v>
      </c>
    </row>
    <row r="572" spans="1:11" x14ac:dyDescent="0.2">
      <c r="A572" s="2">
        <v>42095</v>
      </c>
      <c r="B572" s="2"/>
      <c r="C572" s="3">
        <f t="shared" si="913"/>
        <v>2433030</v>
      </c>
      <c r="D572" s="4">
        <f t="shared" ref="D572" si="1030">C572/$K572</f>
        <v>0.68996740773678455</v>
      </c>
      <c r="E572" s="3">
        <f t="shared" si="915"/>
        <v>842989</v>
      </c>
      <c r="F572" s="4">
        <f t="shared" ref="F572" si="1031">E572/$K572</f>
        <v>0.23905785587544101</v>
      </c>
      <c r="G572" s="3">
        <f t="shared" si="917"/>
        <v>0</v>
      </c>
      <c r="H572" s="4">
        <f t="shared" ref="H572" si="1032">G572/$K572</f>
        <v>0</v>
      </c>
      <c r="I572" s="3">
        <f t="shared" si="919"/>
        <v>250278</v>
      </c>
      <c r="J572" s="4">
        <f t="shared" ref="J572" si="1033">I572/$K572</f>
        <v>7.097473638777449E-2</v>
      </c>
      <c r="K572" s="3">
        <f t="shared" si="921"/>
        <v>3526297</v>
      </c>
    </row>
    <row r="573" spans="1:11" x14ac:dyDescent="0.2">
      <c r="A573" s="2">
        <v>42125</v>
      </c>
      <c r="B573" s="2"/>
      <c r="C573" s="3">
        <f t="shared" si="913"/>
        <v>2456913</v>
      </c>
      <c r="D573" s="4">
        <f t="shared" ref="D573" si="1034">C573/$K573</f>
        <v>0.69112196104432033</v>
      </c>
      <c r="E573" s="3">
        <f t="shared" si="915"/>
        <v>850588</v>
      </c>
      <c r="F573" s="4">
        <f t="shared" ref="F573" si="1035">E573/$K573</f>
        <v>0.2392677504660386</v>
      </c>
      <c r="G573" s="3">
        <f t="shared" si="917"/>
        <v>0</v>
      </c>
      <c r="H573" s="4">
        <f t="shared" ref="H573" si="1036">G573/$K573</f>
        <v>0</v>
      </c>
      <c r="I573" s="3">
        <f t="shared" si="919"/>
        <v>247462</v>
      </c>
      <c r="J573" s="4">
        <f t="shared" ref="J573" si="1037">I573/$K573</f>
        <v>6.9610288489641098E-2</v>
      </c>
      <c r="K573" s="3">
        <f t="shared" si="921"/>
        <v>3554963</v>
      </c>
    </row>
    <row r="574" spans="1:11" x14ac:dyDescent="0.2">
      <c r="A574" s="2">
        <v>42156</v>
      </c>
      <c r="B574" s="2"/>
      <c r="C574" s="3">
        <f t="shared" si="913"/>
        <v>2537594</v>
      </c>
      <c r="D574" s="4">
        <f t="shared" ref="D574" si="1038">C574/$K574</f>
        <v>0.69499017601018387</v>
      </c>
      <c r="E574" s="3">
        <f t="shared" si="915"/>
        <v>875968</v>
      </c>
      <c r="F574" s="4">
        <f t="shared" ref="F574" si="1039">E574/$K574</f>
        <v>0.23990802094396849</v>
      </c>
      <c r="G574" s="3">
        <f t="shared" si="917"/>
        <v>0</v>
      </c>
      <c r="H574" s="4">
        <f t="shared" ref="H574" si="1040">G574/$K574</f>
        <v>0</v>
      </c>
      <c r="I574" s="3">
        <f t="shared" si="919"/>
        <v>237704</v>
      </c>
      <c r="J574" s="4">
        <f t="shared" ref="J574" si="1041">I574/$K574</f>
        <v>6.5101803045847659E-2</v>
      </c>
      <c r="K574" s="3">
        <f t="shared" si="921"/>
        <v>3651266</v>
      </c>
    </row>
    <row r="575" spans="1:11" x14ac:dyDescent="0.2">
      <c r="A575" s="2">
        <v>42186</v>
      </c>
      <c r="B575" s="2"/>
      <c r="C575" s="3">
        <f t="shared" si="913"/>
        <v>2560527</v>
      </c>
      <c r="D575" s="4">
        <f t="shared" ref="D575" si="1042">C575/$K575</f>
        <v>0.69724367681128951</v>
      </c>
      <c r="E575" s="3">
        <f t="shared" si="915"/>
        <v>880301</v>
      </c>
      <c r="F575" s="4">
        <f t="shared" ref="F575" si="1043">E575/$K575</f>
        <v>0.23971014792683498</v>
      </c>
      <c r="G575" s="3">
        <f t="shared" si="917"/>
        <v>0</v>
      </c>
      <c r="H575" s="4">
        <f t="shared" ref="H575" si="1044">G575/$K575</f>
        <v>0</v>
      </c>
      <c r="I575" s="3">
        <f t="shared" si="919"/>
        <v>231528</v>
      </c>
      <c r="J575" s="4">
        <f t="shared" ref="J575" si="1045">I575/$K575</f>
        <v>6.3046175261875489E-2</v>
      </c>
      <c r="K575" s="3">
        <f t="shared" si="921"/>
        <v>3672356</v>
      </c>
    </row>
    <row r="576" spans="1:11" x14ac:dyDescent="0.2">
      <c r="A576" s="2">
        <v>42217</v>
      </c>
      <c r="B576" s="2"/>
      <c r="C576" s="3">
        <f t="shared" ref="C576:C607" si="1046">SUM(C194:C205)</f>
        <v>2591910</v>
      </c>
      <c r="D576" s="4">
        <f t="shared" ref="D576" si="1047">C576/$K576</f>
        <v>0.70025939135295512</v>
      </c>
      <c r="E576" s="3">
        <f t="shared" ref="E576:E607" si="1048">SUM(E194:E205)</f>
        <v>884684</v>
      </c>
      <c r="F576" s="4">
        <f t="shared" ref="F576" si="1049">E576/$K576</f>
        <v>0.23901612300569763</v>
      </c>
      <c r="G576" s="3">
        <f t="shared" ref="G576:G607" si="1050">SUM(G194:G205)</f>
        <v>0</v>
      </c>
      <c r="H576" s="4">
        <f t="shared" ref="H576" si="1051">G576/$K576</f>
        <v>0</v>
      </c>
      <c r="I576" s="3">
        <f t="shared" ref="I576:I607" si="1052">SUM(I194:I205)</f>
        <v>224763</v>
      </c>
      <c r="J576" s="4">
        <f t="shared" ref="J576" si="1053">I576/$K576</f>
        <v>6.0724485641347213E-2</v>
      </c>
      <c r="K576" s="3">
        <f t="shared" ref="K576:K607" si="1054">SUM(K194:K205)</f>
        <v>3701357</v>
      </c>
    </row>
    <row r="577" spans="1:11" x14ac:dyDescent="0.2">
      <c r="A577" s="2">
        <v>42248</v>
      </c>
      <c r="B577" s="2"/>
      <c r="C577" s="3">
        <f t="shared" si="1046"/>
        <v>2616043</v>
      </c>
      <c r="D577" s="4">
        <f t="shared" ref="D577" si="1055">C577/$K577</f>
        <v>0.7012850784214697</v>
      </c>
      <c r="E577" s="3">
        <f t="shared" si="1048"/>
        <v>890282</v>
      </c>
      <c r="F577" s="4">
        <f t="shared" ref="F577" si="1056">E577/$K577</f>
        <v>0.23865872318888601</v>
      </c>
      <c r="G577" s="3">
        <f t="shared" si="1050"/>
        <v>0</v>
      </c>
      <c r="H577" s="4">
        <f t="shared" ref="H577" si="1057">G577/$K577</f>
        <v>0</v>
      </c>
      <c r="I577" s="3">
        <f t="shared" si="1052"/>
        <v>224031</v>
      </c>
      <c r="J577" s="4">
        <f t="shared" ref="J577" si="1058">I577/$K577</f>
        <v>6.0056198389644315E-2</v>
      </c>
      <c r="K577" s="3">
        <f t="shared" si="1054"/>
        <v>3730356</v>
      </c>
    </row>
    <row r="578" spans="1:11" x14ac:dyDescent="0.2">
      <c r="A578" s="2">
        <v>42278</v>
      </c>
      <c r="B578" s="2"/>
      <c r="C578" s="3">
        <f t="shared" si="1046"/>
        <v>2636544</v>
      </c>
      <c r="D578" s="4">
        <f t="shared" ref="D578" si="1059">C578/$K578</f>
        <v>0.70132863181885408</v>
      </c>
      <c r="E578" s="3">
        <f t="shared" si="1048"/>
        <v>893574</v>
      </c>
      <c r="F578" s="4">
        <f t="shared" ref="F578" si="1060">E578/$K578</f>
        <v>0.23769337088586448</v>
      </c>
      <c r="G578" s="3">
        <f t="shared" si="1050"/>
        <v>0</v>
      </c>
      <c r="H578" s="4">
        <f t="shared" ref="H578" si="1061">G578/$K578</f>
        <v>0</v>
      </c>
      <c r="I578" s="3">
        <f t="shared" si="1052"/>
        <v>229238</v>
      </c>
      <c r="J578" s="4">
        <f t="shared" ref="J578" si="1062">I578/$K578</f>
        <v>6.0977997295281423E-2</v>
      </c>
      <c r="K578" s="3">
        <f t="shared" si="1054"/>
        <v>3759356</v>
      </c>
    </row>
    <row r="579" spans="1:11" x14ac:dyDescent="0.2">
      <c r="A579" s="2">
        <v>42309</v>
      </c>
      <c r="B579" s="2"/>
      <c r="C579" s="3">
        <f t="shared" si="1046"/>
        <v>2657321</v>
      </c>
      <c r="D579" s="4">
        <f t="shared" ref="D579" si="1063">C579/$K579</f>
        <v>0.70144418807414399</v>
      </c>
      <c r="E579" s="3">
        <f t="shared" si="1048"/>
        <v>895931</v>
      </c>
      <c r="F579" s="4">
        <f t="shared" ref="F579" si="1064">E579/$K579</f>
        <v>0.23649592686222551</v>
      </c>
      <c r="G579" s="3">
        <f t="shared" si="1050"/>
        <v>0</v>
      </c>
      <c r="H579" s="4">
        <f t="shared" ref="H579" si="1065">G579/$K579</f>
        <v>0</v>
      </c>
      <c r="I579" s="3">
        <f t="shared" si="1052"/>
        <v>235105</v>
      </c>
      <c r="J579" s="4">
        <f t="shared" ref="J579" si="1066">I579/$K579</f>
        <v>6.2059885063630485E-2</v>
      </c>
      <c r="K579" s="3">
        <f t="shared" si="1054"/>
        <v>3788357</v>
      </c>
    </row>
    <row r="580" spans="1:11" x14ac:dyDescent="0.2">
      <c r="A580" s="2">
        <v>42339</v>
      </c>
      <c r="B580" s="2"/>
      <c r="C580" s="3">
        <f t="shared" si="1046"/>
        <v>2713710</v>
      </c>
      <c r="D580" s="4">
        <f t="shared" ref="D580" si="1067">C580/$K580</f>
        <v>0.70968745832036628</v>
      </c>
      <c r="E580" s="3">
        <f t="shared" si="1048"/>
        <v>912365</v>
      </c>
      <c r="F580" s="4">
        <f t="shared" ref="F580" si="1068">E580/$K580</f>
        <v>0.23860102881680836</v>
      </c>
      <c r="G580" s="3">
        <f t="shared" si="1050"/>
        <v>0</v>
      </c>
      <c r="H580" s="4">
        <f t="shared" ref="H580" si="1069">G580/$K580</f>
        <v>0</v>
      </c>
      <c r="I580" s="3">
        <f t="shared" si="1052"/>
        <v>197735</v>
      </c>
      <c r="J580" s="4">
        <f t="shared" ref="J580" si="1070">I580/$K580</f>
        <v>5.1711512862825298E-2</v>
      </c>
      <c r="K580" s="3">
        <f t="shared" si="1054"/>
        <v>3823810</v>
      </c>
    </row>
    <row r="581" spans="1:11" x14ac:dyDescent="0.2">
      <c r="A581" s="2">
        <v>42370</v>
      </c>
      <c r="B581" s="2"/>
      <c r="C581" s="3">
        <f t="shared" si="1046"/>
        <v>2699487</v>
      </c>
      <c r="D581" s="4">
        <f t="shared" ref="D581" si="1071">C581/$K581</f>
        <v>0.70878833501286831</v>
      </c>
      <c r="E581" s="3">
        <f t="shared" si="1048"/>
        <v>910052</v>
      </c>
      <c r="F581" s="4">
        <f t="shared" ref="F581" si="1072">E581/$K581</f>
        <v>0.23894697098194242</v>
      </c>
      <c r="G581" s="3">
        <f t="shared" si="1050"/>
        <v>0</v>
      </c>
      <c r="H581" s="4">
        <f t="shared" ref="H581" si="1073">G581/$K581</f>
        <v>0</v>
      </c>
      <c r="I581" s="3">
        <f t="shared" si="1052"/>
        <v>199055</v>
      </c>
      <c r="J581" s="4">
        <f t="shared" ref="J581" si="1074">I581/$K581</f>
        <v>5.2264694005189315E-2</v>
      </c>
      <c r="K581" s="3">
        <f t="shared" si="1054"/>
        <v>3808594</v>
      </c>
    </row>
    <row r="582" spans="1:11" x14ac:dyDescent="0.2">
      <c r="A582" s="2">
        <v>42401</v>
      </c>
      <c r="B582" s="2"/>
      <c r="C582" s="3">
        <f t="shared" si="1046"/>
        <v>2685880</v>
      </c>
      <c r="D582" s="4">
        <f t="shared" ref="D582" si="1075">C582/$K582</f>
        <v>0.70820606500388128</v>
      </c>
      <c r="E582" s="3">
        <f t="shared" si="1048"/>
        <v>907261</v>
      </c>
      <c r="F582" s="4">
        <f t="shared" ref="F582" si="1076">E582/$K582</f>
        <v>0.23922429250059063</v>
      </c>
      <c r="G582" s="3">
        <f t="shared" si="1050"/>
        <v>0</v>
      </c>
      <c r="H582" s="4">
        <f t="shared" ref="H582" si="1077">G582/$K582</f>
        <v>0</v>
      </c>
      <c r="I582" s="3">
        <f t="shared" si="1052"/>
        <v>199371</v>
      </c>
      <c r="J582" s="4">
        <f t="shared" ref="J582" si="1078">I582/$K582</f>
        <v>5.2569642495528028E-2</v>
      </c>
      <c r="K582" s="3">
        <f t="shared" si="1054"/>
        <v>3792512</v>
      </c>
    </row>
    <row r="583" spans="1:11" x14ac:dyDescent="0.2">
      <c r="A583" s="2">
        <v>42430</v>
      </c>
      <c r="B583" s="2"/>
      <c r="C583" s="3">
        <f t="shared" si="1046"/>
        <v>2945961</v>
      </c>
      <c r="D583" s="4">
        <f t="shared" ref="D583:D584" si="1079">C583/$K583</f>
        <v>0.71800433099316718</v>
      </c>
      <c r="E583" s="3">
        <f t="shared" si="1048"/>
        <v>963995</v>
      </c>
      <c r="F583" s="4">
        <f t="shared" ref="F583:F584" si="1080">E583/$K583</f>
        <v>0.23494967688158744</v>
      </c>
      <c r="G583" s="3">
        <f t="shared" si="1050"/>
        <v>0</v>
      </c>
      <c r="H583" s="4">
        <f t="shared" ref="H583:H584" si="1081">G583/$K583</f>
        <v>0</v>
      </c>
      <c r="I583" s="3">
        <f t="shared" si="1052"/>
        <v>193029</v>
      </c>
      <c r="J583" s="4">
        <f t="shared" ref="J583:J584" si="1082">I583/$K583</f>
        <v>4.7045992125245399E-2</v>
      </c>
      <c r="K583" s="3">
        <f t="shared" si="1054"/>
        <v>4102985</v>
      </c>
    </row>
    <row r="584" spans="1:11" x14ac:dyDescent="0.2">
      <c r="A584" s="2">
        <v>42461</v>
      </c>
      <c r="B584" s="2"/>
      <c r="C584" s="3">
        <f t="shared" si="1046"/>
        <v>2923619</v>
      </c>
      <c r="D584" s="4">
        <f t="shared" si="1079"/>
        <v>0.71778454573465267</v>
      </c>
      <c r="E584" s="3">
        <f t="shared" si="1048"/>
        <v>959888</v>
      </c>
      <c r="F584" s="4">
        <f t="shared" si="1080"/>
        <v>0.23566435025772658</v>
      </c>
      <c r="G584" s="3">
        <f t="shared" si="1050"/>
        <v>0</v>
      </c>
      <c r="H584" s="4">
        <f t="shared" si="1081"/>
        <v>0</v>
      </c>
      <c r="I584" s="3">
        <f t="shared" si="1052"/>
        <v>189608</v>
      </c>
      <c r="J584" s="4">
        <f t="shared" si="1082"/>
        <v>4.6551104007620706E-2</v>
      </c>
      <c r="K584" s="3">
        <f t="shared" si="1054"/>
        <v>4073115</v>
      </c>
    </row>
    <row r="585" spans="1:11" x14ac:dyDescent="0.2">
      <c r="A585" s="2">
        <v>42491</v>
      </c>
      <c r="B585" s="2"/>
      <c r="C585" s="3">
        <f t="shared" si="1046"/>
        <v>2896865</v>
      </c>
      <c r="D585" s="4">
        <f t="shared" ref="D585" si="1083">C585/$K585</f>
        <v>0.71647031035715125</v>
      </c>
      <c r="E585" s="3">
        <f t="shared" si="1048"/>
        <v>949987</v>
      </c>
      <c r="F585" s="4">
        <f t="shared" ref="F585" si="1084">E585/$K585</f>
        <v>0.23495657572073916</v>
      </c>
      <c r="G585" s="3">
        <f t="shared" si="1050"/>
        <v>0</v>
      </c>
      <c r="H585" s="4">
        <f t="shared" ref="H585" si="1085">G585/$K585</f>
        <v>0</v>
      </c>
      <c r="I585" s="3">
        <f t="shared" si="1052"/>
        <v>196393</v>
      </c>
      <c r="J585" s="4">
        <f t="shared" ref="J585" si="1086">I585/$K585</f>
        <v>4.8573113922109591E-2</v>
      </c>
      <c r="K585" s="3">
        <f t="shared" si="1054"/>
        <v>4043245</v>
      </c>
    </row>
    <row r="586" spans="1:11" x14ac:dyDescent="0.2">
      <c r="A586" s="2">
        <v>42522</v>
      </c>
      <c r="B586" s="2"/>
      <c r="C586" s="3">
        <f t="shared" si="1046"/>
        <v>2820846</v>
      </c>
      <c r="D586" s="4">
        <f t="shared" ref="D586" si="1087">C586/$K586</f>
        <v>0.71490924389341415</v>
      </c>
      <c r="E586" s="3">
        <f t="shared" si="1048"/>
        <v>932804</v>
      </c>
      <c r="F586" s="4">
        <f t="shared" ref="F586" si="1088">E586/$K586</f>
        <v>0.2364078727944568</v>
      </c>
      <c r="G586" s="3">
        <f t="shared" si="1050"/>
        <v>0</v>
      </c>
      <c r="H586" s="4">
        <f t="shared" ref="H586" si="1089">G586/$K586</f>
        <v>0</v>
      </c>
      <c r="I586" s="3">
        <f t="shared" si="1052"/>
        <v>192090</v>
      </c>
      <c r="J586" s="4">
        <f t="shared" ref="J586" si="1090">I586/$K586</f>
        <v>4.8682883312129027E-2</v>
      </c>
      <c r="K586" s="3">
        <f t="shared" si="1054"/>
        <v>3945740</v>
      </c>
    </row>
    <row r="587" spans="1:11" x14ac:dyDescent="0.2">
      <c r="A587" s="2">
        <v>42552</v>
      </c>
      <c r="B587" s="2"/>
      <c r="C587" s="3">
        <f t="shared" si="1046"/>
        <v>2786938</v>
      </c>
      <c r="D587" s="4">
        <f t="shared" ref="D587:D593" si="1091">C587/$K587</f>
        <v>0.71028079780554798</v>
      </c>
      <c r="E587" s="3">
        <f t="shared" si="1048"/>
        <v>929044</v>
      </c>
      <c r="F587" s="4">
        <f t="shared" ref="F587:F593" si="1092">E587/$K587</f>
        <v>0.23677674692313122</v>
      </c>
      <c r="G587" s="3">
        <f t="shared" si="1050"/>
        <v>0</v>
      </c>
      <c r="H587" s="4">
        <f t="shared" ref="H587:H593" si="1093">G587/$K587</f>
        <v>0</v>
      </c>
      <c r="I587" s="3">
        <f t="shared" si="1052"/>
        <v>207731</v>
      </c>
      <c r="J587" s="4">
        <f t="shared" ref="J587:J593" si="1094">I587/$K587</f>
        <v>5.2942455271320812E-2</v>
      </c>
      <c r="K587" s="3">
        <f t="shared" si="1054"/>
        <v>3923713</v>
      </c>
    </row>
    <row r="588" spans="1:11" x14ac:dyDescent="0.2">
      <c r="A588" s="2">
        <v>42583</v>
      </c>
      <c r="B588" s="2"/>
      <c r="C588" s="3">
        <f t="shared" si="1046"/>
        <v>2764298</v>
      </c>
      <c r="D588" s="4">
        <f t="shared" si="1091"/>
        <v>0.70708285585659325</v>
      </c>
      <c r="E588" s="3">
        <f t="shared" si="1048"/>
        <v>931221</v>
      </c>
      <c r="F588" s="4">
        <f t="shared" si="1092"/>
        <v>0.23819805394122942</v>
      </c>
      <c r="G588" s="3">
        <f t="shared" si="1050"/>
        <v>0</v>
      </c>
      <c r="H588" s="4">
        <f t="shared" si="1093"/>
        <v>0</v>
      </c>
      <c r="I588" s="3">
        <f t="shared" si="1052"/>
        <v>213921</v>
      </c>
      <c r="J588" s="4">
        <f t="shared" si="1094"/>
        <v>5.4719090202177294E-2</v>
      </c>
      <c r="K588" s="3">
        <f t="shared" si="1054"/>
        <v>3909440</v>
      </c>
    </row>
    <row r="589" spans="1:11" x14ac:dyDescent="0.2">
      <c r="A589" s="2">
        <v>42614</v>
      </c>
      <c r="B589" s="2"/>
      <c r="C589" s="3">
        <f t="shared" si="1046"/>
        <v>2722616</v>
      </c>
      <c r="D589" s="4">
        <f t="shared" si="1091"/>
        <v>0.70498442238536363</v>
      </c>
      <c r="E589" s="3">
        <f t="shared" si="1048"/>
        <v>926481</v>
      </c>
      <c r="F589" s="4">
        <f t="shared" si="1092"/>
        <v>0.23989966731849593</v>
      </c>
      <c r="G589" s="3">
        <f t="shared" si="1050"/>
        <v>0</v>
      </c>
      <c r="H589" s="4">
        <f t="shared" si="1093"/>
        <v>0</v>
      </c>
      <c r="I589" s="3">
        <f t="shared" si="1052"/>
        <v>212855</v>
      </c>
      <c r="J589" s="4">
        <f t="shared" si="1094"/>
        <v>5.5115910296140394E-2</v>
      </c>
      <c r="K589" s="3">
        <f t="shared" si="1054"/>
        <v>3861952</v>
      </c>
    </row>
    <row r="590" spans="1:11" x14ac:dyDescent="0.2">
      <c r="A590" s="2">
        <v>42644</v>
      </c>
      <c r="B590" s="2"/>
      <c r="C590" s="3">
        <f t="shared" si="1046"/>
        <v>2712072</v>
      </c>
      <c r="D590" s="4">
        <f t="shared" si="1091"/>
        <v>0.70438891209085752</v>
      </c>
      <c r="E590" s="3">
        <f t="shared" si="1048"/>
        <v>930340</v>
      </c>
      <c r="F590" s="4">
        <f t="shared" si="1092"/>
        <v>0.24163118843253734</v>
      </c>
      <c r="G590" s="3">
        <f t="shared" si="1050"/>
        <v>0</v>
      </c>
      <c r="H590" s="4">
        <f t="shared" si="1093"/>
        <v>0</v>
      </c>
      <c r="I590" s="3">
        <f t="shared" si="1052"/>
        <v>207836</v>
      </c>
      <c r="J590" s="4">
        <f t="shared" si="1094"/>
        <v>5.3979899476605142E-2</v>
      </c>
      <c r="K590" s="3">
        <f t="shared" si="1054"/>
        <v>3850248</v>
      </c>
    </row>
    <row r="591" spans="1:11" x14ac:dyDescent="0.2">
      <c r="A591" s="2">
        <v>42675</v>
      </c>
      <c r="B591" s="2"/>
      <c r="C591" s="3">
        <f t="shared" si="1046"/>
        <v>2699334</v>
      </c>
      <c r="D591" s="4">
        <f t="shared" si="1091"/>
        <v>0.70418112876780947</v>
      </c>
      <c r="E591" s="3">
        <f t="shared" si="1048"/>
        <v>938310</v>
      </c>
      <c r="F591" s="4">
        <f t="shared" si="1092"/>
        <v>0.24477896952882572</v>
      </c>
      <c r="G591" s="3">
        <f t="shared" si="1050"/>
        <v>0</v>
      </c>
      <c r="H591" s="4">
        <f t="shared" si="1093"/>
        <v>0</v>
      </c>
      <c r="I591" s="3">
        <f t="shared" si="1052"/>
        <v>195651</v>
      </c>
      <c r="J591" s="4">
        <f t="shared" si="1094"/>
        <v>5.1039901703364858E-2</v>
      </c>
      <c r="K591" s="3">
        <f t="shared" si="1054"/>
        <v>3833295</v>
      </c>
    </row>
    <row r="592" spans="1:11" x14ac:dyDescent="0.2">
      <c r="A592" s="2">
        <v>42705</v>
      </c>
      <c r="B592" s="2"/>
      <c r="C592" s="3">
        <f t="shared" si="1046"/>
        <v>2690294</v>
      </c>
      <c r="D592" s="4">
        <f t="shared" si="1091"/>
        <v>0.69714218487952417</v>
      </c>
      <c r="E592" s="3">
        <f t="shared" si="1048"/>
        <v>949966</v>
      </c>
      <c r="F592" s="4">
        <f t="shared" si="1092"/>
        <v>0.2461669143971856</v>
      </c>
      <c r="G592" s="3">
        <f t="shared" si="1050"/>
        <v>0</v>
      </c>
      <c r="H592" s="4">
        <f t="shared" si="1093"/>
        <v>0</v>
      </c>
      <c r="I592" s="3">
        <f t="shared" si="1052"/>
        <v>218772</v>
      </c>
      <c r="J592" s="4">
        <f t="shared" si="1094"/>
        <v>5.6690900723290194E-2</v>
      </c>
      <c r="K592" s="3">
        <f t="shared" si="1054"/>
        <v>3859032</v>
      </c>
    </row>
    <row r="593" spans="1:11" x14ac:dyDescent="0.2">
      <c r="A593" s="2">
        <v>42736</v>
      </c>
      <c r="B593" s="2"/>
      <c r="C593" s="3">
        <f t="shared" si="1046"/>
        <v>2664548</v>
      </c>
      <c r="D593" s="4">
        <f t="shared" si="1091"/>
        <v>0.69736756012903878</v>
      </c>
      <c r="E593" s="3">
        <f t="shared" si="1048"/>
        <v>940048</v>
      </c>
      <c r="F593" s="4">
        <f t="shared" si="1092"/>
        <v>0.24603008846685542</v>
      </c>
      <c r="G593" s="3">
        <f t="shared" si="1050"/>
        <v>0</v>
      </c>
      <c r="H593" s="4">
        <f t="shared" si="1093"/>
        <v>0</v>
      </c>
      <c r="I593" s="3">
        <f t="shared" si="1052"/>
        <v>216270</v>
      </c>
      <c r="J593" s="4">
        <f t="shared" si="1094"/>
        <v>5.6602351404105772E-2</v>
      </c>
      <c r="K593" s="3">
        <f t="shared" si="1054"/>
        <v>3820866</v>
      </c>
    </row>
    <row r="594" spans="1:11" x14ac:dyDescent="0.2">
      <c r="A594" s="2">
        <v>42767</v>
      </c>
      <c r="B594" s="2"/>
      <c r="C594" s="3">
        <f t="shared" si="1046"/>
        <v>2644781</v>
      </c>
      <c r="D594" s="4">
        <f t="shared" ref="D594" si="1095">C594/$K594</f>
        <v>0.6991782851345032</v>
      </c>
      <c r="E594" s="3">
        <f t="shared" si="1048"/>
        <v>932935</v>
      </c>
      <c r="F594" s="4">
        <f t="shared" ref="F594" si="1096">E594/$K594</f>
        <v>0.24663210051870371</v>
      </c>
      <c r="G594" s="3">
        <f t="shared" si="1050"/>
        <v>0</v>
      </c>
      <c r="H594" s="4">
        <f t="shared" ref="H594" si="1097">G594/$K594</f>
        <v>0</v>
      </c>
      <c r="I594" s="3">
        <f t="shared" si="1052"/>
        <v>204983</v>
      </c>
      <c r="J594" s="4">
        <f t="shared" ref="J594" si="1098">I594/$K594</f>
        <v>5.4189614346793126E-2</v>
      </c>
      <c r="K594" s="3">
        <f t="shared" si="1054"/>
        <v>3782699</v>
      </c>
    </row>
    <row r="595" spans="1:11" x14ac:dyDescent="0.2">
      <c r="A595" s="2">
        <v>42795</v>
      </c>
      <c r="B595" s="2"/>
      <c r="C595" s="3">
        <f t="shared" si="1046"/>
        <v>2331795</v>
      </c>
      <c r="D595" s="4">
        <f t="shared" ref="D595" si="1099">C595/$K595</f>
        <v>0.68164996009716994</v>
      </c>
      <c r="E595" s="3">
        <f t="shared" si="1048"/>
        <v>863106</v>
      </c>
      <c r="F595" s="4">
        <f t="shared" ref="F595" si="1100">E595/$K595</f>
        <v>0.25231041770808665</v>
      </c>
      <c r="G595" s="3">
        <f t="shared" si="1050"/>
        <v>0</v>
      </c>
      <c r="H595" s="4">
        <f t="shared" ref="H595" si="1101">G595/$K595</f>
        <v>0</v>
      </c>
      <c r="I595" s="3">
        <f t="shared" si="1052"/>
        <v>225909</v>
      </c>
      <c r="J595" s="4">
        <f t="shared" ref="J595" si="1102">I595/$K595</f>
        <v>6.6039622194743353E-2</v>
      </c>
      <c r="K595" s="3">
        <f t="shared" si="1054"/>
        <v>3420810</v>
      </c>
    </row>
    <row r="596" spans="1:11" x14ac:dyDescent="0.2">
      <c r="A596" s="2">
        <v>42826</v>
      </c>
      <c r="B596" s="2"/>
      <c r="C596" s="3">
        <f t="shared" si="1046"/>
        <v>2324380</v>
      </c>
      <c r="D596" s="4">
        <f t="shared" ref="D596" si="1103">C596/$K596</f>
        <v>0.68412469165707412</v>
      </c>
      <c r="E596" s="3">
        <f t="shared" si="1048"/>
        <v>856109</v>
      </c>
      <c r="F596" s="4">
        <f t="shared" ref="F596" si="1104">E596/$K596</f>
        <v>0.25197485163778988</v>
      </c>
      <c r="G596" s="3">
        <f t="shared" si="1050"/>
        <v>0</v>
      </c>
      <c r="H596" s="4">
        <f t="shared" ref="H596" si="1105">G596/$K596</f>
        <v>0</v>
      </c>
      <c r="I596" s="3">
        <f t="shared" si="1052"/>
        <v>217108</v>
      </c>
      <c r="J596" s="4">
        <f t="shared" ref="J596" si="1106">I596/$K596</f>
        <v>6.3900456705136013E-2</v>
      </c>
      <c r="K596" s="3">
        <f t="shared" si="1054"/>
        <v>3397597</v>
      </c>
    </row>
    <row r="597" spans="1:11" x14ac:dyDescent="0.2">
      <c r="A597" s="2">
        <v>42856</v>
      </c>
      <c r="B597" s="2"/>
      <c r="C597" s="3">
        <f t="shared" si="1046"/>
        <v>2316217</v>
      </c>
      <c r="D597" s="4">
        <f t="shared" ref="D597" si="1107">C597/$K597</f>
        <v>0.68358135921963337</v>
      </c>
      <c r="E597" s="3">
        <f t="shared" si="1048"/>
        <v>851003</v>
      </c>
      <c r="F597" s="4">
        <f t="shared" ref="F597" si="1108">E597/$K597</f>
        <v>0.25115513245951726</v>
      </c>
      <c r="G597" s="3">
        <f t="shared" si="1050"/>
        <v>0</v>
      </c>
      <c r="H597" s="4">
        <f t="shared" ref="H597" si="1109">G597/$K597</f>
        <v>0</v>
      </c>
      <c r="I597" s="3">
        <f t="shared" si="1052"/>
        <v>221136</v>
      </c>
      <c r="J597" s="4">
        <f t="shared" ref="J597" si="1110">I597/$K597</f>
        <v>6.52635083208494E-2</v>
      </c>
      <c r="K597" s="3">
        <f t="shared" si="1054"/>
        <v>3388356</v>
      </c>
    </row>
    <row r="598" spans="1:11" x14ac:dyDescent="0.2">
      <c r="A598" s="2">
        <v>42887</v>
      </c>
      <c r="B598" s="2"/>
      <c r="C598" s="3">
        <f t="shared" si="1046"/>
        <v>2336773</v>
      </c>
      <c r="D598" s="4">
        <f t="shared" ref="D598" si="1111">C598/$K598</f>
        <v>0.68837096813154375</v>
      </c>
      <c r="E598" s="3">
        <f t="shared" si="1048"/>
        <v>847077</v>
      </c>
      <c r="F598" s="4">
        <f t="shared" ref="F598" si="1112">E598/$K598</f>
        <v>0.24953352960341621</v>
      </c>
      <c r="G598" s="3">
        <f t="shared" si="1050"/>
        <v>0</v>
      </c>
      <c r="H598" s="4">
        <f t="shared" ref="H598" si="1113">G598/$K598</f>
        <v>0</v>
      </c>
      <c r="I598" s="3">
        <f t="shared" si="1052"/>
        <v>210792</v>
      </c>
      <c r="J598" s="4">
        <f t="shared" ref="J598" si="1114">I598/$K598</f>
        <v>6.2095502265040022E-2</v>
      </c>
      <c r="K598" s="3">
        <f t="shared" si="1054"/>
        <v>3394642</v>
      </c>
    </row>
    <row r="599" spans="1:11" x14ac:dyDescent="0.2">
      <c r="A599" s="2">
        <v>42917</v>
      </c>
      <c r="B599" s="2"/>
      <c r="C599" s="3">
        <f t="shared" si="1046"/>
        <v>2333852</v>
      </c>
      <c r="D599" s="4">
        <f t="shared" ref="D599" si="1115">C599/$K599</f>
        <v>0.6913969830191139</v>
      </c>
      <c r="E599" s="3">
        <f t="shared" si="1048"/>
        <v>833468</v>
      </c>
      <c r="F599" s="4">
        <f t="shared" ref="F599" si="1116">E599/$K599</f>
        <v>0.24691251229425637</v>
      </c>
      <c r="G599" s="3">
        <f t="shared" si="1050"/>
        <v>0</v>
      </c>
      <c r="H599" s="4">
        <f t="shared" ref="H599" si="1117">G599/$K599</f>
        <v>0</v>
      </c>
      <c r="I599" s="3">
        <f t="shared" si="1052"/>
        <v>208240</v>
      </c>
      <c r="J599" s="4">
        <f t="shared" ref="J599" si="1118">I599/$K599</f>
        <v>6.1690504686629774E-2</v>
      </c>
      <c r="K599" s="3">
        <f t="shared" si="1054"/>
        <v>3375560</v>
      </c>
    </row>
    <row r="600" spans="1:11" x14ac:dyDescent="0.2">
      <c r="A600" s="2">
        <v>42948</v>
      </c>
      <c r="B600" s="2"/>
      <c r="C600" s="3">
        <f t="shared" si="1046"/>
        <v>2322200</v>
      </c>
      <c r="D600" s="4">
        <f t="shared" ref="D600" si="1119">C600/$K600</f>
        <v>0.69289122604330522</v>
      </c>
      <c r="E600" s="3">
        <f t="shared" si="1048"/>
        <v>822080</v>
      </c>
      <c r="F600" s="4">
        <f t="shared" ref="F600" si="1120">E600/$K600</f>
        <v>0.2452898196131601</v>
      </c>
      <c r="G600" s="3">
        <f t="shared" si="1050"/>
        <v>0</v>
      </c>
      <c r="H600" s="4">
        <f t="shared" ref="H600" si="1121">G600/$K600</f>
        <v>0</v>
      </c>
      <c r="I600" s="3">
        <f t="shared" si="1052"/>
        <v>207184</v>
      </c>
      <c r="J600" s="4">
        <f t="shared" ref="J600" si="1122">I600/$K600</f>
        <v>6.1818954343534648E-2</v>
      </c>
      <c r="K600" s="3">
        <f t="shared" si="1054"/>
        <v>3351464</v>
      </c>
    </row>
    <row r="601" spans="1:11" x14ac:dyDescent="0.2">
      <c r="A601" s="2">
        <v>42979</v>
      </c>
      <c r="B601" s="2"/>
      <c r="C601" s="3">
        <f t="shared" si="1046"/>
        <v>2348797</v>
      </c>
      <c r="D601" s="4">
        <f t="shared" ref="D601" si="1123">C601/$K601</f>
        <v>0.69593263477267642</v>
      </c>
      <c r="E601" s="3">
        <f t="shared" si="1048"/>
        <v>817935</v>
      </c>
      <c r="F601" s="4">
        <f t="shared" ref="F601" si="1124">E601/$K601</f>
        <v>0.24234859786639248</v>
      </c>
      <c r="G601" s="3">
        <f t="shared" si="1050"/>
        <v>0</v>
      </c>
      <c r="H601" s="4">
        <f t="shared" ref="H601" si="1125">G601/$K601</f>
        <v>0</v>
      </c>
      <c r="I601" s="3">
        <f t="shared" si="1052"/>
        <v>208303</v>
      </c>
      <c r="J601" s="4">
        <f t="shared" ref="J601" si="1126">I601/$K601</f>
        <v>6.1718767360931071E-2</v>
      </c>
      <c r="K601" s="3">
        <f t="shared" si="1054"/>
        <v>3375035</v>
      </c>
    </row>
    <row r="602" spans="1:11" x14ac:dyDescent="0.2">
      <c r="A602" s="2">
        <v>43009</v>
      </c>
      <c r="B602" s="2"/>
      <c r="C602" s="3">
        <f t="shared" si="1046"/>
        <v>2352778</v>
      </c>
      <c r="D602" s="4">
        <f t="shared" ref="D602" si="1127">C602/$K602</f>
        <v>0.69964393000878433</v>
      </c>
      <c r="E602" s="3">
        <f t="shared" si="1048"/>
        <v>805501</v>
      </c>
      <c r="F602" s="4">
        <f t="shared" ref="F602" si="1128">E602/$K602</f>
        <v>0.23953126273112285</v>
      </c>
      <c r="G602" s="3">
        <f t="shared" si="1050"/>
        <v>0</v>
      </c>
      <c r="H602" s="4">
        <f t="shared" ref="H602" si="1129">G602/$K602</f>
        <v>0</v>
      </c>
      <c r="I602" s="3">
        <f t="shared" si="1052"/>
        <v>204543</v>
      </c>
      <c r="J602" s="4">
        <f t="shared" ref="J602" si="1130">I602/$K602</f>
        <v>6.0824807260092865E-2</v>
      </c>
      <c r="K602" s="3">
        <f t="shared" si="1054"/>
        <v>3362822</v>
      </c>
    </row>
    <row r="603" spans="1:11" x14ac:dyDescent="0.2">
      <c r="A603" s="2">
        <v>43040</v>
      </c>
      <c r="B603" s="2"/>
      <c r="C603" s="3">
        <f t="shared" si="1046"/>
        <v>2357076</v>
      </c>
      <c r="D603" s="4">
        <f t="shared" ref="D603" si="1131">C603/$K603</f>
        <v>0.70237656062920417</v>
      </c>
      <c r="E603" s="3">
        <f t="shared" si="1048"/>
        <v>791719</v>
      </c>
      <c r="F603" s="4">
        <f t="shared" ref="F603" si="1132">E603/$K603</f>
        <v>0.2359214841629175</v>
      </c>
      <c r="G603" s="3">
        <f t="shared" si="1050"/>
        <v>0</v>
      </c>
      <c r="H603" s="4">
        <f t="shared" ref="H603" si="1133">G603/$K603</f>
        <v>0</v>
      </c>
      <c r="I603" s="3">
        <f t="shared" si="1052"/>
        <v>207063</v>
      </c>
      <c r="J603" s="4">
        <f t="shared" ref="J603" si="1134">I603/$K603</f>
        <v>6.170195520787828E-2</v>
      </c>
      <c r="K603" s="3">
        <f t="shared" si="1054"/>
        <v>3355858</v>
      </c>
    </row>
    <row r="604" spans="1:11" x14ac:dyDescent="0.2">
      <c r="A604" s="2">
        <v>43070</v>
      </c>
      <c r="B604" s="2"/>
      <c r="C604" s="3">
        <f t="shared" si="1046"/>
        <v>2357510</v>
      </c>
      <c r="D604" s="4">
        <f t="shared" ref="D604" si="1135">C604/$K604</f>
        <v>0.70619949159843343</v>
      </c>
      <c r="E604" s="3">
        <f t="shared" si="1048"/>
        <v>774823</v>
      </c>
      <c r="F604" s="4">
        <f t="shared" ref="F604" si="1136">E604/$K604</f>
        <v>0.23210065224697796</v>
      </c>
      <c r="G604" s="3">
        <f t="shared" si="1050"/>
        <v>0</v>
      </c>
      <c r="H604" s="4">
        <f t="shared" ref="H604" si="1137">G604/$K604</f>
        <v>0</v>
      </c>
      <c r="I604" s="3">
        <f t="shared" si="1052"/>
        <v>205973</v>
      </c>
      <c r="J604" s="4">
        <f t="shared" ref="J604" si="1138">I604/$K604</f>
        <v>6.1699856154588582E-2</v>
      </c>
      <c r="K604" s="3">
        <f t="shared" si="1054"/>
        <v>3338306</v>
      </c>
    </row>
    <row r="605" spans="1:11" x14ac:dyDescent="0.2">
      <c r="A605" s="2">
        <v>43101</v>
      </c>
      <c r="B605" s="2"/>
      <c r="C605" s="3">
        <f t="shared" si="1046"/>
        <v>2390759</v>
      </c>
      <c r="D605" s="4">
        <f t="shared" ref="D605" si="1139">C605/$K605</f>
        <v>0.70668599435362756</v>
      </c>
      <c r="E605" s="3">
        <f t="shared" si="1048"/>
        <v>780546</v>
      </c>
      <c r="F605" s="4">
        <f t="shared" ref="F605" si="1140">E605/$K605</f>
        <v>0.23072209543025732</v>
      </c>
      <c r="G605" s="3">
        <f t="shared" si="1050"/>
        <v>0</v>
      </c>
      <c r="H605" s="4">
        <f t="shared" ref="H605" si="1141">G605/$K605</f>
        <v>0</v>
      </c>
      <c r="I605" s="3">
        <f t="shared" si="1052"/>
        <v>211752</v>
      </c>
      <c r="J605" s="4">
        <f t="shared" ref="J605" si="1142">I605/$K605</f>
        <v>6.2591910216115182E-2</v>
      </c>
      <c r="K605" s="3">
        <f t="shared" si="1054"/>
        <v>3383057</v>
      </c>
    </row>
    <row r="606" spans="1:11" x14ac:dyDescent="0.2">
      <c r="A606" s="2">
        <v>43132</v>
      </c>
      <c r="B606" s="2"/>
      <c r="C606" s="3">
        <f t="shared" si="1046"/>
        <v>2423975</v>
      </c>
      <c r="D606" s="4">
        <f t="shared" ref="D606" si="1143">C606/$K606</f>
        <v>0.70715057970025141</v>
      </c>
      <c r="E606" s="3">
        <f t="shared" si="1048"/>
        <v>786548</v>
      </c>
      <c r="F606" s="4">
        <f t="shared" ref="F606" si="1144">E606/$K606</f>
        <v>0.22946106051509332</v>
      </c>
      <c r="G606" s="3">
        <f t="shared" si="1050"/>
        <v>0</v>
      </c>
      <c r="H606" s="4">
        <f t="shared" ref="H606" si="1145">G606/$K606</f>
        <v>0</v>
      </c>
      <c r="I606" s="3">
        <f t="shared" si="1052"/>
        <v>217283</v>
      </c>
      <c r="J606" s="4">
        <f t="shared" ref="J606" si="1146">I606/$K606</f>
        <v>6.3388359784655263E-2</v>
      </c>
      <c r="K606" s="3">
        <f t="shared" si="1054"/>
        <v>3427806</v>
      </c>
    </row>
    <row r="607" spans="1:11" x14ac:dyDescent="0.2">
      <c r="A607" s="2">
        <v>43160</v>
      </c>
      <c r="B607" s="2"/>
      <c r="C607" s="3">
        <f t="shared" si="1046"/>
        <v>2511960</v>
      </c>
      <c r="D607" s="4">
        <f t="shared" ref="D607" si="1147">C607/$K607</f>
        <v>0.71199570301483395</v>
      </c>
      <c r="E607" s="3">
        <f t="shared" si="1048"/>
        <v>811933</v>
      </c>
      <c r="F607" s="4">
        <f t="shared" ref="F607" si="1148">E607/$K607</f>
        <v>0.23013615150557459</v>
      </c>
      <c r="G607" s="3">
        <f t="shared" si="1050"/>
        <v>0</v>
      </c>
      <c r="H607" s="4">
        <f t="shared" ref="H607" si="1149">G607/$K607</f>
        <v>0</v>
      </c>
      <c r="I607" s="3">
        <f t="shared" si="1052"/>
        <v>204162</v>
      </c>
      <c r="J607" s="4">
        <f t="shared" ref="J607" si="1150">I607/$K607</f>
        <v>5.7868145479591446E-2</v>
      </c>
      <c r="K607" s="3">
        <f t="shared" si="1054"/>
        <v>3528055</v>
      </c>
    </row>
    <row r="608" spans="1:11" x14ac:dyDescent="0.2">
      <c r="A608" s="2">
        <v>43191</v>
      </c>
      <c r="B608" s="2"/>
      <c r="C608" s="3">
        <f t="shared" ref="C608:C639" si="1151">SUM(C226:C237)</f>
        <v>2545643</v>
      </c>
      <c r="D608" s="4">
        <f t="shared" ref="D608" si="1152">C608/$K608</f>
        <v>0.71439660521414272</v>
      </c>
      <c r="E608" s="3">
        <f t="shared" ref="E608:E639" si="1153">SUM(E226:E237)</f>
        <v>812807</v>
      </c>
      <c r="F608" s="4">
        <f t="shared" ref="F608" si="1154">E608/$K608</f>
        <v>0.22810211859804841</v>
      </c>
      <c r="G608" s="3">
        <f t="shared" ref="G608:G639" si="1155">SUM(G226:G237)</f>
        <v>0</v>
      </c>
      <c r="H608" s="4">
        <f t="shared" ref="H608" si="1156">G608/$K608</f>
        <v>0</v>
      </c>
      <c r="I608" s="3">
        <f t="shared" ref="I608:I639" si="1157">SUM(I226:I237)</f>
        <v>204897</v>
      </c>
      <c r="J608" s="4">
        <f t="shared" ref="J608" si="1158">I608/$K608</f>
        <v>5.7501276187808821E-2</v>
      </c>
      <c r="K608" s="3">
        <f t="shared" ref="K608:K639" si="1159">SUM(K226:K237)</f>
        <v>3563347</v>
      </c>
    </row>
    <row r="609" spans="1:11" x14ac:dyDescent="0.2">
      <c r="A609" s="2">
        <v>43221</v>
      </c>
      <c r="B609" s="2"/>
      <c r="C609" s="3">
        <f t="shared" si="1151"/>
        <v>2573991</v>
      </c>
      <c r="D609" s="4">
        <f t="shared" ref="D609" si="1160">C609/$K609</f>
        <v>0.71805581941084062</v>
      </c>
      <c r="E609" s="3">
        <f t="shared" si="1153"/>
        <v>814111</v>
      </c>
      <c r="F609" s="4">
        <f t="shared" ref="F609" si="1161">E609/$K609</f>
        <v>0.22710924055149334</v>
      </c>
      <c r="G609" s="3">
        <f t="shared" si="1155"/>
        <v>0</v>
      </c>
      <c r="H609" s="4">
        <f t="shared" ref="H609" si="1162">G609/$K609</f>
        <v>0</v>
      </c>
      <c r="I609" s="3">
        <f t="shared" si="1157"/>
        <v>196565</v>
      </c>
      <c r="J609" s="4">
        <f t="shared" ref="J609" si="1163">I609/$K609</f>
        <v>5.483494003766598E-2</v>
      </c>
      <c r="K609" s="3">
        <f t="shared" si="1159"/>
        <v>3584667</v>
      </c>
    </row>
    <row r="610" spans="1:11" x14ac:dyDescent="0.2">
      <c r="A610" s="2">
        <v>43252</v>
      </c>
      <c r="B610" s="2"/>
      <c r="C610" s="3">
        <f t="shared" si="1151"/>
        <v>2581516</v>
      </c>
      <c r="D610" s="4">
        <f t="shared" ref="D610" si="1164">C610/$K610</f>
        <v>0.71899351002017009</v>
      </c>
      <c r="E610" s="3">
        <f t="shared" si="1153"/>
        <v>813584</v>
      </c>
      <c r="F610" s="4">
        <f t="shared" ref="F610" si="1165">E610/$K610</f>
        <v>0.22659616126967647</v>
      </c>
      <c r="G610" s="3">
        <f t="shared" si="1155"/>
        <v>0</v>
      </c>
      <c r="H610" s="4">
        <f t="shared" ref="H610" si="1166">G610/$K610</f>
        <v>0</v>
      </c>
      <c r="I610" s="3">
        <f t="shared" si="1157"/>
        <v>195358</v>
      </c>
      <c r="J610" s="4">
        <f t="shared" ref="J610" si="1167">I610/$K610</f>
        <v>5.4410328710153409E-2</v>
      </c>
      <c r="K610" s="3">
        <f t="shared" si="1159"/>
        <v>3590458</v>
      </c>
    </row>
    <row r="611" spans="1:11" x14ac:dyDescent="0.2">
      <c r="A611" s="2">
        <v>43282</v>
      </c>
      <c r="B611" s="2"/>
      <c r="C611" s="3">
        <f t="shared" si="1151"/>
        <v>2615472</v>
      </c>
      <c r="D611" s="4">
        <f t="shared" ref="D611" si="1168">C611/$K611</f>
        <v>0.72223633604245041</v>
      </c>
      <c r="E611" s="3">
        <f t="shared" si="1153"/>
        <v>818266</v>
      </c>
      <c r="F611" s="4">
        <f t="shared" ref="F611" si="1169">E611/$K611</f>
        <v>0.2259559413169446</v>
      </c>
      <c r="G611" s="3">
        <f t="shared" si="1155"/>
        <v>0</v>
      </c>
      <c r="H611" s="4">
        <f t="shared" ref="H611" si="1170">G611/$K611</f>
        <v>0</v>
      </c>
      <c r="I611" s="3">
        <f t="shared" si="1157"/>
        <v>187614</v>
      </c>
      <c r="J611" s="4">
        <f t="shared" ref="J611" si="1171">I611/$K611</f>
        <v>5.1807722640604945E-2</v>
      </c>
      <c r="K611" s="3">
        <f t="shared" si="1159"/>
        <v>3621352</v>
      </c>
    </row>
    <row r="612" spans="1:11" x14ac:dyDescent="0.2">
      <c r="A612" s="2">
        <v>43313</v>
      </c>
      <c r="B612" s="2"/>
      <c r="C612" s="3">
        <f t="shared" si="1151"/>
        <v>2655837</v>
      </c>
      <c r="D612" s="4">
        <f t="shared" ref="D612" si="1172">C612/$K612</f>
        <v>0.7258576701435816</v>
      </c>
      <c r="E612" s="3">
        <f t="shared" si="1153"/>
        <v>821890</v>
      </c>
      <c r="F612" s="4">
        <f t="shared" ref="F612" si="1173">E612/$K612</f>
        <v>0.22462792728405706</v>
      </c>
      <c r="G612" s="3">
        <f t="shared" si="1155"/>
        <v>0</v>
      </c>
      <c r="H612" s="4">
        <f t="shared" ref="H612" si="1174">G612/$K612</f>
        <v>0</v>
      </c>
      <c r="I612" s="3">
        <f t="shared" si="1157"/>
        <v>181168</v>
      </c>
      <c r="J612" s="4">
        <f t="shared" ref="J612" si="1175">I612/$K612</f>
        <v>4.9514402572361331E-2</v>
      </c>
      <c r="K612" s="3">
        <f t="shared" si="1159"/>
        <v>3658895</v>
      </c>
    </row>
    <row r="613" spans="1:11" x14ac:dyDescent="0.2">
      <c r="A613" s="2">
        <v>43344</v>
      </c>
      <c r="B613" s="2"/>
      <c r="C613" s="3">
        <f t="shared" si="1151"/>
        <v>2668579</v>
      </c>
      <c r="D613" s="4">
        <f t="shared" ref="D613" si="1176">C613/$K613</f>
        <v>0.72489869782873662</v>
      </c>
      <c r="E613" s="3">
        <f t="shared" si="1153"/>
        <v>824069</v>
      </c>
      <c r="F613" s="4">
        <f t="shared" ref="F613" si="1177">E613/$K613</f>
        <v>0.22385192457147762</v>
      </c>
      <c r="G613" s="3">
        <f t="shared" si="1155"/>
        <v>0</v>
      </c>
      <c r="H613" s="4">
        <f t="shared" ref="H613" si="1178">G613/$K613</f>
        <v>0</v>
      </c>
      <c r="I613" s="3">
        <f t="shared" si="1157"/>
        <v>188665</v>
      </c>
      <c r="J613" s="4">
        <f t="shared" ref="J613" si="1179">I613/$K613</f>
        <v>5.1249377599785727E-2</v>
      </c>
      <c r="K613" s="3">
        <f t="shared" si="1159"/>
        <v>3681313</v>
      </c>
    </row>
    <row r="614" spans="1:11" x14ac:dyDescent="0.2">
      <c r="A614" s="2"/>
      <c r="B614" s="2"/>
      <c r="C614" s="3"/>
      <c r="D614" s="4"/>
      <c r="E614" s="3"/>
      <c r="F614" s="4"/>
      <c r="G614" s="3"/>
      <c r="H614" s="4"/>
      <c r="I614" s="3"/>
      <c r="J614" s="4"/>
      <c r="K614" s="3"/>
    </row>
    <row r="615" spans="1:11" x14ac:dyDescent="0.2">
      <c r="A615" s="2"/>
      <c r="B615" s="2"/>
      <c r="C615" s="3"/>
      <c r="D615" s="4"/>
      <c r="E615" s="3"/>
      <c r="F615" s="4"/>
      <c r="G615" s="3"/>
      <c r="H615" s="4"/>
      <c r="I615" s="3"/>
      <c r="J615" s="4"/>
      <c r="K615" s="3"/>
    </row>
  </sheetData>
  <phoneticPr fontId="0" type="noConversion"/>
  <printOptions horizontalCentered="1" gridLines="1" gridLinesSet="0"/>
  <pageMargins left="0.5" right="0.5" top="0.5" bottom="0.5" header="0.25" footer="0.25"/>
  <pageSetup scale="93" orientation="portrait" r:id="rId1"/>
  <headerFooter alignWithMargins="0">
    <oddHeader>&amp;L&amp;D&amp;R&amp;P of &amp;N</oddHeader>
    <oddFooter>&amp;L&amp;8&amp;Z&amp;F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3">
    <pageSetUpPr fitToPage="1"/>
  </sheetPr>
  <dimension ref="A1:L622"/>
  <sheetViews>
    <sheetView topLeftCell="A16" workbookViewId="0">
      <selection activeCell="M38" sqref="M38"/>
    </sheetView>
  </sheetViews>
  <sheetFormatPr defaultColWidth="9.5703125" defaultRowHeight="12.75" x14ac:dyDescent="0.2"/>
  <cols>
    <col min="1" max="1" width="11.5703125" customWidth="1"/>
    <col min="2" max="2" width="7.28515625" customWidth="1"/>
    <col min="3" max="3" width="10.5703125" bestFit="1" customWidth="1"/>
    <col min="4" max="4" width="7.42578125" bestFit="1" customWidth="1"/>
    <col min="5" max="5" width="13" customWidth="1"/>
    <col min="6" max="6" width="7.42578125" bestFit="1" customWidth="1"/>
    <col min="7" max="7" width="11" customWidth="1"/>
    <col min="8" max="8" width="7.42578125" bestFit="1" customWidth="1"/>
    <col min="9" max="9" width="12.140625" customWidth="1"/>
    <col min="10" max="10" width="7.42578125" bestFit="1" customWidth="1"/>
    <col min="11" max="11" width="13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7"/>
      <c r="J2" s="7"/>
      <c r="K2" s="22"/>
    </row>
    <row r="3" spans="1:11" ht="15.75" x14ac:dyDescent="0.25">
      <c r="A3" s="20" t="str">
        <f>"FOR THE MONTH OF "&amp;TEXT(MAXA(A66:A256),"MMMMMMMMM,  yyyy")</f>
        <v>FOR THE MONTH OF September,  2018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43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5"/>
      <c r="D5" s="5"/>
      <c r="E5" s="5"/>
      <c r="F5" s="5"/>
      <c r="G5" s="5"/>
      <c r="H5" s="5"/>
      <c r="I5" s="10"/>
      <c r="J5" s="10"/>
      <c r="K5" s="5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11" t="s">
        <v>4</v>
      </c>
    </row>
    <row r="7" spans="1:11" x14ac:dyDescent="0.2">
      <c r="C7" s="1"/>
      <c r="D7" s="1"/>
      <c r="E7" s="1"/>
      <c r="F7" s="1"/>
      <c r="G7" s="1"/>
      <c r="H7" s="1"/>
      <c r="I7" s="1"/>
      <c r="J7" s="1"/>
      <c r="K7" s="1"/>
    </row>
    <row r="8" spans="1:11" ht="15.75" x14ac:dyDescent="0.25">
      <c r="A8" s="16" t="s">
        <v>13</v>
      </c>
      <c r="B8" s="16"/>
    </row>
    <row r="9" spans="1:11" x14ac:dyDescent="0.2">
      <c r="A9" s="12">
        <f>DATE(IF(MONTH(A20)=12,YEAR(A20),YEAR(A20)-1),IF(MONTH(A20)=12,1,MONTH(A20)+1),1)</f>
        <v>42979</v>
      </c>
      <c r="B9" s="12"/>
      <c r="C9" s="3">
        <f t="shared" ref="C9:C21" si="0">VLOOKUP($A9,rangeE,COLUMN(),FALSE)</f>
        <v>2643346</v>
      </c>
      <c r="D9" s="4">
        <f t="shared" ref="D9" si="1">+C9/$K9</f>
        <v>0.65333636189948441</v>
      </c>
      <c r="E9" s="3">
        <f t="shared" ref="E9:E21" si="2">VLOOKUP($A9,rangeE,COLUMN(),FALSE)</f>
        <v>964754</v>
      </c>
      <c r="F9" s="18">
        <f t="shared" ref="F9" si="3">+E9/$K9</f>
        <v>0.23845114051961988</v>
      </c>
      <c r="G9" s="3">
        <f t="shared" ref="G9:G21" si="4">VLOOKUP($A9,rangeE,COLUMN(),FALSE)</f>
        <v>305981</v>
      </c>
      <c r="H9" s="4">
        <f t="shared" ref="H9" si="5">+G9/$K9</f>
        <v>7.5627070141542629E-2</v>
      </c>
      <c r="I9" s="3">
        <f t="shared" ref="I9:I21" si="6">VLOOKUP($A9,rangeE,COLUMN(),FALSE)</f>
        <v>131838</v>
      </c>
      <c r="J9" s="4">
        <f>+I9/$K9</f>
        <v>3.2585427439353089E-2</v>
      </c>
      <c r="K9" s="3">
        <f t="shared" ref="K9:K21" si="7">VLOOKUP($A9,rangeE,COLUMN(),FALSE)</f>
        <v>4045919</v>
      </c>
    </row>
    <row r="10" spans="1:11" x14ac:dyDescent="0.2">
      <c r="A10" s="12">
        <f>DATE(IF(MONTH(A21)=12,YEAR(A21),YEAR(A21)-1),IF(MONTH(A21)=12,1,MONTH(A21)+1),1)</f>
        <v>43009</v>
      </c>
      <c r="B10" s="12"/>
      <c r="C10" s="3">
        <f t="shared" si="0"/>
        <v>2555561</v>
      </c>
      <c r="D10" s="4">
        <f t="shared" ref="D10:D21" si="8">+C10/$K10</f>
        <v>0.62535261655677887</v>
      </c>
      <c r="E10" s="3">
        <f t="shared" si="2"/>
        <v>998518</v>
      </c>
      <c r="F10" s="18">
        <f t="shared" ref="F10:F21" si="9">+E10/$K10</f>
        <v>0.24434002709348035</v>
      </c>
      <c r="G10" s="3">
        <f t="shared" si="4"/>
        <v>376200</v>
      </c>
      <c r="H10" s="4">
        <f t="shared" ref="H10:H21" si="10">+G10/$K10</f>
        <v>9.2057146884249763E-2</v>
      </c>
      <c r="I10" s="3">
        <f t="shared" si="6"/>
        <v>156313</v>
      </c>
      <c r="J10" s="4">
        <f>+I10/$K10</f>
        <v>3.8250209465491049E-2</v>
      </c>
      <c r="K10" s="3">
        <f t="shared" si="7"/>
        <v>4086592</v>
      </c>
    </row>
    <row r="11" spans="1:11" x14ac:dyDescent="0.2">
      <c r="A11" s="12">
        <f t="shared" ref="A11:A20" si="11">DATE(IF(MONTH(A10)&lt;12,YEAR(A10),YEAR(A10)+1),IF(MONTH(A10)=12,1,MONTH(A10)+1),1)</f>
        <v>43040</v>
      </c>
      <c r="B11" s="12"/>
      <c r="C11" s="3">
        <f t="shared" si="0"/>
        <v>2578927</v>
      </c>
      <c r="D11" s="4">
        <f t="shared" si="8"/>
        <v>0.62851787439425144</v>
      </c>
      <c r="E11" s="3">
        <f t="shared" si="2"/>
        <v>1020735</v>
      </c>
      <c r="F11" s="18">
        <f t="shared" si="9"/>
        <v>0.24876632511110872</v>
      </c>
      <c r="G11" s="3">
        <f t="shared" si="4"/>
        <v>347070</v>
      </c>
      <c r="H11" s="4">
        <f t="shared" si="10"/>
        <v>8.4585449167817808E-2</v>
      </c>
      <c r="I11" s="3">
        <f t="shared" si="6"/>
        <v>156456</v>
      </c>
      <c r="J11" s="4">
        <f t="shared" ref="J11:J21" si="12">+I11/$K11</f>
        <v>3.8130351326821972E-2</v>
      </c>
      <c r="K11" s="3">
        <f t="shared" si="7"/>
        <v>4103188</v>
      </c>
    </row>
    <row r="12" spans="1:11" x14ac:dyDescent="0.2">
      <c r="A12" s="12">
        <f t="shared" si="11"/>
        <v>43070</v>
      </c>
      <c r="B12" s="12"/>
      <c r="C12" s="3">
        <f t="shared" si="0"/>
        <v>2673205</v>
      </c>
      <c r="D12" s="4">
        <f t="shared" si="8"/>
        <v>0.63597178338459015</v>
      </c>
      <c r="E12" s="3">
        <f t="shared" si="2"/>
        <v>1080784</v>
      </c>
      <c r="F12" s="18">
        <f t="shared" si="9"/>
        <v>0.25712510934759247</v>
      </c>
      <c r="G12" s="3">
        <f t="shared" si="4"/>
        <v>281829</v>
      </c>
      <c r="H12" s="4">
        <f t="shared" si="10"/>
        <v>6.704883903011391E-2</v>
      </c>
      <c r="I12" s="3">
        <f t="shared" si="6"/>
        <v>167521</v>
      </c>
      <c r="J12" s="4">
        <f t="shared" si="12"/>
        <v>3.9854268237703404E-2</v>
      </c>
      <c r="K12" s="3">
        <f t="shared" si="7"/>
        <v>4203339</v>
      </c>
    </row>
    <row r="13" spans="1:11" x14ac:dyDescent="0.2">
      <c r="A13" s="12">
        <f t="shared" si="11"/>
        <v>43101</v>
      </c>
      <c r="B13" s="12"/>
      <c r="C13" s="3">
        <f t="shared" si="0"/>
        <v>2709892</v>
      </c>
      <c r="D13" s="4">
        <f t="shared" si="8"/>
        <v>0.64203933085936959</v>
      </c>
      <c r="E13" s="3">
        <f t="shared" si="2"/>
        <v>1066670</v>
      </c>
      <c r="F13" s="18">
        <f t="shared" si="9"/>
        <v>0.25272006893550136</v>
      </c>
      <c r="G13" s="3">
        <f t="shared" si="4"/>
        <v>281392</v>
      </c>
      <c r="H13" s="4">
        <f t="shared" si="10"/>
        <v>6.6668609446125418E-2</v>
      </c>
      <c r="I13" s="3">
        <f t="shared" si="6"/>
        <v>162803</v>
      </c>
      <c r="J13" s="4">
        <f t="shared" si="12"/>
        <v>3.8571990759003659E-2</v>
      </c>
      <c r="K13" s="3">
        <f t="shared" si="7"/>
        <v>4220757</v>
      </c>
    </row>
    <row r="14" spans="1:11" x14ac:dyDescent="0.2">
      <c r="A14" s="12">
        <f t="shared" si="11"/>
        <v>43132</v>
      </c>
      <c r="B14" s="12"/>
      <c r="C14" s="3">
        <f t="shared" si="0"/>
        <v>2814475</v>
      </c>
      <c r="D14" s="4">
        <f t="shared" si="8"/>
        <v>0.67374377209376146</v>
      </c>
      <c r="E14" s="3">
        <f t="shared" si="2"/>
        <v>969631</v>
      </c>
      <c r="F14" s="18">
        <f t="shared" si="9"/>
        <v>0.23211534921399055</v>
      </c>
      <c r="G14" s="3">
        <f t="shared" si="4"/>
        <v>249221</v>
      </c>
      <c r="H14" s="4">
        <f t="shared" si="10"/>
        <v>5.9659828786888969E-2</v>
      </c>
      <c r="I14" s="3">
        <f t="shared" si="6"/>
        <v>144040</v>
      </c>
      <c r="J14" s="4">
        <f t="shared" si="12"/>
        <v>3.4481049905359044E-2</v>
      </c>
      <c r="K14" s="3">
        <f t="shared" si="7"/>
        <v>4177367</v>
      </c>
    </row>
    <row r="15" spans="1:11" x14ac:dyDescent="0.2">
      <c r="A15" s="12">
        <f t="shared" si="11"/>
        <v>43160</v>
      </c>
      <c r="B15" s="12"/>
      <c r="C15" s="3">
        <f t="shared" si="0"/>
        <v>2759510</v>
      </c>
      <c r="D15" s="4">
        <f t="shared" si="8"/>
        <v>0.63859600565952068</v>
      </c>
      <c r="E15" s="3">
        <f t="shared" si="2"/>
        <v>1117583</v>
      </c>
      <c r="F15" s="18">
        <f t="shared" si="9"/>
        <v>0.25862708951697372</v>
      </c>
      <c r="G15" s="3">
        <f t="shared" si="4"/>
        <v>284843</v>
      </c>
      <c r="H15" s="4">
        <f t="shared" si="10"/>
        <v>6.5917355632005264E-2</v>
      </c>
      <c r="I15" s="3">
        <f t="shared" si="6"/>
        <v>159278</v>
      </c>
      <c r="J15" s="4">
        <f t="shared" si="12"/>
        <v>3.6859549191500349E-2</v>
      </c>
      <c r="K15" s="3">
        <f t="shared" si="7"/>
        <v>4321214</v>
      </c>
    </row>
    <row r="16" spans="1:11" x14ac:dyDescent="0.2">
      <c r="A16" s="12">
        <f t="shared" si="11"/>
        <v>43191</v>
      </c>
      <c r="B16" s="12"/>
      <c r="C16" s="3">
        <f t="shared" si="0"/>
        <v>2865293</v>
      </c>
      <c r="D16" s="4">
        <f t="shared" si="8"/>
        <v>0.66127278648011989</v>
      </c>
      <c r="E16" s="3">
        <f t="shared" si="2"/>
        <v>1068239</v>
      </c>
      <c r="F16" s="18">
        <f t="shared" si="9"/>
        <v>0.24653582728074819</v>
      </c>
      <c r="G16" s="3">
        <f t="shared" si="4"/>
        <v>249045</v>
      </c>
      <c r="H16" s="4">
        <f t="shared" si="10"/>
        <v>5.7476384128583517E-2</v>
      </c>
      <c r="I16" s="3">
        <f t="shared" si="6"/>
        <v>150420</v>
      </c>
      <c r="J16" s="4">
        <f t="shared" si="12"/>
        <v>3.4715002110548426E-2</v>
      </c>
      <c r="K16" s="3">
        <f t="shared" si="7"/>
        <v>4332997</v>
      </c>
    </row>
    <row r="17" spans="1:12" x14ac:dyDescent="0.2">
      <c r="A17" s="12">
        <f t="shared" si="11"/>
        <v>43221</v>
      </c>
      <c r="B17" s="12"/>
      <c r="C17" s="3">
        <f t="shared" si="0"/>
        <v>2759038</v>
      </c>
      <c r="D17" s="4">
        <f t="shared" si="8"/>
        <v>0.62924271146734001</v>
      </c>
      <c r="E17" s="3">
        <f t="shared" si="2"/>
        <v>1166623</v>
      </c>
      <c r="F17" s="18">
        <f t="shared" si="9"/>
        <v>0.26606702038180069</v>
      </c>
      <c r="G17" s="3">
        <f t="shared" si="4"/>
        <v>311390</v>
      </c>
      <c r="H17" s="4">
        <f t="shared" si="10"/>
        <v>7.1017466205182747E-2</v>
      </c>
      <c r="I17" s="3">
        <f t="shared" si="6"/>
        <v>147645</v>
      </c>
      <c r="J17" s="4">
        <f t="shared" si="12"/>
        <v>3.3672801945676505E-2</v>
      </c>
      <c r="K17" s="3">
        <f t="shared" si="7"/>
        <v>4384696</v>
      </c>
    </row>
    <row r="18" spans="1:12" x14ac:dyDescent="0.2">
      <c r="A18" s="12">
        <f t="shared" si="11"/>
        <v>43252</v>
      </c>
      <c r="B18" s="12"/>
      <c r="C18" s="3">
        <f t="shared" si="0"/>
        <v>2848939</v>
      </c>
      <c r="D18" s="4">
        <f t="shared" si="8"/>
        <v>0.66022258018840263</v>
      </c>
      <c r="E18" s="3">
        <f t="shared" si="2"/>
        <v>1063137</v>
      </c>
      <c r="F18" s="18">
        <f t="shared" si="9"/>
        <v>0.24637489719287001</v>
      </c>
      <c r="G18" s="3">
        <f t="shared" si="4"/>
        <v>250687</v>
      </c>
      <c r="H18" s="4">
        <f t="shared" si="10"/>
        <v>5.8095037471736007E-2</v>
      </c>
      <c r="I18" s="3">
        <f t="shared" si="6"/>
        <v>152356</v>
      </c>
      <c r="J18" s="4">
        <f t="shared" si="12"/>
        <v>3.5307485146991315E-2</v>
      </c>
      <c r="K18" s="3">
        <f t="shared" si="7"/>
        <v>4315119</v>
      </c>
    </row>
    <row r="19" spans="1:12" x14ac:dyDescent="0.2">
      <c r="A19" s="12">
        <f t="shared" si="11"/>
        <v>43282</v>
      </c>
      <c r="B19" s="12"/>
      <c r="C19" s="3">
        <f t="shared" si="0"/>
        <v>2767479</v>
      </c>
      <c r="D19" s="4">
        <f t="shared" si="8"/>
        <v>0.63851422438217653</v>
      </c>
      <c r="E19" s="3">
        <f t="shared" si="2"/>
        <v>1107283</v>
      </c>
      <c r="F19" s="18">
        <f t="shared" si="9"/>
        <v>0.25547292171560093</v>
      </c>
      <c r="G19" s="3">
        <f t="shared" si="4"/>
        <v>316540</v>
      </c>
      <c r="H19" s="4">
        <f t="shared" si="10"/>
        <v>7.3032276879403307E-2</v>
      </c>
      <c r="I19" s="3">
        <f t="shared" si="6"/>
        <v>142946</v>
      </c>
      <c r="J19" s="4">
        <f t="shared" si="12"/>
        <v>3.2980577022819181E-2</v>
      </c>
      <c r="K19" s="3">
        <f t="shared" si="7"/>
        <v>4334248</v>
      </c>
    </row>
    <row r="20" spans="1:12" x14ac:dyDescent="0.2">
      <c r="A20" s="12">
        <f t="shared" si="11"/>
        <v>43313</v>
      </c>
      <c r="B20" s="12"/>
      <c r="C20" s="3">
        <f t="shared" si="0"/>
        <v>2968475</v>
      </c>
      <c r="D20" s="31">
        <f t="shared" si="8"/>
        <v>0.65255780191796675</v>
      </c>
      <c r="E20" s="3">
        <f t="shared" si="2"/>
        <v>1123768</v>
      </c>
      <c r="F20" s="18">
        <f t="shared" si="9"/>
        <v>0.24703714060106607</v>
      </c>
      <c r="G20" s="3">
        <f t="shared" si="4"/>
        <v>315388</v>
      </c>
      <c r="H20" s="4">
        <f t="shared" si="10"/>
        <v>6.9331525457113061E-2</v>
      </c>
      <c r="I20" s="3">
        <f t="shared" si="6"/>
        <v>141353</v>
      </c>
      <c r="J20" s="4">
        <f t="shared" si="12"/>
        <v>3.1073532023854118E-2</v>
      </c>
      <c r="K20" s="3">
        <f t="shared" si="7"/>
        <v>4548984</v>
      </c>
    </row>
    <row r="21" spans="1:12" x14ac:dyDescent="0.2">
      <c r="A21" s="12">
        <f>MAXA(A65:A259)</f>
        <v>43344</v>
      </c>
      <c r="B21" s="12"/>
      <c r="C21" s="3">
        <f t="shared" si="0"/>
        <v>2912545</v>
      </c>
      <c r="D21" s="31">
        <f t="shared" si="8"/>
        <v>0.67617616850723039</v>
      </c>
      <c r="E21" s="3">
        <f t="shared" si="2"/>
        <v>987484</v>
      </c>
      <c r="F21" s="18">
        <f t="shared" si="9"/>
        <v>0.22925419095059266</v>
      </c>
      <c r="G21" s="3">
        <f t="shared" si="4"/>
        <v>281844</v>
      </c>
      <c r="H21" s="4">
        <f t="shared" si="10"/>
        <v>6.5432876071185794E-2</v>
      </c>
      <c r="I21" s="3">
        <f t="shared" si="6"/>
        <v>125503</v>
      </c>
      <c r="J21" s="4">
        <f t="shared" si="12"/>
        <v>2.9136764470991155E-2</v>
      </c>
      <c r="K21" s="3">
        <f t="shared" si="7"/>
        <v>4307376</v>
      </c>
    </row>
    <row r="22" spans="1:12" x14ac:dyDescent="0.2">
      <c r="A22" s="12"/>
      <c r="B22" s="12"/>
      <c r="C22" s="3"/>
      <c r="D22" s="4"/>
      <c r="E22" s="3"/>
      <c r="F22" s="18"/>
      <c r="G22" s="3"/>
      <c r="H22" s="4"/>
      <c r="I22" s="3"/>
      <c r="J22" s="4"/>
      <c r="K22" s="3"/>
      <c r="L22" s="53"/>
    </row>
    <row r="23" spans="1:12" ht="15.75" x14ac:dyDescent="0.25">
      <c r="A23" s="16" t="s">
        <v>14</v>
      </c>
      <c r="B23" s="16"/>
    </row>
    <row r="24" spans="1:12" x14ac:dyDescent="0.2">
      <c r="A24" s="2">
        <f t="shared" ref="A24:A36" si="13">+A9</f>
        <v>42979</v>
      </c>
      <c r="B24" s="2"/>
      <c r="C24" s="3">
        <f t="shared" ref="C24:C36" si="14">VLOOKUP($A24,rangeEYTD,COLUMN(),FALSE)</f>
        <v>23409711</v>
      </c>
      <c r="D24" s="4">
        <f t="shared" ref="D24" si="15">+C24/$K24</f>
        <v>0.64443342082338462</v>
      </c>
      <c r="E24" s="3">
        <f t="shared" ref="E24:E36" si="16">VLOOKUP($A24,rangeEYTD,COLUMN(),FALSE)</f>
        <v>9022833</v>
      </c>
      <c r="F24" s="18">
        <f t="shared" ref="F24" si="17">+E24/$K24</f>
        <v>0.2483847466424563</v>
      </c>
      <c r="G24" s="3">
        <f t="shared" ref="G24:G36" si="18">VLOOKUP($A24,rangeEYTD,COLUMN(),FALSE)</f>
        <v>2601306</v>
      </c>
      <c r="H24" s="4">
        <f t="shared" ref="H24" si="19">+G24/$K24</f>
        <v>7.1609962386481207E-2</v>
      </c>
      <c r="I24" s="3">
        <f t="shared" ref="I24:I36" si="20">VLOOKUP($A24,rangeEYTD,COLUMN(),FALSE)</f>
        <v>1292185</v>
      </c>
      <c r="J24" s="4">
        <f>+I24/$K24</f>
        <v>3.5571870147677827E-2</v>
      </c>
      <c r="K24" s="3">
        <f t="shared" ref="K24:K36" si="21">VLOOKUP($A24,rangeEYTD,COLUMN(),FALSE)</f>
        <v>36326035</v>
      </c>
    </row>
    <row r="25" spans="1:12" x14ac:dyDescent="0.2">
      <c r="A25" s="2">
        <f t="shared" si="13"/>
        <v>43009</v>
      </c>
      <c r="B25" s="2"/>
      <c r="C25" s="3">
        <f t="shared" si="14"/>
        <v>25965272</v>
      </c>
      <c r="D25" s="4">
        <f t="shared" ref="D25:D36" si="22">+C25/$K25</f>
        <v>0.64250393818743834</v>
      </c>
      <c r="E25" s="3">
        <f t="shared" si="16"/>
        <v>10021351</v>
      </c>
      <c r="F25" s="18">
        <f t="shared" ref="F25:F36" si="23">+E25/$K25</f>
        <v>0.24797573788014327</v>
      </c>
      <c r="G25" s="3">
        <f t="shared" si="18"/>
        <v>2977506</v>
      </c>
      <c r="H25" s="4">
        <f t="shared" ref="H25:H36" si="24">+G25/$K25</f>
        <v>7.3677615662055329E-2</v>
      </c>
      <c r="I25" s="3">
        <f t="shared" si="20"/>
        <v>1448498</v>
      </c>
      <c r="J25" s="4">
        <f>+I25/$K25</f>
        <v>3.5842708270363122E-2</v>
      </c>
      <c r="K25" s="3">
        <f t="shared" si="21"/>
        <v>40412627</v>
      </c>
    </row>
    <row r="26" spans="1:12" x14ac:dyDescent="0.2">
      <c r="A26" s="2">
        <f t="shared" si="13"/>
        <v>43040</v>
      </c>
      <c r="B26" s="2"/>
      <c r="C26" s="3">
        <f t="shared" si="14"/>
        <v>28544199</v>
      </c>
      <c r="D26" s="4">
        <f t="shared" si="22"/>
        <v>0.64121479074346943</v>
      </c>
      <c r="E26" s="3">
        <f t="shared" si="16"/>
        <v>11042086</v>
      </c>
      <c r="F26" s="18">
        <f t="shared" si="23"/>
        <v>0.24804860924145722</v>
      </c>
      <c r="G26" s="3">
        <f t="shared" si="18"/>
        <v>3324576</v>
      </c>
      <c r="H26" s="4">
        <f t="shared" si="24"/>
        <v>7.46830311879048E-2</v>
      </c>
      <c r="I26" s="3">
        <f t="shared" si="20"/>
        <v>1604954</v>
      </c>
      <c r="J26" s="4">
        <f t="shared" ref="J26:J36" si="25">+I26/$K26</f>
        <v>3.6053568827168501E-2</v>
      </c>
      <c r="K26" s="3">
        <f t="shared" si="21"/>
        <v>44515815</v>
      </c>
    </row>
    <row r="27" spans="1:12" x14ac:dyDescent="0.2">
      <c r="A27" s="2">
        <f t="shared" si="13"/>
        <v>43070</v>
      </c>
      <c r="B27" s="2"/>
      <c r="C27" s="3">
        <f t="shared" si="14"/>
        <v>31217404</v>
      </c>
      <c r="D27" s="4">
        <f t="shared" si="22"/>
        <v>0.64076244016880912</v>
      </c>
      <c r="E27" s="3">
        <f t="shared" si="16"/>
        <v>12122870</v>
      </c>
      <c r="F27" s="18">
        <f t="shared" si="23"/>
        <v>0.24883170179843436</v>
      </c>
      <c r="G27" s="3">
        <f t="shared" si="18"/>
        <v>3606405</v>
      </c>
      <c r="H27" s="4">
        <f t="shared" si="24"/>
        <v>7.4024376531661454E-2</v>
      </c>
      <c r="I27" s="3">
        <f t="shared" si="20"/>
        <v>1772475</v>
      </c>
      <c r="J27" s="4">
        <f t="shared" si="25"/>
        <v>3.6381481501095034E-2</v>
      </c>
      <c r="K27" s="3">
        <f t="shared" si="21"/>
        <v>48719154</v>
      </c>
    </row>
    <row r="28" spans="1:12" x14ac:dyDescent="0.2">
      <c r="A28" s="2">
        <f t="shared" si="13"/>
        <v>43101</v>
      </c>
      <c r="B28" s="2"/>
      <c r="C28" s="3">
        <f t="shared" si="14"/>
        <v>2709892</v>
      </c>
      <c r="D28" s="4">
        <f t="shared" si="22"/>
        <v>0.64203933085936959</v>
      </c>
      <c r="E28" s="3">
        <f t="shared" si="16"/>
        <v>1066670</v>
      </c>
      <c r="F28" s="18">
        <f t="shared" si="23"/>
        <v>0.25272006893550136</v>
      </c>
      <c r="G28" s="3">
        <f t="shared" si="18"/>
        <v>281392</v>
      </c>
      <c r="H28" s="4">
        <f t="shared" si="24"/>
        <v>6.6668609446125418E-2</v>
      </c>
      <c r="I28" s="3">
        <f t="shared" si="20"/>
        <v>162803</v>
      </c>
      <c r="J28" s="4">
        <f t="shared" si="25"/>
        <v>3.8571990759003659E-2</v>
      </c>
      <c r="K28" s="3">
        <f t="shared" si="21"/>
        <v>4220757</v>
      </c>
    </row>
    <row r="29" spans="1:12" x14ac:dyDescent="0.2">
      <c r="A29" s="2">
        <f t="shared" si="13"/>
        <v>43132</v>
      </c>
      <c r="B29" s="2"/>
      <c r="C29" s="3">
        <f t="shared" si="14"/>
        <v>5524367</v>
      </c>
      <c r="D29" s="4">
        <f t="shared" si="22"/>
        <v>0.65780964891682947</v>
      </c>
      <c r="E29" s="3">
        <f t="shared" si="16"/>
        <v>2036301</v>
      </c>
      <c r="F29" s="18">
        <f t="shared" si="23"/>
        <v>0.24247093755700677</v>
      </c>
      <c r="G29" s="3">
        <f t="shared" si="18"/>
        <v>530613</v>
      </c>
      <c r="H29" s="4">
        <f t="shared" si="24"/>
        <v>6.3182325004965401E-2</v>
      </c>
      <c r="I29" s="3">
        <f t="shared" si="20"/>
        <v>306843</v>
      </c>
      <c r="J29" s="4">
        <f t="shared" si="25"/>
        <v>3.6537088521198309E-2</v>
      </c>
      <c r="K29" s="3">
        <f t="shared" si="21"/>
        <v>8398124</v>
      </c>
    </row>
    <row r="30" spans="1:12" x14ac:dyDescent="0.2">
      <c r="A30" s="2">
        <f t="shared" si="13"/>
        <v>43160</v>
      </c>
      <c r="B30" s="2"/>
      <c r="C30" s="3">
        <f t="shared" si="14"/>
        <v>8283877</v>
      </c>
      <c r="D30" s="4">
        <f t="shared" si="22"/>
        <v>0.65128208716522829</v>
      </c>
      <c r="E30" s="3">
        <f t="shared" si="16"/>
        <v>3153884</v>
      </c>
      <c r="F30" s="18">
        <f t="shared" si="23"/>
        <v>0.2479597601699082</v>
      </c>
      <c r="G30" s="3">
        <f t="shared" si="18"/>
        <v>815456</v>
      </c>
      <c r="H30" s="4">
        <f t="shared" si="24"/>
        <v>6.4111512721809899E-2</v>
      </c>
      <c r="I30" s="3">
        <f t="shared" si="20"/>
        <v>466121</v>
      </c>
      <c r="J30" s="4">
        <f t="shared" si="25"/>
        <v>3.6646639943053637E-2</v>
      </c>
      <c r="K30" s="3">
        <f t="shared" si="21"/>
        <v>12719338</v>
      </c>
    </row>
    <row r="31" spans="1:12" x14ac:dyDescent="0.2">
      <c r="A31" s="2">
        <f t="shared" si="13"/>
        <v>43191</v>
      </c>
      <c r="B31" s="2"/>
      <c r="C31" s="3">
        <f t="shared" si="14"/>
        <v>11149170</v>
      </c>
      <c r="D31" s="4">
        <f t="shared" si="22"/>
        <v>0.65382072308572403</v>
      </c>
      <c r="E31" s="3">
        <f t="shared" si="16"/>
        <v>4222123</v>
      </c>
      <c r="F31" s="18">
        <f t="shared" si="23"/>
        <v>0.24759793893328977</v>
      </c>
      <c r="G31" s="3">
        <f t="shared" si="18"/>
        <v>1064501</v>
      </c>
      <c r="H31" s="4">
        <f t="shared" si="24"/>
        <v>6.2425527061249972E-2</v>
      </c>
      <c r="I31" s="3">
        <f t="shared" si="20"/>
        <v>616541</v>
      </c>
      <c r="J31" s="4">
        <f t="shared" si="25"/>
        <v>3.6155810919736214E-2</v>
      </c>
      <c r="K31" s="3">
        <f t="shared" si="21"/>
        <v>17052335</v>
      </c>
    </row>
    <row r="32" spans="1:12" x14ac:dyDescent="0.2">
      <c r="A32" s="2">
        <f t="shared" si="13"/>
        <v>43221</v>
      </c>
      <c r="B32" s="2"/>
      <c r="C32" s="3">
        <f t="shared" si="14"/>
        <v>13908208</v>
      </c>
      <c r="D32" s="4">
        <f t="shared" si="22"/>
        <v>0.64879357593875753</v>
      </c>
      <c r="E32" s="3">
        <f t="shared" si="16"/>
        <v>5388746</v>
      </c>
      <c r="F32" s="18">
        <f t="shared" si="23"/>
        <v>0.25137557528372284</v>
      </c>
      <c r="G32" s="3">
        <f t="shared" si="18"/>
        <v>1375891</v>
      </c>
      <c r="H32" s="4">
        <f t="shared" si="24"/>
        <v>6.4182908538034017E-2</v>
      </c>
      <c r="I32" s="3">
        <f t="shared" si="20"/>
        <v>764186</v>
      </c>
      <c r="J32" s="4">
        <f t="shared" si="25"/>
        <v>3.5647940239485587E-2</v>
      </c>
      <c r="K32" s="3">
        <f t="shared" si="21"/>
        <v>21437031</v>
      </c>
    </row>
    <row r="33" spans="1:11" x14ac:dyDescent="0.2">
      <c r="A33" s="2">
        <f t="shared" si="13"/>
        <v>43252</v>
      </c>
      <c r="B33" s="2"/>
      <c r="C33" s="3">
        <f t="shared" si="14"/>
        <v>16757147</v>
      </c>
      <c r="D33" s="4">
        <f t="shared" si="22"/>
        <v>0.6507086592769924</v>
      </c>
      <c r="E33" s="3">
        <f t="shared" si="16"/>
        <v>6451883</v>
      </c>
      <c r="F33" s="18">
        <f t="shared" si="23"/>
        <v>0.2505376444296884</v>
      </c>
      <c r="G33" s="3">
        <f t="shared" si="18"/>
        <v>1626578</v>
      </c>
      <c r="H33" s="4">
        <f t="shared" si="24"/>
        <v>6.3162803882394286E-2</v>
      </c>
      <c r="I33" s="3">
        <f t="shared" si="20"/>
        <v>916542</v>
      </c>
      <c r="J33" s="4">
        <f t="shared" si="25"/>
        <v>3.5590892410924911E-2</v>
      </c>
      <c r="K33" s="3">
        <f t="shared" si="21"/>
        <v>25752150</v>
      </c>
    </row>
    <row r="34" spans="1:11" x14ac:dyDescent="0.2">
      <c r="A34" s="2">
        <f t="shared" si="13"/>
        <v>43282</v>
      </c>
      <c r="B34" s="2"/>
      <c r="C34" s="3">
        <f t="shared" si="14"/>
        <v>19524626</v>
      </c>
      <c r="D34" s="4">
        <f t="shared" si="22"/>
        <v>0.64895192837640447</v>
      </c>
      <c r="E34" s="3">
        <f t="shared" si="16"/>
        <v>7559166</v>
      </c>
      <c r="F34" s="18">
        <f t="shared" si="23"/>
        <v>0.25124862072222803</v>
      </c>
      <c r="G34" s="3">
        <f t="shared" si="18"/>
        <v>1943118</v>
      </c>
      <c r="H34" s="4">
        <f t="shared" si="24"/>
        <v>6.4584600655751473E-2</v>
      </c>
      <c r="I34" s="3">
        <f t="shared" si="20"/>
        <v>1059488</v>
      </c>
      <c r="J34" s="4">
        <f t="shared" si="25"/>
        <v>3.5214850245615978E-2</v>
      </c>
      <c r="K34" s="3">
        <f t="shared" si="21"/>
        <v>30086398</v>
      </c>
    </row>
    <row r="35" spans="1:11" x14ac:dyDescent="0.2">
      <c r="A35" s="2">
        <f t="shared" si="13"/>
        <v>43313</v>
      </c>
      <c r="B35" s="2"/>
      <c r="C35" s="3">
        <f t="shared" si="14"/>
        <v>22493101</v>
      </c>
      <c r="D35" s="4">
        <f t="shared" si="22"/>
        <v>0.64942552098891249</v>
      </c>
      <c r="E35" s="3">
        <f t="shared" si="16"/>
        <v>8682934</v>
      </c>
      <c r="F35" s="18">
        <f t="shared" si="23"/>
        <v>0.25069548821491272</v>
      </c>
      <c r="G35" s="3">
        <f t="shared" si="18"/>
        <v>2258506</v>
      </c>
      <c r="H35" s="4">
        <f t="shared" si="24"/>
        <v>6.5208058048847273E-2</v>
      </c>
      <c r="I35" s="3">
        <f t="shared" si="20"/>
        <v>1200841</v>
      </c>
      <c r="J35" s="4">
        <f t="shared" si="25"/>
        <v>3.4670932747327576E-2</v>
      </c>
      <c r="K35" s="3">
        <f t="shared" si="21"/>
        <v>34635382</v>
      </c>
    </row>
    <row r="36" spans="1:11" x14ac:dyDescent="0.2">
      <c r="A36" s="2">
        <f t="shared" si="13"/>
        <v>43344</v>
      </c>
      <c r="B36" s="2"/>
      <c r="C36" s="3">
        <f t="shared" si="14"/>
        <v>25405646</v>
      </c>
      <c r="D36" s="4">
        <f t="shared" si="22"/>
        <v>0.65238435346566881</v>
      </c>
      <c r="E36" s="3">
        <f t="shared" si="16"/>
        <v>9670418</v>
      </c>
      <c r="F36" s="18">
        <f t="shared" si="23"/>
        <v>0.24832391172705334</v>
      </c>
      <c r="G36" s="3">
        <f t="shared" si="18"/>
        <v>2540350</v>
      </c>
      <c r="H36" s="4">
        <f t="shared" si="24"/>
        <v>6.5232924694239677E-2</v>
      </c>
      <c r="I36" s="3">
        <f t="shared" si="20"/>
        <v>1326344</v>
      </c>
      <c r="J36" s="4">
        <f t="shared" si="25"/>
        <v>3.405881011303822E-2</v>
      </c>
      <c r="K36" s="3">
        <f t="shared" si="21"/>
        <v>38942758</v>
      </c>
    </row>
    <row r="38" spans="1:11" ht="15.75" x14ac:dyDescent="0.25">
      <c r="A38" s="17" t="s">
        <v>15</v>
      </c>
      <c r="B38" s="17"/>
    </row>
    <row r="39" spans="1:11" x14ac:dyDescent="0.2">
      <c r="A39" s="2">
        <f t="shared" ref="A39:A51" si="26">+A9</f>
        <v>42979</v>
      </c>
      <c r="B39" s="2"/>
      <c r="C39" s="3">
        <f t="shared" ref="C39:C51" si="27">VLOOKUP($A39,rangeEAVG,COLUMN(),FALSE)</f>
        <v>31102388</v>
      </c>
      <c r="D39" s="4">
        <f t="shared" ref="D39" si="28">+C39/$K39</f>
        <v>0.65046188659199822</v>
      </c>
      <c r="E39" s="3">
        <f t="shared" ref="E39:E51" si="29">VLOOKUP($A39,rangeEAVG,COLUMN(),FALSE)</f>
        <v>11800754</v>
      </c>
      <c r="F39" s="4">
        <f t="shared" ref="F39" si="30">+E39/$K39</f>
        <v>0.24679586371464693</v>
      </c>
      <c r="G39" s="3">
        <f t="shared" ref="G39:G51" si="31">VLOOKUP($A39,rangeEAVG,COLUMN(),FALSE)</f>
        <v>3485084</v>
      </c>
      <c r="H39" s="4">
        <f t="shared" ref="H39" si="32">+G39/$K39</f>
        <v>7.288553900014326E-2</v>
      </c>
      <c r="I39" s="3">
        <f t="shared" ref="I39:I51" si="33">VLOOKUP($A39,rangeEAVG,COLUMN(),FALSE)</f>
        <v>1427624</v>
      </c>
      <c r="J39" s="4">
        <f>+I39/$K39</f>
        <v>2.9856710693211559E-2</v>
      </c>
      <c r="K39" s="3">
        <f t="shared" ref="K39:K51" si="34">VLOOKUP($A39,rangeEAVG,COLUMN(),FALSE)</f>
        <v>47815850</v>
      </c>
    </row>
    <row r="40" spans="1:11" x14ac:dyDescent="0.2">
      <c r="A40" s="2">
        <f t="shared" si="26"/>
        <v>43009</v>
      </c>
      <c r="B40" s="2"/>
      <c r="C40" s="3">
        <f t="shared" si="27"/>
        <v>31143156</v>
      </c>
      <c r="D40" s="4">
        <f t="shared" ref="D40:D51" si="35">+C40/$K40</f>
        <v>0.64741619803390027</v>
      </c>
      <c r="E40" s="3">
        <f t="shared" si="29"/>
        <v>11928101</v>
      </c>
      <c r="F40" s="4">
        <f t="shared" ref="F40:F51" si="36">+E40/$K40</f>
        <v>0.24796606352883321</v>
      </c>
      <c r="G40" s="3">
        <f t="shared" si="31"/>
        <v>3594415</v>
      </c>
      <c r="H40" s="4">
        <f t="shared" ref="H40:H51" si="37">+G40/$K40</f>
        <v>7.4722115300582301E-2</v>
      </c>
      <c r="I40" s="3">
        <f t="shared" si="33"/>
        <v>1438092</v>
      </c>
      <c r="J40" s="4">
        <f>+I40/$K40</f>
        <v>2.9895623136684271E-2</v>
      </c>
      <c r="K40" s="3">
        <f t="shared" si="34"/>
        <v>48103764</v>
      </c>
    </row>
    <row r="41" spans="1:11" x14ac:dyDescent="0.2">
      <c r="A41" s="2">
        <f t="shared" si="26"/>
        <v>43040</v>
      </c>
      <c r="B41" s="2"/>
      <c r="C41" s="3">
        <f t="shared" si="27"/>
        <v>31253436</v>
      </c>
      <c r="D41" s="4">
        <f t="shared" si="35"/>
        <v>0.64611426393989702</v>
      </c>
      <c r="E41" s="3">
        <f t="shared" si="29"/>
        <v>12002869</v>
      </c>
      <c r="F41" s="4">
        <f t="shared" si="36"/>
        <v>0.24813991233162355</v>
      </c>
      <c r="G41" s="3">
        <f t="shared" si="31"/>
        <v>3677977</v>
      </c>
      <c r="H41" s="4">
        <f t="shared" si="37"/>
        <v>7.6036228533172184E-2</v>
      </c>
      <c r="I41" s="3">
        <f t="shared" si="33"/>
        <v>1437094</v>
      </c>
      <c r="J41" s="4">
        <f t="shared" ref="J41:J53" si="38">+I41/$K41</f>
        <v>2.9709595195307241E-2</v>
      </c>
      <c r="K41" s="3">
        <f t="shared" si="34"/>
        <v>48371376</v>
      </c>
    </row>
    <row r="42" spans="1:11" x14ac:dyDescent="0.2">
      <c r="A42" s="2">
        <f t="shared" si="26"/>
        <v>43070</v>
      </c>
      <c r="B42" s="2"/>
      <c r="C42" s="3">
        <f t="shared" si="27"/>
        <v>31217404</v>
      </c>
      <c r="D42" s="4">
        <f t="shared" si="35"/>
        <v>0.64076244016880912</v>
      </c>
      <c r="E42" s="3">
        <f t="shared" si="29"/>
        <v>12122870</v>
      </c>
      <c r="F42" s="4">
        <f t="shared" si="36"/>
        <v>0.24883170179843436</v>
      </c>
      <c r="G42" s="3">
        <f t="shared" si="31"/>
        <v>3606405</v>
      </c>
      <c r="H42" s="4">
        <f t="shared" si="37"/>
        <v>7.4024376531661454E-2</v>
      </c>
      <c r="I42" s="3">
        <f t="shared" si="33"/>
        <v>1772475</v>
      </c>
      <c r="J42" s="4">
        <f t="shared" si="38"/>
        <v>3.6381481501095034E-2</v>
      </c>
      <c r="K42" s="3">
        <f t="shared" si="34"/>
        <v>48719154</v>
      </c>
    </row>
    <row r="43" spans="1:11" x14ac:dyDescent="0.2">
      <c r="A43" s="2">
        <f t="shared" si="26"/>
        <v>43101</v>
      </c>
      <c r="B43" s="2"/>
      <c r="C43" s="3">
        <f t="shared" si="27"/>
        <v>31253271</v>
      </c>
      <c r="D43" s="4">
        <f t="shared" si="35"/>
        <v>0.63901398337269488</v>
      </c>
      <c r="E43" s="3">
        <f t="shared" si="29"/>
        <v>12212928</v>
      </c>
      <c r="F43" s="4">
        <f t="shared" si="36"/>
        <v>0.24970927906790683</v>
      </c>
      <c r="G43" s="3">
        <f t="shared" si="31"/>
        <v>3667474</v>
      </c>
      <c r="H43" s="4">
        <f t="shared" si="37"/>
        <v>7.4986300462943245E-2</v>
      </c>
      <c r="I43" s="3">
        <f t="shared" si="33"/>
        <v>1774914</v>
      </c>
      <c r="J43" s="4">
        <f t="shared" si="38"/>
        <v>3.6290437096455068E-2</v>
      </c>
      <c r="K43" s="3">
        <f t="shared" si="34"/>
        <v>48908587</v>
      </c>
    </row>
    <row r="44" spans="1:11" x14ac:dyDescent="0.2">
      <c r="A44" s="2">
        <f t="shared" si="26"/>
        <v>43132</v>
      </c>
      <c r="B44" s="2"/>
      <c r="C44" s="3">
        <f t="shared" si="27"/>
        <v>31566456</v>
      </c>
      <c r="D44" s="4">
        <f t="shared" si="35"/>
        <v>0.63972400055309808</v>
      </c>
      <c r="E44" s="3">
        <f t="shared" si="29"/>
        <v>12351127</v>
      </c>
      <c r="F44" s="4">
        <f t="shared" si="36"/>
        <v>0.25030723676358807</v>
      </c>
      <c r="G44" s="3">
        <f t="shared" si="31"/>
        <v>3647678</v>
      </c>
      <c r="H44" s="4">
        <f t="shared" si="37"/>
        <v>7.3923634724453194E-2</v>
      </c>
      <c r="I44" s="3">
        <f t="shared" si="33"/>
        <v>1778606</v>
      </c>
      <c r="J44" s="4">
        <f t="shared" si="38"/>
        <v>3.6045127958860619E-2</v>
      </c>
      <c r="K44" s="3">
        <f t="shared" si="34"/>
        <v>49343867</v>
      </c>
    </row>
    <row r="45" spans="1:11" x14ac:dyDescent="0.2">
      <c r="A45" s="2">
        <f t="shared" si="26"/>
        <v>43160</v>
      </c>
      <c r="B45" s="2"/>
      <c r="C45" s="3">
        <f t="shared" si="27"/>
        <v>31560469</v>
      </c>
      <c r="D45" s="4">
        <f t="shared" si="35"/>
        <v>0.63802512164346359</v>
      </c>
      <c r="E45" s="3">
        <f t="shared" si="29"/>
        <v>12453369</v>
      </c>
      <c r="F45" s="4">
        <f t="shared" si="36"/>
        <v>0.25175678698234616</v>
      </c>
      <c r="G45" s="3">
        <f t="shared" si="31"/>
        <v>3665318</v>
      </c>
      <c r="H45" s="4">
        <f t="shared" si="37"/>
        <v>7.4097915427428426E-2</v>
      </c>
      <c r="I45" s="3">
        <f t="shared" si="33"/>
        <v>1786716</v>
      </c>
      <c r="J45" s="4">
        <f t="shared" si="38"/>
        <v>3.612017594676184E-2</v>
      </c>
      <c r="K45" s="3">
        <f t="shared" si="34"/>
        <v>49465872</v>
      </c>
    </row>
    <row r="46" spans="1:11" x14ac:dyDescent="0.2">
      <c r="A46" s="2">
        <f t="shared" si="26"/>
        <v>43191</v>
      </c>
      <c r="B46" s="2"/>
      <c r="C46" s="3">
        <f t="shared" si="27"/>
        <v>31699424</v>
      </c>
      <c r="D46" s="4">
        <f t="shared" si="35"/>
        <v>0.63762150707055643</v>
      </c>
      <c r="E46" s="3">
        <f t="shared" si="29"/>
        <v>12588294</v>
      </c>
      <c r="F46" s="4">
        <f t="shared" si="36"/>
        <v>0.25320860693643027</v>
      </c>
      <c r="G46" s="3">
        <f t="shared" si="31"/>
        <v>3632767</v>
      </c>
      <c r="H46" s="4">
        <f t="shared" si="37"/>
        <v>7.3071686393298002E-2</v>
      </c>
      <c r="I46" s="3">
        <f t="shared" si="33"/>
        <v>1794626</v>
      </c>
      <c r="J46" s="4">
        <f t="shared" si="38"/>
        <v>3.6098199599715268E-2</v>
      </c>
      <c r="K46" s="3">
        <f t="shared" si="34"/>
        <v>49715111</v>
      </c>
    </row>
    <row r="47" spans="1:11" x14ac:dyDescent="0.2">
      <c r="A47" s="2">
        <f t="shared" si="26"/>
        <v>43221</v>
      </c>
      <c r="B47" s="2"/>
      <c r="C47" s="3">
        <f t="shared" si="27"/>
        <v>31950135</v>
      </c>
      <c r="D47" s="4">
        <f t="shared" si="35"/>
        <v>0.64011325809600106</v>
      </c>
      <c r="E47" s="3">
        <f t="shared" si="29"/>
        <v>12515606</v>
      </c>
      <c r="F47" s="4">
        <f t="shared" si="36"/>
        <v>0.25074715126261155</v>
      </c>
      <c r="G47" s="3">
        <f t="shared" si="31"/>
        <v>3644497</v>
      </c>
      <c r="H47" s="4">
        <f t="shared" si="37"/>
        <v>7.3016619453755094E-2</v>
      </c>
      <c r="I47" s="3">
        <f t="shared" si="33"/>
        <v>1803015</v>
      </c>
      <c r="J47" s="4">
        <f t="shared" si="38"/>
        <v>3.6122971187632268E-2</v>
      </c>
      <c r="K47" s="3">
        <f t="shared" si="34"/>
        <v>49913253</v>
      </c>
    </row>
    <row r="48" spans="1:11" x14ac:dyDescent="0.2">
      <c r="A48" s="2">
        <f t="shared" si="26"/>
        <v>43252</v>
      </c>
      <c r="B48" s="2"/>
      <c r="C48" s="3">
        <f t="shared" si="27"/>
        <v>32272138</v>
      </c>
      <c r="D48" s="4">
        <f t="shared" si="35"/>
        <v>0.64336448683090042</v>
      </c>
      <c r="E48" s="3">
        <f t="shared" si="29"/>
        <v>12519437</v>
      </c>
      <c r="F48" s="4">
        <f t="shared" si="36"/>
        <v>0.24958250863072001</v>
      </c>
      <c r="G48" s="3">
        <f t="shared" si="31"/>
        <v>3560239</v>
      </c>
      <c r="H48" s="4">
        <f t="shared" si="37"/>
        <v>7.097550640215898E-2</v>
      </c>
      <c r="I48" s="3">
        <f t="shared" si="33"/>
        <v>1809702</v>
      </c>
      <c r="J48" s="4">
        <f t="shared" si="38"/>
        <v>3.6077498136220604E-2</v>
      </c>
      <c r="K48" s="3">
        <f t="shared" si="34"/>
        <v>50161516</v>
      </c>
    </row>
    <row r="49" spans="1:11" x14ac:dyDescent="0.2">
      <c r="A49" s="2">
        <f t="shared" si="26"/>
        <v>43282</v>
      </c>
      <c r="B49" s="2"/>
      <c r="C49" s="3">
        <f t="shared" si="27"/>
        <v>32466060</v>
      </c>
      <c r="D49" s="4">
        <f t="shared" si="35"/>
        <v>0.64289686025484538</v>
      </c>
      <c r="E49" s="3">
        <f t="shared" si="29"/>
        <v>12666720</v>
      </c>
      <c r="F49" s="4">
        <f t="shared" si="36"/>
        <v>0.2508279266941309</v>
      </c>
      <c r="G49" s="3">
        <f t="shared" si="31"/>
        <v>3560009</v>
      </c>
      <c r="H49" s="4">
        <f t="shared" si="37"/>
        <v>7.0495730266592005E-2</v>
      </c>
      <c r="I49" s="3">
        <f t="shared" si="33"/>
        <v>1806851</v>
      </c>
      <c r="J49" s="4">
        <f t="shared" si="38"/>
        <v>3.5779482784431729E-2</v>
      </c>
      <c r="K49" s="3">
        <f t="shared" si="34"/>
        <v>50499640</v>
      </c>
    </row>
    <row r="50" spans="1:11" x14ac:dyDescent="0.2">
      <c r="A50" s="2">
        <f t="shared" si="26"/>
        <v>43313</v>
      </c>
      <c r="B50" s="2"/>
      <c r="C50" s="3">
        <f t="shared" si="27"/>
        <v>32944140</v>
      </c>
      <c r="D50" s="4">
        <f t="shared" si="35"/>
        <v>0.6450223027495956</v>
      </c>
      <c r="E50" s="3">
        <f t="shared" si="29"/>
        <v>12747725</v>
      </c>
      <c r="F50" s="4">
        <f t="shared" si="36"/>
        <v>0.24959118478486883</v>
      </c>
      <c r="G50" s="3">
        <f t="shared" si="31"/>
        <v>3569586</v>
      </c>
      <c r="H50" s="4">
        <f t="shared" si="37"/>
        <v>6.9889897917587707E-2</v>
      </c>
      <c r="I50" s="3">
        <f t="shared" si="33"/>
        <v>1812969</v>
      </c>
      <c r="J50" s="4">
        <f t="shared" si="38"/>
        <v>3.5496614547947877E-2</v>
      </c>
      <c r="K50" s="3">
        <f t="shared" si="34"/>
        <v>51074420</v>
      </c>
    </row>
    <row r="51" spans="1:11" x14ac:dyDescent="0.2">
      <c r="A51" s="2">
        <f t="shared" si="26"/>
        <v>43344</v>
      </c>
      <c r="B51" s="2"/>
      <c r="C51" s="3">
        <f t="shared" si="27"/>
        <v>33213339</v>
      </c>
      <c r="D51" s="4">
        <f t="shared" si="35"/>
        <v>0.64698103823180031</v>
      </c>
      <c r="E51" s="3">
        <f t="shared" si="29"/>
        <v>12770455</v>
      </c>
      <c r="F51" s="4">
        <f t="shared" si="36"/>
        <v>0.24876277072270528</v>
      </c>
      <c r="G51" s="3">
        <f t="shared" si="31"/>
        <v>3545449</v>
      </c>
      <c r="H51" s="4">
        <f t="shared" si="37"/>
        <v>6.9063766067539861E-2</v>
      </c>
      <c r="I51" s="3">
        <f t="shared" si="33"/>
        <v>1806634</v>
      </c>
      <c r="J51" s="4">
        <f t="shared" si="38"/>
        <v>3.5192424977954502E-2</v>
      </c>
      <c r="K51" s="3">
        <f t="shared" si="34"/>
        <v>51335877</v>
      </c>
    </row>
    <row r="53" spans="1:11" x14ac:dyDescent="0.2">
      <c r="A53" s="2">
        <f>DATE(YEAR(A51)-1,MONTH(A51),DAY(A51))</f>
        <v>42979</v>
      </c>
      <c r="B53" s="2"/>
      <c r="C53" s="3">
        <f>VLOOKUP($A53,rangeEAVG,COLUMN(),FALSE)</f>
        <v>31102388</v>
      </c>
      <c r="D53" s="4">
        <f>+C53/$K53</f>
        <v>0.65046188659199822</v>
      </c>
      <c r="E53" s="3">
        <f>VLOOKUP($A53,rangeEAVG,COLUMN(),FALSE)</f>
        <v>11800754</v>
      </c>
      <c r="F53" s="4">
        <f>+E53/$K53</f>
        <v>0.24679586371464693</v>
      </c>
      <c r="G53" s="3">
        <f>VLOOKUP($A53,rangeEAVG,COLUMN(),FALSE)</f>
        <v>3485084</v>
      </c>
      <c r="H53" s="4">
        <f>+G53/$K53</f>
        <v>7.288553900014326E-2</v>
      </c>
      <c r="I53" s="3">
        <f>VLOOKUP($A53,rangeEAVG,COLUMN(),FALSE)</f>
        <v>1427624</v>
      </c>
      <c r="J53" s="4">
        <f t="shared" si="38"/>
        <v>2.9856710693211559E-2</v>
      </c>
      <c r="K53" s="3">
        <f>VLOOKUP($A53,rangeEAVG,COLUMN(),FALSE)</f>
        <v>47815850</v>
      </c>
    </row>
    <row r="54" spans="1:11" x14ac:dyDescent="0.2">
      <c r="A54" s="2">
        <f>DATE(YEAR(A51)-2,MONTH(A51),DAY(A51))</f>
        <v>42614</v>
      </c>
      <c r="B54" s="2"/>
      <c r="C54" s="3">
        <f t="shared" ref="C54:K54" si="39">C575</f>
        <v>27275986</v>
      </c>
      <c r="D54" s="4">
        <f t="shared" si="39"/>
        <v>0.66772290777661347</v>
      </c>
      <c r="E54" s="3">
        <f t="shared" si="39"/>
        <v>9706636</v>
      </c>
      <c r="F54" s="4">
        <f t="shared" si="39"/>
        <v>0.23762085867946833</v>
      </c>
      <c r="G54" s="3">
        <f t="shared" si="39"/>
        <v>2224964</v>
      </c>
      <c r="H54" s="4">
        <f t="shared" si="39"/>
        <v>5.4467671004754331E-2</v>
      </c>
      <c r="I54" s="3">
        <f t="shared" si="39"/>
        <v>1641673</v>
      </c>
      <c r="J54" s="4">
        <f t="shared" si="39"/>
        <v>4.0188562539163808E-2</v>
      </c>
      <c r="K54" s="3">
        <f t="shared" si="39"/>
        <v>40849259</v>
      </c>
    </row>
    <row r="62" spans="1:11" ht="13.5" thickBot="1" x14ac:dyDescent="0.25"/>
    <row r="63" spans="1:11" ht="16.5" thickBot="1" x14ac:dyDescent="0.3">
      <c r="A63" s="13" t="s">
        <v>9</v>
      </c>
      <c r="B63" s="39"/>
      <c r="C63" s="14"/>
      <c r="D63" s="14"/>
      <c r="E63" s="14"/>
      <c r="F63" s="14"/>
      <c r="G63" s="15"/>
    </row>
    <row r="64" spans="1:11" ht="30.75" x14ac:dyDescent="0.45">
      <c r="A64" s="151" t="s">
        <v>149</v>
      </c>
      <c r="B64">
        <f>1+1</f>
        <v>2</v>
      </c>
      <c r="C64">
        <f>B64+1</f>
        <v>3</v>
      </c>
      <c r="D64">
        <f t="shared" ref="D64:K64" si="40">C64+1</f>
        <v>4</v>
      </c>
      <c r="E64">
        <f t="shared" si="40"/>
        <v>5</v>
      </c>
      <c r="F64">
        <f t="shared" si="40"/>
        <v>6</v>
      </c>
      <c r="G64">
        <f t="shared" si="40"/>
        <v>7</v>
      </c>
      <c r="H64">
        <f t="shared" si="40"/>
        <v>8</v>
      </c>
      <c r="I64">
        <f t="shared" si="40"/>
        <v>9</v>
      </c>
      <c r="J64">
        <f t="shared" si="40"/>
        <v>10</v>
      </c>
      <c r="K64">
        <f t="shared" si="40"/>
        <v>11</v>
      </c>
    </row>
    <row r="65" spans="1:11" ht="15.75" x14ac:dyDescent="0.25">
      <c r="A65" s="16" t="s">
        <v>5</v>
      </c>
      <c r="B65" s="16"/>
      <c r="C65" s="150" t="s">
        <v>1</v>
      </c>
      <c r="D65" s="150" t="s">
        <v>75</v>
      </c>
      <c r="E65" s="150" t="s">
        <v>145</v>
      </c>
      <c r="F65" s="150" t="s">
        <v>146</v>
      </c>
      <c r="G65" s="150" t="s">
        <v>151</v>
      </c>
      <c r="H65" s="150" t="s">
        <v>152</v>
      </c>
      <c r="I65" s="150" t="s">
        <v>147</v>
      </c>
      <c r="J65" s="150" t="s">
        <v>153</v>
      </c>
      <c r="K65" s="150" t="s">
        <v>88</v>
      </c>
    </row>
    <row r="66" spans="1:11" x14ac:dyDescent="0.2">
      <c r="A66" s="12">
        <v>37987</v>
      </c>
      <c r="B66" s="12"/>
      <c r="C66" s="3">
        <v>1568891.04</v>
      </c>
      <c r="D66" s="4">
        <f t="shared" ref="D66:D97" si="41">C66/$K66</f>
        <v>0.71261321372675956</v>
      </c>
      <c r="E66" s="3">
        <v>459809.16</v>
      </c>
      <c r="F66" s="4">
        <f t="shared" ref="F66:F97" si="42">E66/$K66</f>
        <v>0.2088520329675678</v>
      </c>
      <c r="G66" s="3">
        <v>111309.2</v>
      </c>
      <c r="H66" s="4">
        <f t="shared" ref="H66:H97" si="43">G66/$K66</f>
        <v>5.0558263580468034E-2</v>
      </c>
      <c r="I66" s="3">
        <v>61593.11</v>
      </c>
      <c r="J66" s="4">
        <f t="shared" ref="J66:J76" si="44">I66/$K66</f>
        <v>2.7976489725204758E-2</v>
      </c>
      <c r="K66" s="3">
        <f>C66+E66+G66+I66</f>
        <v>2201602.5099999998</v>
      </c>
    </row>
    <row r="67" spans="1:11" x14ac:dyDescent="0.2">
      <c r="A67" s="12">
        <f t="shared" ref="A67:A152" si="45">DATE(IF(MONTH(A66)&lt;12,YEAR(A66),YEAR(A66)+1),IF(MONTH(A66)=12,1,MONTH(A66)+1),1)</f>
        <v>38018</v>
      </c>
      <c r="B67" s="12"/>
      <c r="C67" s="3">
        <v>1547055.04</v>
      </c>
      <c r="D67" s="4">
        <f t="shared" si="41"/>
        <v>0.70989069604834754</v>
      </c>
      <c r="E67" s="3">
        <v>459772.28</v>
      </c>
      <c r="F67" s="4">
        <f t="shared" si="42"/>
        <v>0.21097378918912657</v>
      </c>
      <c r="G67" s="3">
        <v>109095.89</v>
      </c>
      <c r="H67" s="4">
        <f t="shared" si="43"/>
        <v>5.0060376189404329E-2</v>
      </c>
      <c r="I67" s="3">
        <v>63363.05</v>
      </c>
      <c r="J67" s="4">
        <f t="shared" si="44"/>
        <v>2.9075138573121648E-2</v>
      </c>
      <c r="K67" s="3">
        <f t="shared" ref="K67:K130" si="46">C67+E67+G67+I67</f>
        <v>2179286.2599999998</v>
      </c>
    </row>
    <row r="68" spans="1:11" x14ac:dyDescent="0.2">
      <c r="A68" s="12">
        <f t="shared" si="45"/>
        <v>38047</v>
      </c>
      <c r="B68" s="12"/>
      <c r="C68" s="3">
        <v>1675106.66</v>
      </c>
      <c r="D68" s="4">
        <f t="shared" si="41"/>
        <v>0.73722639755042352</v>
      </c>
      <c r="E68" s="3">
        <v>435161.64</v>
      </c>
      <c r="F68" s="4">
        <f t="shared" si="42"/>
        <v>0.19151774383688161</v>
      </c>
      <c r="G68" s="3">
        <v>102869.96</v>
      </c>
      <c r="H68" s="4">
        <f t="shared" si="43"/>
        <v>4.5273803655557179E-2</v>
      </c>
      <c r="I68" s="3">
        <v>59035.75</v>
      </c>
      <c r="J68" s="4">
        <f t="shared" si="44"/>
        <v>2.5982054957137728E-2</v>
      </c>
      <c r="K68" s="3">
        <f t="shared" si="46"/>
        <v>2272174.0099999998</v>
      </c>
    </row>
    <row r="69" spans="1:11" x14ac:dyDescent="0.2">
      <c r="A69" s="12">
        <f t="shared" si="45"/>
        <v>38078</v>
      </c>
      <c r="B69" s="12"/>
      <c r="C69" s="3">
        <v>1657652.91</v>
      </c>
      <c r="D69" s="4">
        <f t="shared" si="41"/>
        <v>0.71895032629917377</v>
      </c>
      <c r="E69" s="3">
        <v>462015.84</v>
      </c>
      <c r="F69" s="4">
        <f t="shared" si="42"/>
        <v>0.20038358869914866</v>
      </c>
      <c r="G69" s="3">
        <v>121145.05</v>
      </c>
      <c r="H69" s="4">
        <f t="shared" si="43"/>
        <v>5.2542527269493183E-2</v>
      </c>
      <c r="I69" s="3">
        <v>64843.28</v>
      </c>
      <c r="J69" s="4">
        <f t="shared" si="44"/>
        <v>2.8123557732184532E-2</v>
      </c>
      <c r="K69" s="3">
        <f t="shared" si="46"/>
        <v>2305657.0799999996</v>
      </c>
    </row>
    <row r="70" spans="1:11" x14ac:dyDescent="0.2">
      <c r="A70" s="12">
        <f t="shared" si="45"/>
        <v>38108</v>
      </c>
      <c r="B70" s="12"/>
      <c r="C70" s="3">
        <v>1650059.97</v>
      </c>
      <c r="D70" s="4">
        <f t="shared" si="41"/>
        <v>0.70433921386255827</v>
      </c>
      <c r="E70" s="3">
        <v>483943.47</v>
      </c>
      <c r="F70" s="4">
        <f t="shared" si="42"/>
        <v>0.20657453026614453</v>
      </c>
      <c r="G70" s="3">
        <v>146745.95000000001</v>
      </c>
      <c r="H70" s="4">
        <f t="shared" si="43"/>
        <v>6.263949731506685E-2</v>
      </c>
      <c r="I70" s="3">
        <v>61956.99</v>
      </c>
      <c r="J70" s="4">
        <f t="shared" si="44"/>
        <v>2.6446758556230163E-2</v>
      </c>
      <c r="K70" s="3">
        <f t="shared" si="46"/>
        <v>2342706.3800000004</v>
      </c>
    </row>
    <row r="71" spans="1:11" x14ac:dyDescent="0.2">
      <c r="A71" s="12">
        <f t="shared" si="45"/>
        <v>38139</v>
      </c>
      <c r="B71" s="12"/>
      <c r="C71" s="3">
        <v>1736764.19</v>
      </c>
      <c r="D71" s="4">
        <f t="shared" si="41"/>
        <v>0.71932968042337264</v>
      </c>
      <c r="E71" s="3">
        <v>471115.9</v>
      </c>
      <c r="F71" s="4">
        <f t="shared" si="42"/>
        <v>0.19512588510324455</v>
      </c>
      <c r="G71" s="3">
        <v>144267.15</v>
      </c>
      <c r="H71" s="4">
        <f t="shared" si="43"/>
        <v>5.9752293087693593E-2</v>
      </c>
      <c r="I71" s="3">
        <v>62273.07</v>
      </c>
      <c r="J71" s="4">
        <f t="shared" si="44"/>
        <v>2.5792141385689391E-2</v>
      </c>
      <c r="K71" s="3">
        <f t="shared" si="46"/>
        <v>2414420.3099999996</v>
      </c>
    </row>
    <row r="72" spans="1:11" x14ac:dyDescent="0.2">
      <c r="A72" s="12">
        <f t="shared" si="45"/>
        <v>38169</v>
      </c>
      <c r="B72" s="12"/>
      <c r="C72" s="3">
        <v>1753981.87</v>
      </c>
      <c r="D72" s="4">
        <f t="shared" si="41"/>
        <v>0.71830503404756008</v>
      </c>
      <c r="E72" s="3">
        <v>484159.12</v>
      </c>
      <c r="F72" s="4">
        <f t="shared" si="42"/>
        <v>0.19827681182134263</v>
      </c>
      <c r="G72" s="3">
        <v>138605.01999999999</v>
      </c>
      <c r="H72" s="4">
        <f t="shared" si="43"/>
        <v>5.6762664034983853E-2</v>
      </c>
      <c r="I72" s="3">
        <v>65088.29</v>
      </c>
      <c r="J72" s="4">
        <f t="shared" si="44"/>
        <v>2.6655490096113399E-2</v>
      </c>
      <c r="K72" s="3">
        <f t="shared" si="46"/>
        <v>2441834.3000000003</v>
      </c>
    </row>
    <row r="73" spans="1:11" x14ac:dyDescent="0.2">
      <c r="A73" s="12">
        <f t="shared" si="45"/>
        <v>38200</v>
      </c>
      <c r="B73" s="12"/>
      <c r="C73" s="3">
        <v>1664808.19</v>
      </c>
      <c r="D73" s="4">
        <f t="shared" si="41"/>
        <v>0.71830951416377453</v>
      </c>
      <c r="E73" s="3">
        <v>464904.33</v>
      </c>
      <c r="F73" s="4">
        <f t="shared" si="42"/>
        <v>0.20059079803958385</v>
      </c>
      <c r="G73" s="3">
        <v>131774.87</v>
      </c>
      <c r="H73" s="4">
        <f t="shared" si="43"/>
        <v>5.6856485580296517E-2</v>
      </c>
      <c r="I73" s="3">
        <v>56187.87</v>
      </c>
      <c r="J73" s="4">
        <f t="shared" si="44"/>
        <v>2.424320221634501E-2</v>
      </c>
      <c r="K73" s="3">
        <f t="shared" si="46"/>
        <v>2317675.2600000002</v>
      </c>
    </row>
    <row r="74" spans="1:11" x14ac:dyDescent="0.2">
      <c r="A74" s="12">
        <f t="shared" si="45"/>
        <v>38231</v>
      </c>
      <c r="B74" s="12"/>
      <c r="C74" s="3">
        <v>1702467.27</v>
      </c>
      <c r="D74" s="4">
        <f t="shared" si="41"/>
        <v>0.71151302829640783</v>
      </c>
      <c r="E74" s="3">
        <v>492291.38</v>
      </c>
      <c r="F74" s="4">
        <f t="shared" si="42"/>
        <v>0.20574359152761726</v>
      </c>
      <c r="G74" s="3">
        <v>138976.17000000001</v>
      </c>
      <c r="H74" s="4">
        <f t="shared" si="43"/>
        <v>5.8082382739573252E-2</v>
      </c>
      <c r="I74" s="3">
        <v>59007.41</v>
      </c>
      <c r="J74" s="4">
        <f t="shared" si="44"/>
        <v>2.4660997436401665E-2</v>
      </c>
      <c r="K74" s="3">
        <f t="shared" si="46"/>
        <v>2392742.23</v>
      </c>
    </row>
    <row r="75" spans="1:11" x14ac:dyDescent="0.2">
      <c r="A75" s="12">
        <f t="shared" si="45"/>
        <v>38261</v>
      </c>
      <c r="B75" s="12"/>
      <c r="C75" s="3">
        <v>1712138.54</v>
      </c>
      <c r="D75" s="4">
        <f t="shared" si="41"/>
        <v>0.71980553941566172</v>
      </c>
      <c r="E75" s="3">
        <v>453942.17</v>
      </c>
      <c r="F75" s="4">
        <f t="shared" si="42"/>
        <v>0.1908432529883744</v>
      </c>
      <c r="G75" s="3">
        <v>152019.53</v>
      </c>
      <c r="H75" s="4">
        <f t="shared" si="43"/>
        <v>6.3911007921920476E-2</v>
      </c>
      <c r="I75" s="3">
        <v>60512.38</v>
      </c>
      <c r="J75" s="4">
        <f t="shared" si="44"/>
        <v>2.5440199674043606E-2</v>
      </c>
      <c r="K75" s="3">
        <f t="shared" si="46"/>
        <v>2378612.6199999996</v>
      </c>
    </row>
    <row r="76" spans="1:11" x14ac:dyDescent="0.2">
      <c r="A76" s="12">
        <f t="shared" si="45"/>
        <v>38292</v>
      </c>
      <c r="B76" s="12"/>
      <c r="C76" s="3">
        <v>1667050.11</v>
      </c>
      <c r="D76" s="4">
        <f t="shared" si="41"/>
        <v>0.70467693507769402</v>
      </c>
      <c r="E76" s="3">
        <v>481523.68</v>
      </c>
      <c r="F76" s="4">
        <f t="shared" si="42"/>
        <v>0.20354434995942161</v>
      </c>
      <c r="G76" s="3">
        <v>148643.24</v>
      </c>
      <c r="H76" s="4">
        <f t="shared" si="43"/>
        <v>6.2832821973910602E-2</v>
      </c>
      <c r="I76" s="3">
        <v>68477.13</v>
      </c>
      <c r="J76" s="4">
        <f t="shared" si="44"/>
        <v>2.8945892988973689E-2</v>
      </c>
      <c r="K76" s="3">
        <f t="shared" si="46"/>
        <v>2365694.16</v>
      </c>
    </row>
    <row r="77" spans="1:11" x14ac:dyDescent="0.2">
      <c r="A77" s="12">
        <f t="shared" si="45"/>
        <v>38322</v>
      </c>
      <c r="B77" s="12"/>
      <c r="C77" s="3">
        <v>1643522.02</v>
      </c>
      <c r="D77" s="4">
        <f t="shared" si="41"/>
        <v>0.68117840586038503</v>
      </c>
      <c r="E77" s="3">
        <v>539764.05000000005</v>
      </c>
      <c r="F77" s="4">
        <f t="shared" si="42"/>
        <v>0.22371201033238677</v>
      </c>
      <c r="G77" s="3">
        <v>160780.96</v>
      </c>
      <c r="H77" s="4">
        <f t="shared" si="43"/>
        <v>6.6637694349542281E-2</v>
      </c>
      <c r="I77" s="3">
        <v>68695.92</v>
      </c>
      <c r="J77" s="4">
        <f>I77/$K77</f>
        <v>2.8471889457685841E-2</v>
      </c>
      <c r="K77" s="3">
        <f t="shared" si="46"/>
        <v>2412762.9500000002</v>
      </c>
    </row>
    <row r="78" spans="1:11" x14ac:dyDescent="0.2">
      <c r="A78" s="12">
        <f t="shared" si="45"/>
        <v>38353</v>
      </c>
      <c r="B78" s="12"/>
      <c r="C78" s="3">
        <v>1695317.18</v>
      </c>
      <c r="D78" s="4">
        <f t="shared" si="41"/>
        <v>0.71824756927264066</v>
      </c>
      <c r="E78" s="3">
        <v>470096.32</v>
      </c>
      <c r="F78" s="4">
        <f t="shared" si="42"/>
        <v>0.19916363919819033</v>
      </c>
      <c r="G78" s="3">
        <v>130305.52</v>
      </c>
      <c r="H78" s="4">
        <f t="shared" si="43"/>
        <v>5.5205966238605256E-2</v>
      </c>
      <c r="I78" s="3">
        <v>64633.11</v>
      </c>
      <c r="J78" s="4">
        <f t="shared" ref="J78:J141" si="47">I78/$K78</f>
        <v>2.7382825290563746E-2</v>
      </c>
      <c r="K78" s="3">
        <f t="shared" si="46"/>
        <v>2360352.13</v>
      </c>
    </row>
    <row r="79" spans="1:11" x14ac:dyDescent="0.2">
      <c r="A79" s="12">
        <f t="shared" si="45"/>
        <v>38384</v>
      </c>
      <c r="B79" s="12"/>
      <c r="C79" s="3">
        <v>1691274.81</v>
      </c>
      <c r="D79" s="4">
        <f t="shared" si="41"/>
        <v>0.72207405316346729</v>
      </c>
      <c r="E79" s="3">
        <v>430410.74</v>
      </c>
      <c r="F79" s="4">
        <f t="shared" si="42"/>
        <v>0.18375986310402584</v>
      </c>
      <c r="G79" s="3">
        <v>162011.87</v>
      </c>
      <c r="H79" s="4">
        <f t="shared" si="43"/>
        <v>6.9169461367128593E-2</v>
      </c>
      <c r="I79" s="3">
        <v>58548.23</v>
      </c>
      <c r="J79" s="4">
        <f t="shared" si="47"/>
        <v>2.4996622365378286E-2</v>
      </c>
      <c r="K79" s="3">
        <f t="shared" si="46"/>
        <v>2342245.65</v>
      </c>
    </row>
    <row r="80" spans="1:11" x14ac:dyDescent="0.2">
      <c r="A80" s="12">
        <f t="shared" si="45"/>
        <v>38412</v>
      </c>
      <c r="B80" s="12"/>
      <c r="C80" s="3">
        <v>1736218.1</v>
      </c>
      <c r="D80" s="4">
        <f t="shared" si="41"/>
        <v>0.69604396460023521</v>
      </c>
      <c r="E80" s="3">
        <v>554459.48</v>
      </c>
      <c r="F80" s="4">
        <f t="shared" si="42"/>
        <v>0.22228093041386032</v>
      </c>
      <c r="G80" s="3">
        <v>141533.37</v>
      </c>
      <c r="H80" s="4">
        <f t="shared" si="43"/>
        <v>5.674024938343402E-2</v>
      </c>
      <c r="I80" s="3">
        <v>62197.72</v>
      </c>
      <c r="J80" s="4">
        <f t="shared" si="47"/>
        <v>2.4934855602470302E-2</v>
      </c>
      <c r="K80" s="3">
        <f t="shared" si="46"/>
        <v>2494408.6700000004</v>
      </c>
    </row>
    <row r="81" spans="1:11" x14ac:dyDescent="0.2">
      <c r="A81" s="12">
        <f t="shared" si="45"/>
        <v>38443</v>
      </c>
      <c r="B81" s="12"/>
      <c r="C81" s="3">
        <v>1710431.63</v>
      </c>
      <c r="D81" s="4">
        <f t="shared" si="41"/>
        <v>0.71092523200354463</v>
      </c>
      <c r="E81" s="3">
        <v>473899.03</v>
      </c>
      <c r="F81" s="4">
        <f t="shared" si="42"/>
        <v>0.19697178883964206</v>
      </c>
      <c r="G81" s="3">
        <v>161954.69</v>
      </c>
      <c r="H81" s="4">
        <f t="shared" si="43"/>
        <v>6.7314982687914957E-2</v>
      </c>
      <c r="I81" s="3">
        <v>59638.02</v>
      </c>
      <c r="J81" s="4">
        <f t="shared" si="47"/>
        <v>2.478799646889834E-2</v>
      </c>
      <c r="K81" s="3">
        <f t="shared" si="46"/>
        <v>2405923.37</v>
      </c>
    </row>
    <row r="82" spans="1:11" x14ac:dyDescent="0.2">
      <c r="A82" s="12">
        <f t="shared" si="45"/>
        <v>38473</v>
      </c>
      <c r="B82" s="12"/>
      <c r="C82" s="3">
        <v>1677181.08</v>
      </c>
      <c r="D82" s="4">
        <f t="shared" si="41"/>
        <v>0.70800010176877526</v>
      </c>
      <c r="E82" s="3">
        <v>501646.06</v>
      </c>
      <c r="F82" s="4">
        <f t="shared" si="42"/>
        <v>0.21176333656942109</v>
      </c>
      <c r="G82" s="3">
        <v>135678.65</v>
      </c>
      <c r="H82" s="4">
        <f t="shared" si="43"/>
        <v>5.7274971172373373E-2</v>
      </c>
      <c r="I82" s="3">
        <v>54393.7</v>
      </c>
      <c r="J82" s="4">
        <f t="shared" si="47"/>
        <v>2.2961590489430174E-2</v>
      </c>
      <c r="K82" s="3">
        <f t="shared" si="46"/>
        <v>2368899.4900000002</v>
      </c>
    </row>
    <row r="83" spans="1:11" x14ac:dyDescent="0.2">
      <c r="A83" s="12">
        <f t="shared" si="45"/>
        <v>38504</v>
      </c>
      <c r="B83" s="12"/>
      <c r="C83" s="3">
        <v>2313000.33</v>
      </c>
      <c r="D83" s="4">
        <f t="shared" si="41"/>
        <v>0.76933132777255098</v>
      </c>
      <c r="E83" s="3">
        <v>506803.7</v>
      </c>
      <c r="F83" s="4">
        <f t="shared" si="42"/>
        <v>0.16856891820721945</v>
      </c>
      <c r="G83" s="3">
        <v>128207.51</v>
      </c>
      <c r="H83" s="4">
        <f t="shared" si="43"/>
        <v>4.2643337581673671E-2</v>
      </c>
      <c r="I83" s="3">
        <v>58495.86</v>
      </c>
      <c r="J83" s="4">
        <f t="shared" si="47"/>
        <v>1.9456416438555914E-2</v>
      </c>
      <c r="K83" s="3">
        <f t="shared" si="46"/>
        <v>3006507.4</v>
      </c>
    </row>
    <row r="84" spans="1:11" x14ac:dyDescent="0.2">
      <c r="A84" s="12">
        <f t="shared" si="45"/>
        <v>38534</v>
      </c>
      <c r="B84" s="12"/>
      <c r="C84" s="3">
        <v>1784650.52</v>
      </c>
      <c r="D84" s="4">
        <f t="shared" si="41"/>
        <v>0.70757247277172985</v>
      </c>
      <c r="E84" s="3">
        <v>534648.54</v>
      </c>
      <c r="F84" s="4">
        <f t="shared" si="42"/>
        <v>0.21197572593181727</v>
      </c>
      <c r="G84" s="3">
        <v>133685.17000000001</v>
      </c>
      <c r="H84" s="4">
        <f t="shared" si="43"/>
        <v>5.3003064325338661E-2</v>
      </c>
      <c r="I84" s="3">
        <v>69231.64</v>
      </c>
      <c r="J84" s="4">
        <f t="shared" si="47"/>
        <v>2.7448736971114211E-2</v>
      </c>
      <c r="K84" s="3">
        <f t="shared" si="46"/>
        <v>2522215.87</v>
      </c>
    </row>
    <row r="85" spans="1:11" x14ac:dyDescent="0.2">
      <c r="A85" s="12">
        <f t="shared" si="45"/>
        <v>38565</v>
      </c>
      <c r="B85" s="12"/>
      <c r="C85" s="3">
        <v>1774445.02</v>
      </c>
      <c r="D85" s="4">
        <f t="shared" si="41"/>
        <v>0.72311922506765469</v>
      </c>
      <c r="E85" s="3">
        <v>488094.59</v>
      </c>
      <c r="F85" s="4">
        <f t="shared" si="42"/>
        <v>0.19890758952932489</v>
      </c>
      <c r="G85" s="3">
        <v>132465.31</v>
      </c>
      <c r="H85" s="4">
        <f t="shared" si="43"/>
        <v>5.3982068328917089E-2</v>
      </c>
      <c r="I85" s="3">
        <v>58871.23</v>
      </c>
      <c r="J85" s="4">
        <f t="shared" si="47"/>
        <v>2.3991117074103355E-2</v>
      </c>
      <c r="K85" s="3">
        <f t="shared" si="46"/>
        <v>2453876.15</v>
      </c>
    </row>
    <row r="86" spans="1:11" x14ac:dyDescent="0.2">
      <c r="A86" s="12">
        <f t="shared" si="45"/>
        <v>38596</v>
      </c>
      <c r="B86" s="12"/>
      <c r="C86" s="3">
        <v>1765819.93</v>
      </c>
      <c r="D86" s="4">
        <f t="shared" si="41"/>
        <v>0.71687289412590915</v>
      </c>
      <c r="E86" s="3">
        <v>487699.87</v>
      </c>
      <c r="F86" s="4">
        <f t="shared" si="42"/>
        <v>0.19799233847798378</v>
      </c>
      <c r="G86" s="3">
        <v>132488.43</v>
      </c>
      <c r="H86" s="4">
        <f t="shared" si="43"/>
        <v>5.3786551300447676E-2</v>
      </c>
      <c r="I86" s="3">
        <v>77217.740000000005</v>
      </c>
      <c r="J86" s="4">
        <f t="shared" si="47"/>
        <v>3.1348216095659305E-2</v>
      </c>
      <c r="K86" s="3">
        <f t="shared" si="46"/>
        <v>2463225.9700000002</v>
      </c>
    </row>
    <row r="87" spans="1:11" x14ac:dyDescent="0.2">
      <c r="A87" s="12">
        <f t="shared" si="45"/>
        <v>38626</v>
      </c>
      <c r="B87" s="12"/>
      <c r="C87" s="3">
        <v>1717117.74</v>
      </c>
      <c r="D87" s="4">
        <f t="shared" si="41"/>
        <v>0.7162272028406601</v>
      </c>
      <c r="E87" s="3">
        <v>496148.39</v>
      </c>
      <c r="F87" s="4">
        <f t="shared" si="42"/>
        <v>0.20694851918750601</v>
      </c>
      <c r="G87" s="3">
        <v>137743.04000000001</v>
      </c>
      <c r="H87" s="4">
        <f t="shared" si="43"/>
        <v>5.7454017247512194E-2</v>
      </c>
      <c r="I87" s="3">
        <v>46439.199999999997</v>
      </c>
      <c r="J87" s="4">
        <f t="shared" si="47"/>
        <v>1.9370260724321665E-2</v>
      </c>
      <c r="K87" s="3">
        <f t="shared" si="46"/>
        <v>2397448.37</v>
      </c>
    </row>
    <row r="88" spans="1:11" x14ac:dyDescent="0.2">
      <c r="A88" s="12">
        <f t="shared" si="45"/>
        <v>38657</v>
      </c>
      <c r="B88" s="12"/>
      <c r="C88" s="3">
        <v>1782277.88</v>
      </c>
      <c r="D88" s="4">
        <f t="shared" si="41"/>
        <v>0.72987818643409608</v>
      </c>
      <c r="E88" s="3">
        <v>501442.99</v>
      </c>
      <c r="F88" s="4">
        <f t="shared" si="42"/>
        <v>0.20535086265071673</v>
      </c>
      <c r="G88" s="3">
        <v>94702.75</v>
      </c>
      <c r="H88" s="4">
        <f t="shared" si="43"/>
        <v>3.8782656843792278E-2</v>
      </c>
      <c r="I88" s="3">
        <v>63460.4</v>
      </c>
      <c r="J88" s="4">
        <f t="shared" si="47"/>
        <v>2.5988294071394923E-2</v>
      </c>
      <c r="K88" s="3">
        <f t="shared" si="46"/>
        <v>2441884.02</v>
      </c>
    </row>
    <row r="89" spans="1:11" x14ac:dyDescent="0.2">
      <c r="A89" s="12">
        <f t="shared" si="45"/>
        <v>38687</v>
      </c>
      <c r="B89" s="12"/>
      <c r="C89" s="3">
        <v>2805644.98</v>
      </c>
      <c r="D89" s="4">
        <f t="shared" si="41"/>
        <v>0.78996921084106908</v>
      </c>
      <c r="E89" s="3">
        <v>538452.18999999994</v>
      </c>
      <c r="F89" s="4">
        <f t="shared" si="42"/>
        <v>0.15160886521356859</v>
      </c>
      <c r="G89" s="3">
        <v>-157590.32999999999</v>
      </c>
      <c r="H89" s="4">
        <f t="shared" si="43"/>
        <v>-4.4371796686223514E-2</v>
      </c>
      <c r="I89" s="3">
        <v>365080.92</v>
      </c>
      <c r="J89" s="4">
        <f t="shared" si="47"/>
        <v>0.10279372063158591</v>
      </c>
      <c r="K89" s="3">
        <f t="shared" si="46"/>
        <v>3551587.76</v>
      </c>
    </row>
    <row r="90" spans="1:11" x14ac:dyDescent="0.2">
      <c r="A90" s="12">
        <f t="shared" si="45"/>
        <v>38718</v>
      </c>
      <c r="B90" s="12"/>
      <c r="C90" s="3">
        <v>1833594.3</v>
      </c>
      <c r="D90" s="4">
        <f t="shared" si="41"/>
        <v>0.75384087870195937</v>
      </c>
      <c r="E90" s="3">
        <v>451663.37</v>
      </c>
      <c r="F90" s="4">
        <f t="shared" si="42"/>
        <v>0.18569119227644207</v>
      </c>
      <c r="G90" s="3">
        <v>68038.960000000006</v>
      </c>
      <c r="H90" s="4">
        <f t="shared" si="43"/>
        <v>2.7972681520861766E-2</v>
      </c>
      <c r="I90" s="3">
        <v>79039.360000000001</v>
      </c>
      <c r="J90" s="4">
        <f t="shared" si="47"/>
        <v>3.2495247500736936E-2</v>
      </c>
      <c r="K90" s="3">
        <f t="shared" si="46"/>
        <v>2432335.9899999998</v>
      </c>
    </row>
    <row r="91" spans="1:11" x14ac:dyDescent="0.2">
      <c r="A91" s="12">
        <f t="shared" si="45"/>
        <v>38749</v>
      </c>
      <c r="B91" s="12"/>
      <c r="C91" s="3">
        <v>1796474.87</v>
      </c>
      <c r="D91" s="4">
        <f t="shared" si="41"/>
        <v>0.73870667712057814</v>
      </c>
      <c r="E91" s="3">
        <v>548612.68999999994</v>
      </c>
      <c r="F91" s="4">
        <f t="shared" si="42"/>
        <v>0.22558838090291894</v>
      </c>
      <c r="G91" s="3">
        <v>8871</v>
      </c>
      <c r="H91" s="4">
        <f t="shared" si="43"/>
        <v>3.647736487812183E-3</v>
      </c>
      <c r="I91" s="3">
        <v>77960.53</v>
      </c>
      <c r="J91" s="4">
        <f t="shared" si="47"/>
        <v>3.2057205488690829E-2</v>
      </c>
      <c r="K91" s="3">
        <f t="shared" si="46"/>
        <v>2431919.09</v>
      </c>
    </row>
    <row r="92" spans="1:11" x14ac:dyDescent="0.2">
      <c r="A92" s="12">
        <f t="shared" si="45"/>
        <v>38777</v>
      </c>
      <c r="B92" s="12"/>
      <c r="C92" s="3">
        <v>1868075.25</v>
      </c>
      <c r="D92" s="4">
        <f t="shared" si="41"/>
        <v>0.73440063498721775</v>
      </c>
      <c r="E92" s="3">
        <v>526003.29</v>
      </c>
      <c r="F92" s="4">
        <f t="shared" si="42"/>
        <v>0.20678885937885302</v>
      </c>
      <c r="G92" s="3">
        <v>67934.600000000006</v>
      </c>
      <c r="H92" s="4">
        <f t="shared" si="43"/>
        <v>2.6707282470340876E-2</v>
      </c>
      <c r="I92" s="3">
        <v>81660.11</v>
      </c>
      <c r="J92" s="4">
        <f t="shared" si="47"/>
        <v>3.2103223163588324E-2</v>
      </c>
      <c r="K92" s="3">
        <f t="shared" si="46"/>
        <v>2543673.25</v>
      </c>
    </row>
    <row r="93" spans="1:11" x14ac:dyDescent="0.2">
      <c r="A93" s="12">
        <f t="shared" si="45"/>
        <v>38808</v>
      </c>
      <c r="B93" s="12"/>
      <c r="C93" s="3">
        <v>1721955.71</v>
      </c>
      <c r="D93" s="4">
        <f t="shared" si="41"/>
        <v>0.70474477860624352</v>
      </c>
      <c r="E93" s="3">
        <v>511688.55</v>
      </c>
      <c r="F93" s="4">
        <f t="shared" si="42"/>
        <v>0.20941876250992528</v>
      </c>
      <c r="G93" s="3">
        <v>112188.44</v>
      </c>
      <c r="H93" s="4">
        <f t="shared" si="43"/>
        <v>4.5915360569860321E-2</v>
      </c>
      <c r="I93" s="3">
        <v>97542.21</v>
      </c>
      <c r="J93" s="4">
        <f t="shared" si="47"/>
        <v>3.992109831397099E-2</v>
      </c>
      <c r="K93" s="3">
        <f t="shared" si="46"/>
        <v>2443374.9099999997</v>
      </c>
    </row>
    <row r="94" spans="1:11" x14ac:dyDescent="0.2">
      <c r="A94" s="12">
        <f t="shared" si="45"/>
        <v>38838</v>
      </c>
      <c r="B94" s="12"/>
      <c r="C94" s="3">
        <v>1733621.53</v>
      </c>
      <c r="D94" s="4">
        <f t="shared" si="41"/>
        <v>0.70850318235602461</v>
      </c>
      <c r="E94" s="3">
        <v>543048.15</v>
      </c>
      <c r="F94" s="4">
        <f t="shared" si="42"/>
        <v>0.22193502779557184</v>
      </c>
      <c r="G94" s="3">
        <v>88166.91</v>
      </c>
      <c r="H94" s="4">
        <f t="shared" si="43"/>
        <v>3.6032395325349478E-2</v>
      </c>
      <c r="I94" s="3">
        <v>82042.37</v>
      </c>
      <c r="J94" s="4">
        <f t="shared" si="47"/>
        <v>3.3529394523053965E-2</v>
      </c>
      <c r="K94" s="3">
        <f t="shared" si="46"/>
        <v>2446878.9600000004</v>
      </c>
    </row>
    <row r="95" spans="1:11" x14ac:dyDescent="0.2">
      <c r="A95" s="12">
        <f t="shared" si="45"/>
        <v>38869</v>
      </c>
      <c r="B95" s="12"/>
      <c r="C95" s="3">
        <v>1737964.02</v>
      </c>
      <c r="D95" s="4">
        <f t="shared" si="41"/>
        <v>0.68683945093834464</v>
      </c>
      <c r="E95" s="3">
        <v>507803.25</v>
      </c>
      <c r="F95" s="4">
        <f t="shared" si="42"/>
        <v>0.20068269618994009</v>
      </c>
      <c r="G95" s="3">
        <v>94840.21</v>
      </c>
      <c r="H95" s="4">
        <f t="shared" si="43"/>
        <v>3.7480636545788391E-2</v>
      </c>
      <c r="I95" s="3">
        <v>189771.37</v>
      </c>
      <c r="J95" s="4">
        <f t="shared" si="47"/>
        <v>7.4997216325926847E-2</v>
      </c>
      <c r="K95" s="3">
        <f t="shared" si="46"/>
        <v>2530378.85</v>
      </c>
    </row>
    <row r="96" spans="1:11" x14ac:dyDescent="0.2">
      <c r="A96" s="12">
        <f t="shared" si="45"/>
        <v>38899</v>
      </c>
      <c r="B96" s="12"/>
      <c r="C96" s="3">
        <v>1712827.16</v>
      </c>
      <c r="D96" s="4">
        <f t="shared" si="41"/>
        <v>0.70819135051673188</v>
      </c>
      <c r="E96" s="3">
        <v>524302.13</v>
      </c>
      <c r="F96" s="4">
        <f t="shared" si="42"/>
        <v>0.21677974415322743</v>
      </c>
      <c r="G96" s="3">
        <v>90728.639999999999</v>
      </c>
      <c r="H96" s="4">
        <f t="shared" si="43"/>
        <v>3.7512972466028846E-2</v>
      </c>
      <c r="I96" s="3">
        <v>90735.8</v>
      </c>
      <c r="J96" s="4">
        <f t="shared" si="47"/>
        <v>3.751593286401185E-2</v>
      </c>
      <c r="K96" s="3">
        <f t="shared" si="46"/>
        <v>2418593.73</v>
      </c>
    </row>
    <row r="97" spans="1:11" x14ac:dyDescent="0.2">
      <c r="A97" s="12">
        <f t="shared" si="45"/>
        <v>38930</v>
      </c>
      <c r="B97" s="12"/>
      <c r="C97" s="3">
        <v>1679873.65</v>
      </c>
      <c r="D97" s="4">
        <f t="shared" si="41"/>
        <v>0.69624458043694881</v>
      </c>
      <c r="E97" s="3">
        <v>547609.42000000004</v>
      </c>
      <c r="F97" s="4">
        <f t="shared" si="42"/>
        <v>0.22696355221193029</v>
      </c>
      <c r="G97" s="3">
        <v>99570.57</v>
      </c>
      <c r="H97" s="4">
        <f t="shared" si="43"/>
        <v>4.1268264273040922E-2</v>
      </c>
      <c r="I97" s="3">
        <v>85710.06</v>
      </c>
      <c r="J97" s="4">
        <f t="shared" si="47"/>
        <v>3.5523603078080133E-2</v>
      </c>
      <c r="K97" s="3">
        <f t="shared" si="46"/>
        <v>2412763.6999999997</v>
      </c>
    </row>
    <row r="98" spans="1:11" x14ac:dyDescent="0.2">
      <c r="A98" s="12">
        <f t="shared" si="45"/>
        <v>38961</v>
      </c>
      <c r="B98" s="12"/>
      <c r="C98" s="3">
        <v>1802106.27</v>
      </c>
      <c r="D98" s="4">
        <f t="shared" ref="D98:D129" si="48">C98/$K98</f>
        <v>0.72153366220889537</v>
      </c>
      <c r="E98" s="3">
        <v>529906.88</v>
      </c>
      <c r="F98" s="4">
        <f t="shared" ref="F98:F129" si="49">E98/$K98</f>
        <v>0.21216598494831806</v>
      </c>
      <c r="G98" s="3">
        <v>95277.05</v>
      </c>
      <c r="H98" s="4">
        <f t="shared" ref="H98:H129" si="50">G98/$K98</f>
        <v>3.8147361204708553E-2</v>
      </c>
      <c r="I98" s="3">
        <v>70315.06</v>
      </c>
      <c r="J98" s="4">
        <f t="shared" si="47"/>
        <v>2.8152991638078152E-2</v>
      </c>
      <c r="K98" s="3">
        <f t="shared" si="46"/>
        <v>2497605.2599999998</v>
      </c>
    </row>
    <row r="99" spans="1:11" x14ac:dyDescent="0.2">
      <c r="A99" s="12">
        <f t="shared" si="45"/>
        <v>38991</v>
      </c>
      <c r="B99" s="12"/>
      <c r="C99" s="3">
        <v>1838730.68</v>
      </c>
      <c r="D99" s="4">
        <f t="shared" si="48"/>
        <v>0.72514202403303063</v>
      </c>
      <c r="E99" s="3">
        <v>531539.52</v>
      </c>
      <c r="F99" s="4">
        <f t="shared" si="49"/>
        <v>0.20962376251118275</v>
      </c>
      <c r="G99" s="3">
        <v>75102.62</v>
      </c>
      <c r="H99" s="4">
        <f t="shared" si="50"/>
        <v>2.9618294005397006E-2</v>
      </c>
      <c r="I99" s="3">
        <v>90310.7</v>
      </c>
      <c r="J99" s="4">
        <f t="shared" si="47"/>
        <v>3.5615919450389451E-2</v>
      </c>
      <c r="K99" s="3">
        <f t="shared" si="46"/>
        <v>2535683.5200000005</v>
      </c>
    </row>
    <row r="100" spans="1:11" x14ac:dyDescent="0.2">
      <c r="A100" s="12">
        <f t="shared" si="45"/>
        <v>39022</v>
      </c>
      <c r="B100" s="12"/>
      <c r="C100" s="3">
        <v>1852123.3</v>
      </c>
      <c r="D100" s="4">
        <f t="shared" si="48"/>
        <v>0.72171796813693245</v>
      </c>
      <c r="E100" s="3">
        <v>530660.23</v>
      </c>
      <c r="F100" s="4">
        <f t="shared" si="49"/>
        <v>0.20678268178294459</v>
      </c>
      <c r="G100" s="3">
        <v>66950.61</v>
      </c>
      <c r="H100" s="4">
        <f t="shared" si="50"/>
        <v>2.608868330457707E-2</v>
      </c>
      <c r="I100" s="3">
        <v>116536.04</v>
      </c>
      <c r="J100" s="4">
        <f t="shared" si="47"/>
        <v>4.5410666775545817E-2</v>
      </c>
      <c r="K100" s="3">
        <f t="shared" si="46"/>
        <v>2566270.1800000002</v>
      </c>
    </row>
    <row r="101" spans="1:11" x14ac:dyDescent="0.2">
      <c r="A101" s="12">
        <f t="shared" si="45"/>
        <v>39052</v>
      </c>
      <c r="B101" s="12"/>
      <c r="C101" s="3">
        <v>1345156.77</v>
      </c>
      <c r="D101" s="4">
        <f t="shared" si="48"/>
        <v>0.64517197313767116</v>
      </c>
      <c r="E101" s="3">
        <v>563755.68000000005</v>
      </c>
      <c r="F101" s="4">
        <f t="shared" si="49"/>
        <v>0.27039180305591409</v>
      </c>
      <c r="G101" s="3">
        <v>76591.05</v>
      </c>
      <c r="H101" s="4">
        <f t="shared" si="50"/>
        <v>3.6735048252543846E-2</v>
      </c>
      <c r="I101" s="3">
        <v>99454.97</v>
      </c>
      <c r="J101" s="4">
        <f t="shared" si="47"/>
        <v>4.7701175553870857E-2</v>
      </c>
      <c r="K101" s="3">
        <f t="shared" si="46"/>
        <v>2084958.4700000002</v>
      </c>
    </row>
    <row r="102" spans="1:11" x14ac:dyDescent="0.2">
      <c r="A102" s="12">
        <f t="shared" si="45"/>
        <v>39083</v>
      </c>
      <c r="B102" s="12"/>
      <c r="C102" s="3">
        <v>1657310.85</v>
      </c>
      <c r="D102" s="4">
        <f t="shared" si="48"/>
        <v>0.71907694658263421</v>
      </c>
      <c r="E102" s="3">
        <v>525816.96</v>
      </c>
      <c r="F102" s="4">
        <f t="shared" si="49"/>
        <v>0.22814238744539872</v>
      </c>
      <c r="G102" s="3">
        <v>48027.99</v>
      </c>
      <c r="H102" s="4">
        <f t="shared" si="50"/>
        <v>2.0838468775909655E-2</v>
      </c>
      <c r="I102" s="3">
        <v>73619.59</v>
      </c>
      <c r="J102" s="4">
        <f t="shared" si="47"/>
        <v>3.1942197196057356E-2</v>
      </c>
      <c r="K102" s="3">
        <f t="shared" si="46"/>
        <v>2304775.39</v>
      </c>
    </row>
    <row r="103" spans="1:11" x14ac:dyDescent="0.2">
      <c r="A103" s="12">
        <f t="shared" si="45"/>
        <v>39114</v>
      </c>
      <c r="B103" s="12"/>
      <c r="C103" s="3">
        <v>1790188.47</v>
      </c>
      <c r="D103" s="4">
        <f t="shared" si="48"/>
        <v>0.73763928707144621</v>
      </c>
      <c r="E103" s="3">
        <v>445641.81</v>
      </c>
      <c r="F103" s="4">
        <f t="shared" si="49"/>
        <v>0.1836247481906913</v>
      </c>
      <c r="G103" s="3">
        <v>39968.06</v>
      </c>
      <c r="H103" s="4">
        <f t="shared" si="50"/>
        <v>1.6468663371532487E-2</v>
      </c>
      <c r="I103" s="3">
        <v>151117.5</v>
      </c>
      <c r="J103" s="4">
        <f t="shared" si="47"/>
        <v>6.226730136633004E-2</v>
      </c>
      <c r="K103" s="3">
        <f t="shared" si="46"/>
        <v>2426915.8399999999</v>
      </c>
    </row>
    <row r="104" spans="1:11" x14ac:dyDescent="0.2">
      <c r="A104" s="12">
        <f t="shared" si="45"/>
        <v>39142</v>
      </c>
      <c r="B104" s="12"/>
      <c r="C104" s="3">
        <v>1772952.95</v>
      </c>
      <c r="D104" s="4">
        <f t="shared" si="48"/>
        <v>0.71005812450562455</v>
      </c>
      <c r="E104" s="3">
        <v>565645.57999999996</v>
      </c>
      <c r="F104" s="4">
        <f t="shared" si="49"/>
        <v>0.22653801369613119</v>
      </c>
      <c r="G104" s="3">
        <v>66476.13</v>
      </c>
      <c r="H104" s="4">
        <f t="shared" si="50"/>
        <v>2.6623332667791374E-2</v>
      </c>
      <c r="I104" s="3">
        <v>91837.759999999995</v>
      </c>
      <c r="J104" s="4">
        <f t="shared" si="47"/>
        <v>3.678052913045305E-2</v>
      </c>
      <c r="K104" s="3">
        <f t="shared" si="46"/>
        <v>2496912.4199999995</v>
      </c>
    </row>
    <row r="105" spans="1:11" x14ac:dyDescent="0.2">
      <c r="A105" s="12">
        <f t="shared" si="45"/>
        <v>39173</v>
      </c>
      <c r="B105" s="12"/>
      <c r="C105" s="3">
        <v>1743969.3</v>
      </c>
      <c r="D105" s="4">
        <f t="shared" si="48"/>
        <v>0.72673835833415634</v>
      </c>
      <c r="E105" s="3">
        <v>488660.9</v>
      </c>
      <c r="F105" s="4">
        <f t="shared" si="49"/>
        <v>0.20363238059757782</v>
      </c>
      <c r="G105" s="3">
        <v>82517.320000000007</v>
      </c>
      <c r="H105" s="4">
        <f t="shared" si="50"/>
        <v>3.4386214064051616E-2</v>
      </c>
      <c r="I105" s="3">
        <v>84573.48</v>
      </c>
      <c r="J105" s="4">
        <f t="shared" si="47"/>
        <v>3.524304700421424E-2</v>
      </c>
      <c r="K105" s="3">
        <f t="shared" si="46"/>
        <v>2399721</v>
      </c>
    </row>
    <row r="106" spans="1:11" x14ac:dyDescent="0.2">
      <c r="A106" s="12">
        <f t="shared" si="45"/>
        <v>39203</v>
      </c>
      <c r="B106" s="12"/>
      <c r="C106" s="3">
        <v>1748724.6</v>
      </c>
      <c r="D106" s="4">
        <f t="shared" si="48"/>
        <v>0.71275242058007937</v>
      </c>
      <c r="E106" s="3">
        <v>499096.76</v>
      </c>
      <c r="F106" s="4">
        <f t="shared" si="49"/>
        <v>0.203423926096582</v>
      </c>
      <c r="G106" s="3">
        <v>88131.61</v>
      </c>
      <c r="H106" s="4">
        <f t="shared" si="50"/>
        <v>3.5921046891614336E-2</v>
      </c>
      <c r="I106" s="3">
        <v>117528.14</v>
      </c>
      <c r="J106" s="4">
        <f t="shared" si="47"/>
        <v>4.7902606431724261E-2</v>
      </c>
      <c r="K106" s="3">
        <f t="shared" si="46"/>
        <v>2453481.1100000003</v>
      </c>
    </row>
    <row r="107" spans="1:11" x14ac:dyDescent="0.2">
      <c r="A107" s="12">
        <f t="shared" si="45"/>
        <v>39234</v>
      </c>
      <c r="B107" s="12"/>
      <c r="C107" s="3">
        <v>1793789.08</v>
      </c>
      <c r="D107" s="4">
        <f t="shared" si="48"/>
        <v>0.7164088977440447</v>
      </c>
      <c r="E107" s="3">
        <v>510306.67</v>
      </c>
      <c r="F107" s="4">
        <f t="shared" si="49"/>
        <v>0.20380781834513897</v>
      </c>
      <c r="G107" s="3">
        <v>90893.3</v>
      </c>
      <c r="H107" s="4">
        <f t="shared" si="50"/>
        <v>3.6301240536774138E-2</v>
      </c>
      <c r="I107" s="3">
        <v>108873.04</v>
      </c>
      <c r="J107" s="4">
        <f t="shared" si="47"/>
        <v>4.3482043374042219E-2</v>
      </c>
      <c r="K107" s="3">
        <f t="shared" si="46"/>
        <v>2503862.09</v>
      </c>
    </row>
    <row r="108" spans="1:11" x14ac:dyDescent="0.2">
      <c r="A108" s="12">
        <f t="shared" si="45"/>
        <v>39264</v>
      </c>
      <c r="B108" s="12"/>
      <c r="C108" s="3">
        <v>1834064.75</v>
      </c>
      <c r="D108" s="4">
        <f t="shared" si="48"/>
        <v>0.71957281843179488</v>
      </c>
      <c r="E108" s="3">
        <v>503600.71</v>
      </c>
      <c r="F108" s="4">
        <f t="shared" si="49"/>
        <v>0.19758156425990575</v>
      </c>
      <c r="G108" s="3">
        <v>85634.53</v>
      </c>
      <c r="H108" s="4">
        <f t="shared" si="50"/>
        <v>3.3597657938293668E-2</v>
      </c>
      <c r="I108" s="3">
        <v>125524.4</v>
      </c>
      <c r="J108" s="4">
        <f t="shared" si="47"/>
        <v>4.9247959370005874E-2</v>
      </c>
      <c r="K108" s="3">
        <f t="shared" si="46"/>
        <v>2548824.3899999997</v>
      </c>
    </row>
    <row r="109" spans="1:11" x14ac:dyDescent="0.2">
      <c r="A109" s="12">
        <f t="shared" si="45"/>
        <v>39295</v>
      </c>
      <c r="B109" s="12"/>
      <c r="C109" s="3">
        <v>1797798.57</v>
      </c>
      <c r="D109" s="4">
        <f t="shared" si="48"/>
        <v>0.71517150109076078</v>
      </c>
      <c r="E109" s="3">
        <v>513015.01</v>
      </c>
      <c r="F109" s="4">
        <f t="shared" si="49"/>
        <v>0.20407943409577395</v>
      </c>
      <c r="G109" s="3">
        <v>114506.8</v>
      </c>
      <c r="H109" s="4">
        <f t="shared" si="50"/>
        <v>4.555126553532609E-2</v>
      </c>
      <c r="I109" s="3">
        <v>88480.25</v>
      </c>
      <c r="J109" s="4">
        <f t="shared" si="47"/>
        <v>3.5197799278139257E-2</v>
      </c>
      <c r="K109" s="3">
        <f t="shared" si="46"/>
        <v>2513800.63</v>
      </c>
    </row>
    <row r="110" spans="1:11" x14ac:dyDescent="0.2">
      <c r="A110" s="12">
        <f t="shared" si="45"/>
        <v>39326</v>
      </c>
      <c r="B110" s="12"/>
      <c r="C110" s="3">
        <v>1763538.6</v>
      </c>
      <c r="D110" s="4">
        <f t="shared" si="48"/>
        <v>0.71365607234131367</v>
      </c>
      <c r="E110" s="3">
        <v>505663.69</v>
      </c>
      <c r="F110" s="4">
        <f t="shared" si="49"/>
        <v>0.20462833245102524</v>
      </c>
      <c r="G110" s="3">
        <v>93511.24</v>
      </c>
      <c r="H110" s="4">
        <f t="shared" si="50"/>
        <v>3.7841453687583564E-2</v>
      </c>
      <c r="I110" s="3">
        <v>108418.81</v>
      </c>
      <c r="J110" s="4">
        <f t="shared" si="47"/>
        <v>4.3874141520077382E-2</v>
      </c>
      <c r="K110" s="3">
        <f t="shared" si="46"/>
        <v>2471132.3400000003</v>
      </c>
    </row>
    <row r="111" spans="1:11" x14ac:dyDescent="0.2">
      <c r="A111" s="12">
        <f t="shared" si="45"/>
        <v>39356</v>
      </c>
      <c r="B111" s="12"/>
      <c r="C111" s="3">
        <v>1791906.96</v>
      </c>
      <c r="D111" s="4">
        <f t="shared" si="48"/>
        <v>0.71776235995982607</v>
      </c>
      <c r="E111" s="3">
        <v>475348.39</v>
      </c>
      <c r="F111" s="4">
        <f t="shared" si="49"/>
        <v>0.19040451866401803</v>
      </c>
      <c r="G111" s="3">
        <v>114972.91</v>
      </c>
      <c r="H111" s="4">
        <f t="shared" si="50"/>
        <v>4.6053299113838306E-2</v>
      </c>
      <c r="I111" s="3">
        <v>114290.17</v>
      </c>
      <c r="J111" s="4">
        <f t="shared" si="47"/>
        <v>4.577982226231752E-2</v>
      </c>
      <c r="K111" s="3">
        <f t="shared" si="46"/>
        <v>2496518.4300000002</v>
      </c>
    </row>
    <row r="112" spans="1:11" x14ac:dyDescent="0.2">
      <c r="A112" s="12">
        <f t="shared" si="45"/>
        <v>39387</v>
      </c>
      <c r="B112" s="12"/>
      <c r="C112" s="3">
        <v>1807241.93</v>
      </c>
      <c r="D112" s="4">
        <f t="shared" si="48"/>
        <v>0.69740709233205223</v>
      </c>
      <c r="E112" s="3">
        <v>542452.82999999996</v>
      </c>
      <c r="F112" s="4">
        <f t="shared" si="49"/>
        <v>0.20933027538686702</v>
      </c>
      <c r="G112" s="3">
        <v>103865.39</v>
      </c>
      <c r="H112" s="4">
        <f t="shared" si="50"/>
        <v>4.0081219028508606E-2</v>
      </c>
      <c r="I112" s="3">
        <v>137812.88</v>
      </c>
      <c r="J112" s="4">
        <f t="shared" si="47"/>
        <v>5.3181413252572141E-2</v>
      </c>
      <c r="K112" s="3">
        <f t="shared" si="46"/>
        <v>2591373.0299999998</v>
      </c>
    </row>
    <row r="113" spans="1:11" x14ac:dyDescent="0.2">
      <c r="A113" s="12">
        <f t="shared" si="45"/>
        <v>39417</v>
      </c>
      <c r="B113" s="12"/>
      <c r="C113" s="3">
        <v>1765962.5</v>
      </c>
      <c r="D113" s="4">
        <f t="shared" si="48"/>
        <v>0.68288592824269434</v>
      </c>
      <c r="E113" s="3">
        <v>587533.94999999995</v>
      </c>
      <c r="F113" s="4">
        <f t="shared" si="49"/>
        <v>0.22719546242904182</v>
      </c>
      <c r="G113" s="3">
        <v>96375.93</v>
      </c>
      <c r="H113" s="4">
        <f t="shared" si="50"/>
        <v>3.726792976538456E-2</v>
      </c>
      <c r="I113" s="3">
        <v>136156.16</v>
      </c>
      <c r="J113" s="4">
        <f t="shared" si="47"/>
        <v>5.2650679562879062E-2</v>
      </c>
      <c r="K113" s="3">
        <f t="shared" si="46"/>
        <v>2586028.5400000005</v>
      </c>
    </row>
    <row r="114" spans="1:11" x14ac:dyDescent="0.2">
      <c r="A114" s="12">
        <f t="shared" si="45"/>
        <v>39448</v>
      </c>
      <c r="B114" s="12"/>
      <c r="C114" s="3">
        <v>1784247.87</v>
      </c>
      <c r="D114" s="4">
        <f t="shared" si="48"/>
        <v>0.69479575647801195</v>
      </c>
      <c r="E114" s="3">
        <v>524003.55</v>
      </c>
      <c r="F114" s="4">
        <f t="shared" si="49"/>
        <v>0.20404981227155042</v>
      </c>
      <c r="G114" s="3">
        <v>126984.22</v>
      </c>
      <c r="H114" s="4">
        <f t="shared" si="50"/>
        <v>4.9448341051218564E-2</v>
      </c>
      <c r="I114" s="3">
        <v>132782.16</v>
      </c>
      <c r="J114" s="4">
        <f t="shared" si="47"/>
        <v>5.1706090199219019E-2</v>
      </c>
      <c r="K114" s="3">
        <f t="shared" si="46"/>
        <v>2568017.8000000003</v>
      </c>
    </row>
    <row r="115" spans="1:11" x14ac:dyDescent="0.2">
      <c r="A115" s="12">
        <f t="shared" si="45"/>
        <v>39479</v>
      </c>
      <c r="B115" s="12"/>
      <c r="C115" s="3">
        <v>1826517.5</v>
      </c>
      <c r="D115" s="4">
        <f t="shared" si="48"/>
        <v>0.72142077129462145</v>
      </c>
      <c r="E115" s="3">
        <v>472673.11</v>
      </c>
      <c r="F115" s="4">
        <f t="shared" si="49"/>
        <v>0.18669199697589944</v>
      </c>
      <c r="G115" s="3">
        <v>136042.5</v>
      </c>
      <c r="H115" s="4">
        <f t="shared" si="50"/>
        <v>5.3732792200922537E-2</v>
      </c>
      <c r="I115" s="3">
        <v>96600.7</v>
      </c>
      <c r="J115" s="4">
        <f t="shared" si="47"/>
        <v>3.8154439528556572E-2</v>
      </c>
      <c r="K115" s="3">
        <f t="shared" si="46"/>
        <v>2531833.81</v>
      </c>
    </row>
    <row r="116" spans="1:11" x14ac:dyDescent="0.2">
      <c r="A116" s="12">
        <f t="shared" si="45"/>
        <v>39508</v>
      </c>
      <c r="B116" s="12"/>
      <c r="C116" s="3">
        <v>1896738.58</v>
      </c>
      <c r="D116" s="4">
        <f t="shared" si="48"/>
        <v>0.71436830436220822</v>
      </c>
      <c r="E116" s="3">
        <v>576461.63</v>
      </c>
      <c r="F116" s="4">
        <f t="shared" si="49"/>
        <v>0.2171126382387259</v>
      </c>
      <c r="G116" s="3">
        <v>72358.600000000006</v>
      </c>
      <c r="H116" s="4">
        <f t="shared" si="50"/>
        <v>2.7252406279426912E-2</v>
      </c>
      <c r="I116" s="3">
        <v>109568.2</v>
      </c>
      <c r="J116" s="4">
        <f t="shared" si="47"/>
        <v>4.1266651119638897E-2</v>
      </c>
      <c r="K116" s="3">
        <f t="shared" si="46"/>
        <v>2655127.0100000002</v>
      </c>
    </row>
    <row r="117" spans="1:11" x14ac:dyDescent="0.2">
      <c r="A117" s="12">
        <f t="shared" si="45"/>
        <v>39539</v>
      </c>
      <c r="B117" s="12"/>
      <c r="C117" s="3">
        <v>1936460.53</v>
      </c>
      <c r="D117" s="4">
        <f t="shared" si="48"/>
        <v>0.75402186679169236</v>
      </c>
      <c r="E117" s="3">
        <v>487202.93</v>
      </c>
      <c r="F117" s="4">
        <f t="shared" si="49"/>
        <v>0.18970779785786918</v>
      </c>
      <c r="G117" s="3">
        <v>45620.69</v>
      </c>
      <c r="H117" s="4">
        <f t="shared" si="50"/>
        <v>1.7763851782780768E-2</v>
      </c>
      <c r="I117" s="3">
        <v>98891.41</v>
      </c>
      <c r="J117" s="4">
        <f t="shared" si="47"/>
        <v>3.8506483567657658E-2</v>
      </c>
      <c r="K117" s="3">
        <f t="shared" si="46"/>
        <v>2568175.56</v>
      </c>
    </row>
    <row r="118" spans="1:11" x14ac:dyDescent="0.2">
      <c r="A118" s="12">
        <f t="shared" si="45"/>
        <v>39569</v>
      </c>
      <c r="B118" s="12"/>
      <c r="C118" s="3">
        <v>1778047.49</v>
      </c>
      <c r="D118" s="4">
        <f t="shared" si="48"/>
        <v>0.67734582278940481</v>
      </c>
      <c r="E118" s="3">
        <v>590048.73</v>
      </c>
      <c r="F118" s="4">
        <f t="shared" si="49"/>
        <v>0.22477860954529025</v>
      </c>
      <c r="G118" s="3">
        <v>154398.44</v>
      </c>
      <c r="H118" s="4">
        <f t="shared" si="50"/>
        <v>5.8817966880738683E-2</v>
      </c>
      <c r="I118" s="3">
        <v>102527.05</v>
      </c>
      <c r="J118" s="4">
        <f t="shared" si="47"/>
        <v>3.9057600784566472E-2</v>
      </c>
      <c r="K118" s="3">
        <f t="shared" si="46"/>
        <v>2625021.7099999995</v>
      </c>
    </row>
    <row r="119" spans="1:11" x14ac:dyDescent="0.2">
      <c r="A119" s="12">
        <f t="shared" si="45"/>
        <v>39600</v>
      </c>
      <c r="B119" s="12"/>
      <c r="C119" s="3">
        <v>1879614.14</v>
      </c>
      <c r="D119" s="4">
        <f t="shared" si="48"/>
        <v>0.714948760533476</v>
      </c>
      <c r="E119" s="3">
        <v>497343.87</v>
      </c>
      <c r="F119" s="4">
        <f t="shared" si="49"/>
        <v>0.18917466933687901</v>
      </c>
      <c r="G119" s="3">
        <v>92927.12</v>
      </c>
      <c r="H119" s="4">
        <f t="shared" si="50"/>
        <v>3.5346685178664163E-2</v>
      </c>
      <c r="I119" s="3">
        <v>159134.24</v>
      </c>
      <c r="J119" s="4">
        <f t="shared" si="47"/>
        <v>6.0529884950980786E-2</v>
      </c>
      <c r="K119" s="3">
        <f t="shared" si="46"/>
        <v>2629019.37</v>
      </c>
    </row>
    <row r="120" spans="1:11" x14ac:dyDescent="0.2">
      <c r="A120" s="12">
        <f t="shared" si="45"/>
        <v>39630</v>
      </c>
      <c r="B120" s="12"/>
      <c r="C120" s="3">
        <v>1899455.45</v>
      </c>
      <c r="D120" s="4">
        <f t="shared" si="48"/>
        <v>0.72984201130010207</v>
      </c>
      <c r="E120" s="3">
        <v>571943.27</v>
      </c>
      <c r="F120" s="4">
        <f t="shared" si="49"/>
        <v>0.21976205155343725</v>
      </c>
      <c r="G120" s="3">
        <v>106189.72</v>
      </c>
      <c r="H120" s="4">
        <f t="shared" si="50"/>
        <v>4.080207241722604E-2</v>
      </c>
      <c r="I120" s="3">
        <v>24968.58</v>
      </c>
      <c r="J120" s="4">
        <f t="shared" si="47"/>
        <v>9.5938647292346368E-3</v>
      </c>
      <c r="K120" s="3">
        <f t="shared" si="46"/>
        <v>2602557.02</v>
      </c>
    </row>
    <row r="121" spans="1:11" x14ac:dyDescent="0.2">
      <c r="A121" s="12">
        <f t="shared" si="45"/>
        <v>39661</v>
      </c>
      <c r="B121" s="12"/>
      <c r="C121" s="3">
        <v>1881784.72</v>
      </c>
      <c r="D121" s="4">
        <f t="shared" si="48"/>
        <v>0.72405000245731899</v>
      </c>
      <c r="E121" s="3">
        <v>520379.32</v>
      </c>
      <c r="F121" s="4">
        <f t="shared" si="49"/>
        <v>0.20022516067870824</v>
      </c>
      <c r="G121" s="3">
        <v>110621.5</v>
      </c>
      <c r="H121" s="4">
        <f t="shared" si="50"/>
        <v>4.2563581527451405E-2</v>
      </c>
      <c r="I121" s="3">
        <v>86185.13</v>
      </c>
      <c r="J121" s="4">
        <f t="shared" si="47"/>
        <v>3.3161255336521367E-2</v>
      </c>
      <c r="K121" s="3">
        <f t="shared" si="46"/>
        <v>2598970.67</v>
      </c>
    </row>
    <row r="122" spans="1:11" x14ac:dyDescent="0.2">
      <c r="A122" s="12">
        <f t="shared" si="45"/>
        <v>39692</v>
      </c>
      <c r="B122" s="12"/>
      <c r="C122" s="3">
        <v>1790039.48</v>
      </c>
      <c r="D122" s="4">
        <f t="shared" si="48"/>
        <v>0.69420394567900257</v>
      </c>
      <c r="E122" s="3">
        <v>481249.59</v>
      </c>
      <c r="F122" s="4">
        <f t="shared" si="49"/>
        <v>0.18663575187425602</v>
      </c>
      <c r="G122" s="3">
        <v>160646.71</v>
      </c>
      <c r="H122" s="4">
        <f t="shared" si="50"/>
        <v>6.2301184520438889E-2</v>
      </c>
      <c r="I122" s="3">
        <v>146614.07</v>
      </c>
      <c r="J122" s="4">
        <f t="shared" si="47"/>
        <v>5.685911792630266E-2</v>
      </c>
      <c r="K122" s="3">
        <f t="shared" si="46"/>
        <v>2578549.8499999996</v>
      </c>
    </row>
    <row r="123" spans="1:11" x14ac:dyDescent="0.2">
      <c r="A123" s="12">
        <f t="shared" si="45"/>
        <v>39722</v>
      </c>
      <c r="B123" s="12"/>
      <c r="C123" s="3">
        <v>1849207.4</v>
      </c>
      <c r="D123" s="4">
        <f t="shared" si="48"/>
        <v>0.71162743000437978</v>
      </c>
      <c r="E123" s="3">
        <v>504305.63</v>
      </c>
      <c r="F123" s="4">
        <f t="shared" si="49"/>
        <v>0.19407110279444029</v>
      </c>
      <c r="G123" s="3">
        <v>161432.64000000001</v>
      </c>
      <c r="H123" s="4">
        <f t="shared" si="50"/>
        <v>6.2123856265134052E-2</v>
      </c>
      <c r="I123" s="3">
        <v>83615.490000000005</v>
      </c>
      <c r="J123" s="4">
        <f t="shared" si="47"/>
        <v>3.2177610936045854E-2</v>
      </c>
      <c r="K123" s="3">
        <f t="shared" si="46"/>
        <v>2598561.16</v>
      </c>
    </row>
    <row r="124" spans="1:11" x14ac:dyDescent="0.2">
      <c r="A124" s="12">
        <f t="shared" si="45"/>
        <v>39753</v>
      </c>
      <c r="B124" s="12"/>
      <c r="C124" s="3">
        <v>1877400.21</v>
      </c>
      <c r="D124" s="4">
        <f t="shared" si="48"/>
        <v>0.69182507646731684</v>
      </c>
      <c r="E124" s="3">
        <v>542348.31000000006</v>
      </c>
      <c r="F124" s="4">
        <f t="shared" si="49"/>
        <v>0.19985624750604991</v>
      </c>
      <c r="G124" s="3">
        <v>153632.31</v>
      </c>
      <c r="H124" s="4">
        <f t="shared" si="50"/>
        <v>5.6613759840583235E-2</v>
      </c>
      <c r="I124" s="3">
        <v>140311.22</v>
      </c>
      <c r="J124" s="4">
        <f t="shared" si="47"/>
        <v>5.1704916186049922E-2</v>
      </c>
      <c r="K124" s="3">
        <f t="shared" si="46"/>
        <v>2713692.0500000003</v>
      </c>
    </row>
    <row r="125" spans="1:11" x14ac:dyDescent="0.2">
      <c r="A125" s="12">
        <f t="shared" si="45"/>
        <v>39783</v>
      </c>
      <c r="B125" s="12"/>
      <c r="C125" s="3">
        <v>1814431.21</v>
      </c>
      <c r="D125" s="4">
        <f t="shared" si="48"/>
        <v>0.67928304270859496</v>
      </c>
      <c r="E125" s="3">
        <v>589747.66</v>
      </c>
      <c r="F125" s="4">
        <f t="shared" si="49"/>
        <v>0.22078852188343587</v>
      </c>
      <c r="G125" s="3">
        <v>147854.62</v>
      </c>
      <c r="H125" s="4">
        <f t="shared" si="50"/>
        <v>5.5353510013820301E-2</v>
      </c>
      <c r="I125" s="3">
        <v>119063.97</v>
      </c>
      <c r="J125" s="4">
        <f t="shared" si="47"/>
        <v>4.457492539414866E-2</v>
      </c>
      <c r="K125" s="3">
        <f t="shared" si="46"/>
        <v>2671097.4600000004</v>
      </c>
    </row>
    <row r="126" spans="1:11" x14ac:dyDescent="0.2">
      <c r="A126" s="12">
        <f t="shared" si="45"/>
        <v>39814</v>
      </c>
      <c r="B126" s="12"/>
      <c r="C126" s="3">
        <v>1964518.97</v>
      </c>
      <c r="D126" s="4">
        <f t="shared" si="48"/>
        <v>0.68740904208807629</v>
      </c>
      <c r="E126" s="3">
        <v>594695.4</v>
      </c>
      <c r="F126" s="4">
        <f t="shared" si="49"/>
        <v>0.2080911416437915</v>
      </c>
      <c r="G126" s="3">
        <v>163808.43</v>
      </c>
      <c r="H126" s="4">
        <f t="shared" si="50"/>
        <v>5.7318558727000583E-2</v>
      </c>
      <c r="I126" s="3">
        <v>134837.44</v>
      </c>
      <c r="J126" s="4">
        <f t="shared" si="47"/>
        <v>4.718125754113154E-2</v>
      </c>
      <c r="K126" s="3">
        <f t="shared" si="46"/>
        <v>2857860.24</v>
      </c>
    </row>
    <row r="127" spans="1:11" x14ac:dyDescent="0.2">
      <c r="A127" s="12">
        <f t="shared" si="45"/>
        <v>39845</v>
      </c>
      <c r="B127" s="12"/>
      <c r="C127" s="3">
        <v>1926357.29</v>
      </c>
      <c r="D127" s="4">
        <f t="shared" si="48"/>
        <v>0.71936617072718234</v>
      </c>
      <c r="E127" s="3">
        <v>521374.93</v>
      </c>
      <c r="F127" s="4">
        <f t="shared" si="49"/>
        <v>0.19469881773970019</v>
      </c>
      <c r="G127" s="3">
        <v>109422.65</v>
      </c>
      <c r="H127" s="4">
        <f t="shared" si="50"/>
        <v>4.0862073266439952E-2</v>
      </c>
      <c r="I127" s="3">
        <v>120698.73</v>
      </c>
      <c r="J127" s="4">
        <f t="shared" si="47"/>
        <v>4.5072938266677458E-2</v>
      </c>
      <c r="K127" s="3">
        <f t="shared" si="46"/>
        <v>2677853.6</v>
      </c>
    </row>
    <row r="128" spans="1:11" x14ac:dyDescent="0.2">
      <c r="A128" s="12">
        <f t="shared" si="45"/>
        <v>39873</v>
      </c>
      <c r="B128" s="12"/>
      <c r="C128" s="3">
        <v>2050064.44</v>
      </c>
      <c r="D128" s="4">
        <f t="shared" si="48"/>
        <v>0.69760963609139404</v>
      </c>
      <c r="E128" s="3">
        <v>510470.87</v>
      </c>
      <c r="F128" s="4">
        <f t="shared" si="49"/>
        <v>0.17370644107946057</v>
      </c>
      <c r="G128" s="3">
        <v>206283.65</v>
      </c>
      <c r="H128" s="4">
        <f t="shared" si="50"/>
        <v>7.0195579807288647E-2</v>
      </c>
      <c r="I128" s="3">
        <v>171879.61</v>
      </c>
      <c r="J128" s="4">
        <f t="shared" si="47"/>
        <v>5.8488343021856778E-2</v>
      </c>
      <c r="K128" s="3">
        <f t="shared" si="46"/>
        <v>2938698.57</v>
      </c>
    </row>
    <row r="129" spans="1:11" x14ac:dyDescent="0.2">
      <c r="A129" s="12">
        <f t="shared" si="45"/>
        <v>39904</v>
      </c>
      <c r="B129" s="12"/>
      <c r="C129" s="3">
        <v>1900311.09</v>
      </c>
      <c r="D129" s="4">
        <f t="shared" si="48"/>
        <v>0.70558860115290045</v>
      </c>
      <c r="E129" s="3">
        <v>482203.34</v>
      </c>
      <c r="F129" s="4">
        <f t="shared" si="49"/>
        <v>0.17904288510038452</v>
      </c>
      <c r="G129" s="3">
        <v>161340.23000000001</v>
      </c>
      <c r="H129" s="4">
        <f t="shared" si="50"/>
        <v>5.9905890037923855E-2</v>
      </c>
      <c r="I129" s="3">
        <v>149373.5</v>
      </c>
      <c r="J129" s="4">
        <f t="shared" si="47"/>
        <v>5.546262370879116E-2</v>
      </c>
      <c r="K129" s="3">
        <f t="shared" si="46"/>
        <v>2693228.16</v>
      </c>
    </row>
    <row r="130" spans="1:11" x14ac:dyDescent="0.2">
      <c r="A130" s="12">
        <f t="shared" si="45"/>
        <v>39934</v>
      </c>
      <c r="B130" s="12"/>
      <c r="C130" s="3">
        <v>1956725.23</v>
      </c>
      <c r="D130" s="4">
        <f t="shared" ref="D130:D148" si="51">C130/$K130</f>
        <v>0.72721258283717705</v>
      </c>
      <c r="E130" s="3">
        <v>459591.86</v>
      </c>
      <c r="F130" s="4">
        <f t="shared" ref="F130:F148" si="52">E130/$K130</f>
        <v>0.17080629330953243</v>
      </c>
      <c r="G130" s="3">
        <v>115649.41</v>
      </c>
      <c r="H130" s="4">
        <f t="shared" ref="H130:H148" si="53">G130/$K130</f>
        <v>4.2980846191519519E-2</v>
      </c>
      <c r="I130" s="3">
        <v>158753.21</v>
      </c>
      <c r="J130" s="4">
        <f t="shared" si="47"/>
        <v>5.9000277661771017E-2</v>
      </c>
      <c r="K130" s="3">
        <f t="shared" si="46"/>
        <v>2690719.71</v>
      </c>
    </row>
    <row r="131" spans="1:11" x14ac:dyDescent="0.2">
      <c r="A131" s="12">
        <f t="shared" si="45"/>
        <v>39965</v>
      </c>
      <c r="B131" s="12"/>
      <c r="C131" s="3">
        <v>1758922.11</v>
      </c>
      <c r="D131" s="4">
        <f t="shared" si="51"/>
        <v>0.65309305553819208</v>
      </c>
      <c r="E131" s="3">
        <v>487374.91</v>
      </c>
      <c r="F131" s="4">
        <f t="shared" si="52"/>
        <v>0.1809637660217662</v>
      </c>
      <c r="G131" s="3">
        <v>289722.37</v>
      </c>
      <c r="H131" s="4">
        <f t="shared" si="53"/>
        <v>0.10757478503756292</v>
      </c>
      <c r="I131" s="3">
        <v>157198.82</v>
      </c>
      <c r="J131" s="4">
        <f t="shared" si="47"/>
        <v>5.8368393402478888E-2</v>
      </c>
      <c r="K131" s="3">
        <f t="shared" ref="K131:K148" si="54">C131+E131+G131+I131</f>
        <v>2693218.21</v>
      </c>
    </row>
    <row r="132" spans="1:11" x14ac:dyDescent="0.2">
      <c r="A132" s="12">
        <f t="shared" si="45"/>
        <v>39995</v>
      </c>
      <c r="B132" s="12"/>
      <c r="C132" s="3">
        <v>1880471.16</v>
      </c>
      <c r="D132" s="4">
        <f t="shared" si="51"/>
        <v>0.70884783184473832</v>
      </c>
      <c r="E132" s="3">
        <v>478352.47</v>
      </c>
      <c r="F132" s="4">
        <f t="shared" si="52"/>
        <v>0.1803160391021765</v>
      </c>
      <c r="G132" s="3">
        <v>205550.42</v>
      </c>
      <c r="H132" s="4">
        <f t="shared" si="53"/>
        <v>7.7482692981994658E-2</v>
      </c>
      <c r="I132" s="3">
        <v>88481.86</v>
      </c>
      <c r="J132" s="4">
        <f t="shared" si="47"/>
        <v>3.3353436071090647E-2</v>
      </c>
      <c r="K132" s="3">
        <f t="shared" si="54"/>
        <v>2652855.9099999997</v>
      </c>
    </row>
    <row r="133" spans="1:11" x14ac:dyDescent="0.2">
      <c r="A133" s="12">
        <f t="shared" si="45"/>
        <v>40026</v>
      </c>
      <c r="B133" s="12"/>
      <c r="C133" s="3">
        <v>1834774.97</v>
      </c>
      <c r="D133" s="4">
        <f t="shared" si="51"/>
        <v>0.68695202491943108</v>
      </c>
      <c r="E133" s="3">
        <v>358244.94</v>
      </c>
      <c r="F133" s="4">
        <f t="shared" si="52"/>
        <v>0.13412930248887148</v>
      </c>
      <c r="G133" s="3">
        <v>363375.3</v>
      </c>
      <c r="H133" s="4">
        <f t="shared" si="53"/>
        <v>0.13605014359919337</v>
      </c>
      <c r="I133" s="3">
        <v>114497.23</v>
      </c>
      <c r="J133" s="4">
        <f t="shared" si="47"/>
        <v>4.2868528992504096E-2</v>
      </c>
      <c r="K133" s="3">
        <f t="shared" si="54"/>
        <v>2670892.44</v>
      </c>
    </row>
    <row r="134" spans="1:11" x14ac:dyDescent="0.2">
      <c r="A134" s="12">
        <f t="shared" si="45"/>
        <v>40057</v>
      </c>
      <c r="B134" s="12"/>
      <c r="C134" s="3">
        <v>1952329.98</v>
      </c>
      <c r="D134" s="4">
        <f t="shared" si="51"/>
        <v>0.67568351425895101</v>
      </c>
      <c r="E134" s="3">
        <v>338077.19</v>
      </c>
      <c r="F134" s="4">
        <f t="shared" si="52"/>
        <v>0.11700541720410967</v>
      </c>
      <c r="G134" s="3">
        <v>472999.52</v>
      </c>
      <c r="H134" s="4">
        <f t="shared" si="53"/>
        <v>0.16370079914277452</v>
      </c>
      <c r="I134" s="3">
        <v>126008.16</v>
      </c>
      <c r="J134" s="4">
        <f t="shared" si="47"/>
        <v>4.3610269394164701E-2</v>
      </c>
      <c r="K134" s="3">
        <f t="shared" si="54"/>
        <v>2889414.85</v>
      </c>
    </row>
    <row r="135" spans="1:11" x14ac:dyDescent="0.2">
      <c r="A135" s="12">
        <f t="shared" si="45"/>
        <v>40087</v>
      </c>
      <c r="B135" s="12"/>
      <c r="C135" s="3">
        <v>1799187.21</v>
      </c>
      <c r="D135" s="4">
        <f t="shared" si="51"/>
        <v>0.67064477671822664</v>
      </c>
      <c r="E135" s="3">
        <v>327357.24</v>
      </c>
      <c r="F135" s="4">
        <f t="shared" si="52"/>
        <v>0.12202200077161227</v>
      </c>
      <c r="G135" s="3">
        <v>377430.01</v>
      </c>
      <c r="H135" s="4">
        <f t="shared" si="53"/>
        <v>0.14068656300819748</v>
      </c>
      <c r="I135" s="3">
        <v>178797.81</v>
      </c>
      <c r="J135" s="4">
        <f t="shared" si="47"/>
        <v>6.664665950196362E-2</v>
      </c>
      <c r="K135" s="3">
        <f t="shared" si="54"/>
        <v>2682772.27</v>
      </c>
    </row>
    <row r="136" spans="1:11" x14ac:dyDescent="0.2">
      <c r="A136" s="12">
        <f t="shared" si="45"/>
        <v>40118</v>
      </c>
      <c r="B136" s="12"/>
      <c r="C136" s="3">
        <v>1876656.72</v>
      </c>
      <c r="D136" s="4">
        <f t="shared" si="51"/>
        <v>0.69381312014489904</v>
      </c>
      <c r="E136" s="3">
        <v>330983.57</v>
      </c>
      <c r="F136" s="4">
        <f t="shared" si="52"/>
        <v>0.12236694168467721</v>
      </c>
      <c r="G136" s="3">
        <v>308348.45</v>
      </c>
      <c r="H136" s="4">
        <f t="shared" si="53"/>
        <v>0.11399857944522927</v>
      </c>
      <c r="I136" s="3">
        <v>188855.93</v>
      </c>
      <c r="J136" s="4">
        <f t="shared" si="47"/>
        <v>6.9821358725194363E-2</v>
      </c>
      <c r="K136" s="3">
        <f t="shared" si="54"/>
        <v>2704844.6700000004</v>
      </c>
    </row>
    <row r="137" spans="1:11" x14ac:dyDescent="0.2">
      <c r="A137" s="12">
        <f t="shared" si="45"/>
        <v>40148</v>
      </c>
      <c r="B137" s="12"/>
      <c r="C137" s="3">
        <v>1803690.53</v>
      </c>
      <c r="D137" s="4">
        <f t="shared" si="51"/>
        <v>0.64811710464256478</v>
      </c>
      <c r="E137" s="3">
        <v>249274.9</v>
      </c>
      <c r="F137" s="4">
        <f t="shared" si="52"/>
        <v>8.9571533342842846E-2</v>
      </c>
      <c r="G137" s="3">
        <v>431337.64</v>
      </c>
      <c r="H137" s="4">
        <f t="shared" si="53"/>
        <v>0.15499183352709456</v>
      </c>
      <c r="I137" s="3">
        <v>298667.03999999998</v>
      </c>
      <c r="J137" s="4">
        <f t="shared" si="47"/>
        <v>0.10731952848749785</v>
      </c>
      <c r="K137" s="3">
        <f t="shared" si="54"/>
        <v>2782970.11</v>
      </c>
    </row>
    <row r="138" spans="1:11" x14ac:dyDescent="0.2">
      <c r="A138" s="12">
        <f t="shared" si="45"/>
        <v>40179</v>
      </c>
      <c r="B138" s="12"/>
      <c r="C138" s="3">
        <v>1782192.01</v>
      </c>
      <c r="D138" s="4">
        <f t="shared" si="51"/>
        <v>0.680472520220466</v>
      </c>
      <c r="E138" s="3">
        <v>240354.15</v>
      </c>
      <c r="F138" s="4">
        <f t="shared" si="52"/>
        <v>9.1771477640025953E-2</v>
      </c>
      <c r="G138" s="3">
        <v>383788.92</v>
      </c>
      <c r="H138" s="4">
        <f t="shared" si="53"/>
        <v>0.14653741693359448</v>
      </c>
      <c r="I138" s="3">
        <v>212715.59</v>
      </c>
      <c r="J138" s="4">
        <f t="shared" si="47"/>
        <v>8.121858520591356E-2</v>
      </c>
      <c r="K138" s="3">
        <f t="shared" si="54"/>
        <v>2619050.67</v>
      </c>
    </row>
    <row r="139" spans="1:11" x14ac:dyDescent="0.2">
      <c r="A139" s="12">
        <f t="shared" si="45"/>
        <v>40210</v>
      </c>
      <c r="B139" s="12"/>
      <c r="C139" s="3">
        <v>1823198.24</v>
      </c>
      <c r="D139" s="4">
        <f t="shared" si="51"/>
        <v>0.69712801677498415</v>
      </c>
      <c r="E139" s="3">
        <v>381655.12</v>
      </c>
      <c r="F139" s="4">
        <f t="shared" si="52"/>
        <v>0.14593173197535481</v>
      </c>
      <c r="G139" s="3">
        <v>250455.67999999999</v>
      </c>
      <c r="H139" s="4">
        <f t="shared" si="53"/>
        <v>9.5765598966588553E-2</v>
      </c>
      <c r="I139" s="3">
        <v>159990.01</v>
      </c>
      <c r="J139" s="4">
        <f t="shared" si="47"/>
        <v>6.1174652283072568E-2</v>
      </c>
      <c r="K139" s="3">
        <f t="shared" si="54"/>
        <v>2615299.0499999998</v>
      </c>
    </row>
    <row r="140" spans="1:11" x14ac:dyDescent="0.2">
      <c r="A140" s="12">
        <f t="shared" si="45"/>
        <v>40238</v>
      </c>
      <c r="B140" s="12"/>
      <c r="C140" s="3">
        <v>1881689.91</v>
      </c>
      <c r="D140" s="4">
        <f t="shared" si="51"/>
        <v>0.67891017393319486</v>
      </c>
      <c r="E140" s="3">
        <v>538223.12</v>
      </c>
      <c r="F140" s="4">
        <f t="shared" si="52"/>
        <v>0.19418988754319613</v>
      </c>
      <c r="G140" s="3">
        <v>154845.85999999999</v>
      </c>
      <c r="H140" s="4">
        <f t="shared" si="53"/>
        <v>5.5868094517993745E-2</v>
      </c>
      <c r="I140" s="3">
        <v>196874.21</v>
      </c>
      <c r="J140" s="4">
        <f t="shared" si="47"/>
        <v>7.1031844005615324E-2</v>
      </c>
      <c r="K140" s="3">
        <f t="shared" si="54"/>
        <v>2771633.0999999996</v>
      </c>
    </row>
    <row r="141" spans="1:11" x14ac:dyDescent="0.2">
      <c r="A141" s="12">
        <f t="shared" si="45"/>
        <v>40269</v>
      </c>
      <c r="B141" s="12"/>
      <c r="C141" s="3">
        <v>1765580.31</v>
      </c>
      <c r="D141" s="4">
        <f t="shared" si="51"/>
        <v>0.65894068877984213</v>
      </c>
      <c r="E141" s="3">
        <v>545591.75</v>
      </c>
      <c r="F141" s="4">
        <f t="shared" si="52"/>
        <v>0.20362291168595975</v>
      </c>
      <c r="G141" s="3">
        <v>144283.22</v>
      </c>
      <c r="H141" s="4">
        <f t="shared" si="53"/>
        <v>5.3848631992375072E-2</v>
      </c>
      <c r="I141" s="3">
        <v>223966.92</v>
      </c>
      <c r="J141" s="4">
        <f t="shared" si="47"/>
        <v>8.358776754182301E-2</v>
      </c>
      <c r="K141" s="3">
        <f t="shared" si="54"/>
        <v>2679422.2000000002</v>
      </c>
    </row>
    <row r="142" spans="1:11" x14ac:dyDescent="0.2">
      <c r="A142" s="12">
        <f t="shared" si="45"/>
        <v>40299</v>
      </c>
      <c r="B142" s="12"/>
      <c r="C142" s="3">
        <v>1780087.37</v>
      </c>
      <c r="D142" s="4">
        <f t="shared" si="51"/>
        <v>0.64950277930855471</v>
      </c>
      <c r="E142" s="3">
        <v>573662.96</v>
      </c>
      <c r="F142" s="4">
        <f t="shared" si="52"/>
        <v>0.20931314562743747</v>
      </c>
      <c r="G142" s="3">
        <v>152242.20000000001</v>
      </c>
      <c r="H142" s="4">
        <f t="shared" si="53"/>
        <v>5.5548808274533651E-2</v>
      </c>
      <c r="I142" s="3">
        <v>234699.93</v>
      </c>
      <c r="J142" s="4">
        <f t="shared" ref="J142:J148" si="55">I142/$K142</f>
        <v>8.5635266789474057E-2</v>
      </c>
      <c r="K142" s="3">
        <f t="shared" si="54"/>
        <v>2740692.4600000004</v>
      </c>
    </row>
    <row r="143" spans="1:11" x14ac:dyDescent="0.2">
      <c r="A143" s="12">
        <f t="shared" si="45"/>
        <v>40330</v>
      </c>
      <c r="B143" s="12"/>
      <c r="C143" s="3">
        <v>1852720.71</v>
      </c>
      <c r="D143" s="4">
        <f t="shared" si="51"/>
        <v>0.66591492240684447</v>
      </c>
      <c r="E143" s="3">
        <v>595172.03</v>
      </c>
      <c r="F143" s="4">
        <f t="shared" si="52"/>
        <v>0.21391995784198589</v>
      </c>
      <c r="G143" s="3">
        <v>115840.33</v>
      </c>
      <c r="H143" s="4">
        <f t="shared" si="53"/>
        <v>4.1635959455288467E-2</v>
      </c>
      <c r="I143" s="3">
        <v>218485.27</v>
      </c>
      <c r="J143" s="4">
        <f t="shared" si="55"/>
        <v>7.8529160295881001E-2</v>
      </c>
      <c r="K143" s="3">
        <f t="shared" si="54"/>
        <v>2782218.3400000003</v>
      </c>
    </row>
    <row r="144" spans="1:11" x14ac:dyDescent="0.2">
      <c r="A144" s="12">
        <f t="shared" si="45"/>
        <v>40360</v>
      </c>
      <c r="B144" s="12"/>
      <c r="C144" s="3">
        <v>1840748.37</v>
      </c>
      <c r="D144" s="4">
        <f t="shared" si="51"/>
        <v>0.65971756028169826</v>
      </c>
      <c r="E144" s="3">
        <v>558561.99</v>
      </c>
      <c r="F144" s="4">
        <f t="shared" si="52"/>
        <v>0.20018659764391933</v>
      </c>
      <c r="G144" s="3">
        <v>105611.45</v>
      </c>
      <c r="H144" s="4">
        <f t="shared" si="53"/>
        <v>3.7850761824557565E-2</v>
      </c>
      <c r="I144" s="3">
        <v>285284.90999999997</v>
      </c>
      <c r="J144" s="4">
        <f t="shared" si="55"/>
        <v>0.10224508024982461</v>
      </c>
      <c r="K144" s="3">
        <f t="shared" si="54"/>
        <v>2790206.7200000007</v>
      </c>
    </row>
    <row r="145" spans="1:11" x14ac:dyDescent="0.2">
      <c r="A145" s="12">
        <f t="shared" si="45"/>
        <v>40391</v>
      </c>
      <c r="B145" s="12"/>
      <c r="C145" s="3">
        <v>1903119.72</v>
      </c>
      <c r="D145" s="4">
        <f t="shared" si="51"/>
        <v>0.66617760474958465</v>
      </c>
      <c r="E145" s="3">
        <v>541764.51</v>
      </c>
      <c r="F145" s="4">
        <f t="shared" si="52"/>
        <v>0.18964197565570515</v>
      </c>
      <c r="G145" s="3">
        <v>139724.53</v>
      </c>
      <c r="H145" s="4">
        <f t="shared" si="53"/>
        <v>4.8909877682399024E-2</v>
      </c>
      <c r="I145" s="3">
        <v>272166.53000000003</v>
      </c>
      <c r="J145" s="4">
        <f t="shared" si="55"/>
        <v>9.5270541912311213E-2</v>
      </c>
      <c r="K145" s="3">
        <f t="shared" si="54"/>
        <v>2856775.29</v>
      </c>
    </row>
    <row r="146" spans="1:11" x14ac:dyDescent="0.2">
      <c r="A146" s="12">
        <f t="shared" si="45"/>
        <v>40422</v>
      </c>
      <c r="B146" s="12"/>
      <c r="C146" s="3">
        <v>1708059.26</v>
      </c>
      <c r="D146" s="4">
        <f t="shared" si="51"/>
        <v>0.61315601859402202</v>
      </c>
      <c r="E146" s="3">
        <v>530304.39</v>
      </c>
      <c r="F146" s="4">
        <f t="shared" si="52"/>
        <v>0.19036770914806053</v>
      </c>
      <c r="G146" s="3">
        <v>148731.53</v>
      </c>
      <c r="H146" s="4">
        <f t="shared" si="53"/>
        <v>5.339137517640772E-2</v>
      </c>
      <c r="I146" s="3">
        <v>398589.39</v>
      </c>
      <c r="J146" s="4">
        <f t="shared" si="55"/>
        <v>0.14308489708150984</v>
      </c>
      <c r="K146" s="3">
        <f t="shared" si="54"/>
        <v>2785684.57</v>
      </c>
    </row>
    <row r="147" spans="1:11" x14ac:dyDescent="0.2">
      <c r="A147" s="12">
        <f t="shared" si="45"/>
        <v>40452</v>
      </c>
      <c r="B147" s="12"/>
      <c r="C147" s="3">
        <v>1851308.85</v>
      </c>
      <c r="D147" s="4">
        <f t="shared" si="51"/>
        <v>0.65431034483672668</v>
      </c>
      <c r="E147" s="3">
        <v>561450.81000000006</v>
      </c>
      <c r="F147" s="4">
        <f t="shared" si="52"/>
        <v>0.19843424456160275</v>
      </c>
      <c r="G147" s="3">
        <v>117727.89</v>
      </c>
      <c r="H147" s="4">
        <f t="shared" si="53"/>
        <v>4.1608711751580631E-2</v>
      </c>
      <c r="I147" s="3">
        <v>298917.28000000003</v>
      </c>
      <c r="J147" s="4">
        <f t="shared" si="55"/>
        <v>0.10564669885008997</v>
      </c>
      <c r="K147" s="3">
        <f t="shared" si="54"/>
        <v>2829404.83</v>
      </c>
    </row>
    <row r="148" spans="1:11" x14ac:dyDescent="0.2">
      <c r="A148" s="12">
        <f t="shared" si="45"/>
        <v>40483</v>
      </c>
      <c r="B148" s="12"/>
      <c r="C148" s="3">
        <v>1836648</v>
      </c>
      <c r="D148" s="4">
        <f t="shared" si="51"/>
        <v>0.67546570830470853</v>
      </c>
      <c r="E148" s="3">
        <v>574832</v>
      </c>
      <c r="F148" s="4">
        <f t="shared" si="52"/>
        <v>0.21140648836152176</v>
      </c>
      <c r="G148" s="3">
        <v>129993</v>
      </c>
      <c r="H148" s="4">
        <f t="shared" si="53"/>
        <v>4.7807644044832745E-2</v>
      </c>
      <c r="I148" s="3">
        <v>177611</v>
      </c>
      <c r="J148" s="4">
        <f t="shared" si="55"/>
        <v>6.5320159288937016E-2</v>
      </c>
      <c r="K148" s="3">
        <f t="shared" si="54"/>
        <v>2719084</v>
      </c>
    </row>
    <row r="149" spans="1:11" x14ac:dyDescent="0.2">
      <c r="A149" s="12">
        <f t="shared" si="45"/>
        <v>40513</v>
      </c>
      <c r="B149" s="12"/>
      <c r="C149" s="3">
        <v>1888743</v>
      </c>
      <c r="D149" s="4">
        <f t="shared" ref="D149:D150" si="56">C149/$K149</f>
        <v>0.6608752032056634</v>
      </c>
      <c r="E149" s="3">
        <v>622282</v>
      </c>
      <c r="F149" s="4">
        <f t="shared" ref="F149:F150" si="57">E149/$K149</f>
        <v>0.21773779873769306</v>
      </c>
      <c r="G149" s="3">
        <v>157847</v>
      </c>
      <c r="H149" s="4">
        <f t="shared" ref="H149:H150" si="58">G149/$K149</f>
        <v>5.5231001888771711E-2</v>
      </c>
      <c r="I149" s="3">
        <v>189070</v>
      </c>
      <c r="J149" s="4">
        <f t="shared" ref="J149:J150" si="59">I149/$K149</f>
        <v>6.615599616787185E-2</v>
      </c>
      <c r="K149" s="3">
        <f t="shared" ref="K149:K150" si="60">C149+E149+G149+I149</f>
        <v>2857942</v>
      </c>
    </row>
    <row r="150" spans="1:11" x14ac:dyDescent="0.2">
      <c r="A150" s="12">
        <f>DATE(IF(MONTH(A149)&lt;12,YEAR(A149),YEAR(A149)+1),IF(MONTH(A149)=12,1,MONTH(A149)+1),1)</f>
        <v>40544</v>
      </c>
      <c r="B150" s="12"/>
      <c r="C150" s="3">
        <v>1958602</v>
      </c>
      <c r="D150" s="4">
        <f t="shared" si="56"/>
        <v>0.69988940286480528</v>
      </c>
      <c r="E150" s="3">
        <v>560134</v>
      </c>
      <c r="F150" s="4">
        <f t="shared" si="57"/>
        <v>0.20015901688259016</v>
      </c>
      <c r="G150" s="3">
        <v>134180</v>
      </c>
      <c r="H150" s="4">
        <f t="shared" si="58"/>
        <v>4.7948056867295946E-2</v>
      </c>
      <c r="I150" s="3">
        <v>145529</v>
      </c>
      <c r="J150" s="4">
        <f t="shared" si="59"/>
        <v>5.2003523385308628E-2</v>
      </c>
      <c r="K150" s="3">
        <f t="shared" si="60"/>
        <v>2798445</v>
      </c>
    </row>
    <row r="151" spans="1:11" x14ac:dyDescent="0.2">
      <c r="A151" s="12">
        <f t="shared" si="45"/>
        <v>40575</v>
      </c>
      <c r="B151" s="12"/>
      <c r="C151" s="3">
        <v>1910701</v>
      </c>
      <c r="D151" s="4">
        <f t="shared" ref="D151" si="61">C151/$K151</f>
        <v>0.69448292180628712</v>
      </c>
      <c r="E151" s="3">
        <v>602656</v>
      </c>
      <c r="F151" s="4">
        <f t="shared" ref="F151" si="62">E151/$K151</f>
        <v>0.21904751173736223</v>
      </c>
      <c r="G151" s="3">
        <v>126567</v>
      </c>
      <c r="H151" s="4">
        <f t="shared" ref="H151" si="63">G151/$K151</f>
        <v>4.6003335929722305E-2</v>
      </c>
      <c r="I151" s="3">
        <v>111333</v>
      </c>
      <c r="J151" s="4">
        <f t="shared" ref="J151" si="64">I151/$K151</f>
        <v>4.0466230526628372E-2</v>
      </c>
      <c r="K151" s="3">
        <f t="shared" ref="K151" si="65">C151+E151+G151+I151</f>
        <v>2751257</v>
      </c>
    </row>
    <row r="152" spans="1:11" x14ac:dyDescent="0.2">
      <c r="A152" s="12">
        <f t="shared" si="45"/>
        <v>40603</v>
      </c>
      <c r="B152" s="12"/>
      <c r="C152" s="3">
        <v>1951399</v>
      </c>
      <c r="D152" s="4">
        <f t="shared" ref="D152:D153" si="66">C152/$K152</f>
        <v>0.6823834546580545</v>
      </c>
      <c r="E152" s="3">
        <v>657537</v>
      </c>
      <c r="F152" s="4">
        <f t="shared" ref="F152:F153" si="67">E152/$K152</f>
        <v>0.22993368840790285</v>
      </c>
      <c r="G152" s="3">
        <v>143743</v>
      </c>
      <c r="H152" s="4">
        <f t="shared" ref="H152:H153" si="68">G152/$K152</f>
        <v>5.0265396734810633E-2</v>
      </c>
      <c r="I152" s="3">
        <v>107002</v>
      </c>
      <c r="J152" s="4">
        <f t="shared" ref="J152:J153" si="69">I152/$K152</f>
        <v>3.7417460199232012E-2</v>
      </c>
      <c r="K152" s="3">
        <f t="shared" ref="K152:K153" si="70">C152+E152+G152+I152</f>
        <v>2859681</v>
      </c>
    </row>
    <row r="153" spans="1:11" x14ac:dyDescent="0.2">
      <c r="A153" s="12">
        <f t="shared" ref="A153:A242" si="71">DATE(IF(MONTH(A152)&lt;12,YEAR(A152),YEAR(A152)+1),IF(MONTH(A152)=12,1,MONTH(A152)+1),1)</f>
        <v>40634</v>
      </c>
      <c r="B153" s="12"/>
      <c r="C153" s="3">
        <v>1971091</v>
      </c>
      <c r="D153" s="4">
        <f t="shared" si="66"/>
        <v>0.70829024257551332</v>
      </c>
      <c r="E153" s="3">
        <v>595516</v>
      </c>
      <c r="F153" s="4">
        <f t="shared" si="67"/>
        <v>0.21399223683614779</v>
      </c>
      <c r="G153" s="3">
        <v>133943</v>
      </c>
      <c r="H153" s="4">
        <f t="shared" si="68"/>
        <v>4.813096907311331E-2</v>
      </c>
      <c r="I153" s="3">
        <v>82336</v>
      </c>
      <c r="J153" s="4">
        <f t="shared" si="69"/>
        <v>2.9586551515225559E-2</v>
      </c>
      <c r="K153" s="3">
        <f t="shared" si="70"/>
        <v>2782886</v>
      </c>
    </row>
    <row r="154" spans="1:11" x14ac:dyDescent="0.2">
      <c r="A154" s="12">
        <f t="shared" si="71"/>
        <v>40664</v>
      </c>
      <c r="B154" s="12"/>
      <c r="C154" s="3">
        <v>1953501</v>
      </c>
      <c r="D154" s="4">
        <f t="shared" ref="D154" si="72">C154/$K154</f>
        <v>0.68867790830981923</v>
      </c>
      <c r="E154" s="3">
        <v>631784</v>
      </c>
      <c r="F154" s="4">
        <f t="shared" ref="F154" si="73">E154/$K154</f>
        <v>0.22272611256590646</v>
      </c>
      <c r="G154" s="3">
        <v>149645</v>
      </c>
      <c r="H154" s="4">
        <f t="shared" ref="H154" si="74">G154/$K154</f>
        <v>5.2755133265364546E-2</v>
      </c>
      <c r="I154" s="3">
        <v>101666</v>
      </c>
      <c r="J154" s="4">
        <f t="shared" ref="J154" si="75">I154/$K154</f>
        <v>3.5840845858909766E-2</v>
      </c>
      <c r="K154" s="3">
        <f t="shared" ref="K154" si="76">C154+E154+G154+I154</f>
        <v>2836596</v>
      </c>
    </row>
    <row r="155" spans="1:11" x14ac:dyDescent="0.2">
      <c r="A155" s="12">
        <f t="shared" si="71"/>
        <v>40695</v>
      </c>
      <c r="B155" s="12"/>
      <c r="C155" s="3">
        <v>1924593</v>
      </c>
      <c r="D155" s="4">
        <f t="shared" ref="D155" si="77">C155/$K155</f>
        <v>0.67511812680873451</v>
      </c>
      <c r="E155" s="3">
        <v>646239</v>
      </c>
      <c r="F155" s="4">
        <f t="shared" ref="F155" si="78">E155/$K155</f>
        <v>0.22669087082346751</v>
      </c>
      <c r="G155" s="3">
        <v>157975</v>
      </c>
      <c r="H155" s="4">
        <f t="shared" ref="H155" si="79">G155/$K155</f>
        <v>5.5415241603086904E-2</v>
      </c>
      <c r="I155" s="3">
        <v>121943</v>
      </c>
      <c r="J155" s="4">
        <f t="shared" ref="J155" si="80">I155/$K155</f>
        <v>4.277576076471104E-2</v>
      </c>
      <c r="K155" s="3">
        <f t="shared" ref="K155" si="81">C155+E155+G155+I155</f>
        <v>2850750</v>
      </c>
    </row>
    <row r="156" spans="1:11" x14ac:dyDescent="0.2">
      <c r="A156" s="12">
        <f t="shared" si="71"/>
        <v>40725</v>
      </c>
      <c r="B156" s="12"/>
      <c r="C156" s="3">
        <v>1960668</v>
      </c>
      <c r="D156" s="4">
        <f t="shared" ref="D156:D157" si="82">C156/$K156</f>
        <v>0.69851448799053484</v>
      </c>
      <c r="E156" s="3">
        <v>578160</v>
      </c>
      <c r="F156" s="4">
        <f t="shared" ref="F156:F157" si="83">E156/$K156</f>
        <v>0.20597731812658115</v>
      </c>
      <c r="G156" s="3">
        <v>154624</v>
      </c>
      <c r="H156" s="4">
        <f t="shared" ref="H156:H157" si="84">G156/$K156</f>
        <v>5.5086890891802409E-2</v>
      </c>
      <c r="I156" s="3">
        <v>113459</v>
      </c>
      <c r="J156" s="4">
        <f t="shared" ref="J156:J157" si="85">I156/$K156</f>
        <v>4.0421302991081653E-2</v>
      </c>
      <c r="K156" s="3">
        <f t="shared" ref="K156:K157" si="86">C156+E156+G156+I156</f>
        <v>2806911</v>
      </c>
    </row>
    <row r="157" spans="1:11" x14ac:dyDescent="0.2">
      <c r="A157" s="12">
        <f t="shared" si="71"/>
        <v>40756</v>
      </c>
      <c r="B157" s="12"/>
      <c r="C157" s="3">
        <v>1990234</v>
      </c>
      <c r="D157" s="4">
        <f t="shared" si="82"/>
        <v>0.70467199251081936</v>
      </c>
      <c r="E157" s="3">
        <v>601179</v>
      </c>
      <c r="F157" s="4">
        <f t="shared" si="83"/>
        <v>0.21285637959439033</v>
      </c>
      <c r="G157" s="3">
        <v>141400</v>
      </c>
      <c r="H157" s="4">
        <f t="shared" si="84"/>
        <v>5.0064776172565564E-2</v>
      </c>
      <c r="I157" s="3">
        <v>91528</v>
      </c>
      <c r="J157" s="4">
        <f t="shared" si="85"/>
        <v>3.240685172222476E-2</v>
      </c>
      <c r="K157" s="3">
        <f t="shared" si="86"/>
        <v>2824341</v>
      </c>
    </row>
    <row r="158" spans="1:11" x14ac:dyDescent="0.2">
      <c r="A158" s="12">
        <f t="shared" si="71"/>
        <v>40787</v>
      </c>
      <c r="B158" s="12"/>
      <c r="C158" s="3">
        <v>2562332</v>
      </c>
      <c r="D158" s="4">
        <f t="shared" ref="D158" si="87">C158/$K158</f>
        <v>0.91059874949269659</v>
      </c>
      <c r="E158" s="3">
        <v>-42173</v>
      </c>
      <c r="F158" s="4">
        <f t="shared" ref="F158" si="88">E158/$K158</f>
        <v>-1.498739471011387E-2</v>
      </c>
      <c r="G158" s="3">
        <v>198393</v>
      </c>
      <c r="H158" s="4">
        <f t="shared" ref="H158" si="89">G158/$K158</f>
        <v>7.0504687803182628E-2</v>
      </c>
      <c r="I158" s="3">
        <v>95346</v>
      </c>
      <c r="J158" s="4">
        <f t="shared" ref="J158" si="90">I158/$K158</f>
        <v>3.3883957414234632E-2</v>
      </c>
      <c r="K158" s="3">
        <f t="shared" ref="K158" si="91">C158+E158+G158+I158</f>
        <v>2813898</v>
      </c>
    </row>
    <row r="159" spans="1:11" x14ac:dyDescent="0.2">
      <c r="A159" s="12">
        <f t="shared" si="71"/>
        <v>40817</v>
      </c>
      <c r="B159" s="12"/>
      <c r="C159" s="3">
        <v>2105112</v>
      </c>
      <c r="D159" s="4">
        <f t="shared" ref="D159:D160" si="92">C159/$K159</f>
        <v>0.71738483689308807</v>
      </c>
      <c r="E159" s="3">
        <v>530971</v>
      </c>
      <c r="F159" s="4">
        <f t="shared" ref="F159:F160" si="93">E159/$K159</f>
        <v>0.18094550039615939</v>
      </c>
      <c r="G159" s="3">
        <v>179188</v>
      </c>
      <c r="H159" s="4">
        <f t="shared" ref="H159:H160" si="94">G159/$K159</f>
        <v>6.1064092624619815E-2</v>
      </c>
      <c r="I159" s="3">
        <v>119154</v>
      </c>
      <c r="J159" s="4">
        <f t="shared" ref="J159:J160" si="95">I159/$K159</f>
        <v>4.060557008613272E-2</v>
      </c>
      <c r="K159" s="3">
        <f t="shared" ref="K159:K160" si="96">C159+E159+G159+I159</f>
        <v>2934425</v>
      </c>
    </row>
    <row r="160" spans="1:11" x14ac:dyDescent="0.2">
      <c r="A160" s="12">
        <f t="shared" si="71"/>
        <v>40848</v>
      </c>
      <c r="B160" s="12"/>
      <c r="C160" s="3">
        <v>2033287</v>
      </c>
      <c r="D160" s="4">
        <f t="shared" si="92"/>
        <v>0.70045859265245825</v>
      </c>
      <c r="E160" s="3">
        <v>551211</v>
      </c>
      <c r="F160" s="4">
        <f t="shared" si="93"/>
        <v>0.18988980961101615</v>
      </c>
      <c r="G160" s="3">
        <v>178043</v>
      </c>
      <c r="H160" s="4">
        <f t="shared" si="94"/>
        <v>6.1335044787883673E-2</v>
      </c>
      <c r="I160" s="3">
        <v>140253</v>
      </c>
      <c r="J160" s="4">
        <f t="shared" si="95"/>
        <v>4.8316552948641893E-2</v>
      </c>
      <c r="K160" s="3">
        <f t="shared" si="96"/>
        <v>2902794</v>
      </c>
    </row>
    <row r="161" spans="1:11" x14ac:dyDescent="0.2">
      <c r="A161" s="12">
        <f t="shared" si="71"/>
        <v>40878</v>
      </c>
      <c r="B161" s="12"/>
      <c r="C161" s="3">
        <v>2107494</v>
      </c>
      <c r="D161" s="4">
        <f t="shared" ref="D161" si="97">C161/$K161</f>
        <v>0.69555657721162045</v>
      </c>
      <c r="E161" s="3">
        <v>579744</v>
      </c>
      <c r="F161" s="4">
        <f t="shared" ref="F161" si="98">E161/$K161</f>
        <v>0.19133850549466508</v>
      </c>
      <c r="G161" s="3">
        <v>194401</v>
      </c>
      <c r="H161" s="4">
        <f t="shared" ref="H161" si="99">G161/$K161</f>
        <v>6.4160037545310314E-2</v>
      </c>
      <c r="I161" s="3">
        <v>148300</v>
      </c>
      <c r="J161" s="4">
        <f t="shared" ref="J161" si="100">I161/$K161</f>
        <v>4.8944879748404176E-2</v>
      </c>
      <c r="K161" s="3">
        <f t="shared" ref="K161" si="101">C161+E161+G161+I161</f>
        <v>3029939</v>
      </c>
    </row>
    <row r="162" spans="1:11" x14ac:dyDescent="0.2">
      <c r="A162" s="12">
        <f t="shared" si="71"/>
        <v>40909</v>
      </c>
      <c r="B162" s="12"/>
      <c r="C162" s="3">
        <v>2183262</v>
      </c>
      <c r="D162" s="4">
        <f t="shared" ref="D162" si="102">C162/$K162</f>
        <v>0.72760508349291175</v>
      </c>
      <c r="E162" s="3">
        <v>591300</v>
      </c>
      <c r="F162" s="4">
        <f t="shared" ref="F162" si="103">E162/$K162</f>
        <v>0.19705966845452297</v>
      </c>
      <c r="G162" s="3">
        <v>106700</v>
      </c>
      <c r="H162" s="4">
        <f t="shared" ref="H162" si="104">G162/$K162</f>
        <v>3.5559388845083043E-2</v>
      </c>
      <c r="I162" s="3">
        <v>119352</v>
      </c>
      <c r="J162" s="4">
        <f t="shared" ref="J162" si="105">I162/$K162</f>
        <v>3.9775859207482202E-2</v>
      </c>
      <c r="K162" s="3">
        <f t="shared" ref="K162" si="106">C162+E162+G162+I162</f>
        <v>3000614</v>
      </c>
    </row>
    <row r="163" spans="1:11" x14ac:dyDescent="0.2">
      <c r="A163" s="12">
        <f t="shared" si="71"/>
        <v>40940</v>
      </c>
      <c r="B163" s="12"/>
      <c r="C163" s="3">
        <v>2144889</v>
      </c>
      <c r="D163" s="4">
        <f t="shared" ref="D163" si="107">C163/$K163</f>
        <v>0.71838490677259348</v>
      </c>
      <c r="E163" s="3">
        <v>611541</v>
      </c>
      <c r="F163" s="4">
        <f t="shared" ref="F163" si="108">E163/$K163</f>
        <v>0.20482263850139498</v>
      </c>
      <c r="G163" s="3">
        <v>114463</v>
      </c>
      <c r="H163" s="4">
        <f t="shared" ref="H163" si="109">G163/$K163</f>
        <v>3.8336944981260737E-2</v>
      </c>
      <c r="I163" s="3">
        <v>114817</v>
      </c>
      <c r="J163" s="4">
        <f t="shared" ref="J163" si="110">I163/$K163</f>
        <v>3.8455509744750829E-2</v>
      </c>
      <c r="K163" s="3">
        <f t="shared" ref="K163" si="111">C163+E163+G163+I163</f>
        <v>2985710</v>
      </c>
    </row>
    <row r="164" spans="1:11" x14ac:dyDescent="0.2">
      <c r="A164" s="12">
        <f t="shared" si="71"/>
        <v>40969</v>
      </c>
      <c r="B164" s="12"/>
      <c r="C164" s="3">
        <v>2292969</v>
      </c>
      <c r="D164" s="4">
        <f t="shared" ref="D164" si="112">C164/$K164</f>
        <v>0.72048010451973055</v>
      </c>
      <c r="E164" s="3">
        <v>641698</v>
      </c>
      <c r="F164" s="4">
        <f t="shared" ref="F164" si="113">E164/$K164</f>
        <v>0.20162969587033319</v>
      </c>
      <c r="G164" s="3">
        <v>123899</v>
      </c>
      <c r="H164" s="4">
        <f t="shared" ref="H164" si="114">G164/$K164</f>
        <v>3.8930646018280272E-2</v>
      </c>
      <c r="I164" s="3">
        <v>123991</v>
      </c>
      <c r="J164" s="4">
        <f t="shared" ref="J164" si="115">I164/$K164</f>
        <v>3.8959553591656017E-2</v>
      </c>
      <c r="K164" s="3">
        <f t="shared" ref="K164" si="116">C164+E164+G164+I164</f>
        <v>3182557</v>
      </c>
    </row>
    <row r="165" spans="1:11" x14ac:dyDescent="0.2">
      <c r="A165" s="12">
        <f t="shared" si="71"/>
        <v>41000</v>
      </c>
      <c r="B165" s="12"/>
      <c r="C165" s="3">
        <v>2222576</v>
      </c>
      <c r="D165" s="4">
        <f t="shared" ref="D165" si="117">C165/$K165</f>
        <v>0.72947161476025901</v>
      </c>
      <c r="E165" s="3">
        <v>617770</v>
      </c>
      <c r="F165" s="4">
        <f t="shared" ref="F165" si="118">E165/$K165</f>
        <v>0.20275827663506005</v>
      </c>
      <c r="G165" s="3">
        <v>108892</v>
      </c>
      <c r="H165" s="4">
        <f t="shared" ref="H165" si="119">G165/$K165</f>
        <v>3.5739440664559557E-2</v>
      </c>
      <c r="I165" s="3">
        <v>97592</v>
      </c>
      <c r="J165" s="4">
        <f t="shared" ref="J165" si="120">I165/$K165</f>
        <v>3.2030667940121375E-2</v>
      </c>
      <c r="K165" s="3">
        <f t="shared" ref="K165" si="121">C165+E165+G165+I165</f>
        <v>3046830</v>
      </c>
    </row>
    <row r="166" spans="1:11" x14ac:dyDescent="0.2">
      <c r="A166" s="12">
        <f t="shared" si="71"/>
        <v>41030</v>
      </c>
      <c r="B166" s="12"/>
      <c r="C166" s="3">
        <v>2112817</v>
      </c>
      <c r="D166" s="4">
        <f t="shared" ref="D166" si="122">C166/$K166</f>
        <v>0.69716933971058204</v>
      </c>
      <c r="E166" s="3">
        <v>649103</v>
      </c>
      <c r="F166" s="4">
        <f t="shared" ref="F166" si="123">E166/$K166</f>
        <v>0.2141854736658016</v>
      </c>
      <c r="G166" s="3">
        <v>145510</v>
      </c>
      <c r="H166" s="4">
        <f t="shared" ref="H166" si="124">G166/$K166</f>
        <v>4.8014149176803668E-2</v>
      </c>
      <c r="I166" s="3">
        <v>123135</v>
      </c>
      <c r="J166" s="4">
        <f t="shared" ref="J166" si="125">I166/$K166</f>
        <v>4.0631037446812721E-2</v>
      </c>
      <c r="K166" s="3">
        <f t="shared" ref="K166" si="126">C166+E166+G166+I166</f>
        <v>3030565</v>
      </c>
    </row>
    <row r="167" spans="1:11" x14ac:dyDescent="0.2">
      <c r="A167" s="12">
        <f t="shared" si="71"/>
        <v>41061</v>
      </c>
      <c r="B167" s="12"/>
      <c r="C167" s="3">
        <v>2165580</v>
      </c>
      <c r="D167" s="4">
        <f t="shared" ref="D167" si="127">C167/$K167</f>
        <v>0.69887696508519659</v>
      </c>
      <c r="E167" s="3">
        <v>608139</v>
      </c>
      <c r="F167" s="4">
        <f t="shared" ref="F167" si="128">E167/$K167</f>
        <v>0.19625889538596883</v>
      </c>
      <c r="G167" s="3">
        <v>206297</v>
      </c>
      <c r="H167" s="4">
        <f t="shared" ref="H167" si="129">G167/$K167</f>
        <v>6.6576261909595022E-2</v>
      </c>
      <c r="I167" s="3">
        <v>118641</v>
      </c>
      <c r="J167" s="4">
        <f t="shared" ref="J167" si="130">I167/$K167</f>
        <v>3.828787761923956E-2</v>
      </c>
      <c r="K167" s="3">
        <f t="shared" ref="K167" si="131">C167+E167+G167+I167</f>
        <v>3098657</v>
      </c>
    </row>
    <row r="168" spans="1:11" x14ac:dyDescent="0.2">
      <c r="A168" s="12">
        <f t="shared" si="71"/>
        <v>41091</v>
      </c>
      <c r="B168" s="12"/>
      <c r="C168" s="3">
        <v>2115433</v>
      </c>
      <c r="D168" s="4">
        <f t="shared" ref="D168" si="132">C168/$K168</f>
        <v>0.69103455935555846</v>
      </c>
      <c r="E168" s="3">
        <v>616479</v>
      </c>
      <c r="F168" s="4">
        <f t="shared" ref="F168" si="133">E168/$K168</f>
        <v>0.20138113290137541</v>
      </c>
      <c r="G168" s="3">
        <v>221008</v>
      </c>
      <c r="H168" s="4">
        <f t="shared" ref="H168" si="134">G168/$K168</f>
        <v>7.2195227120903024E-2</v>
      </c>
      <c r="I168" s="3">
        <v>108335</v>
      </c>
      <c r="J168" s="4">
        <f t="shared" ref="J168" si="135">I168/$K168</f>
        <v>3.538908062216313E-2</v>
      </c>
      <c r="K168" s="3">
        <f t="shared" ref="K168" si="136">C168+E168+G168+I168</f>
        <v>3061255</v>
      </c>
    </row>
    <row r="169" spans="1:11" x14ac:dyDescent="0.2">
      <c r="A169" s="12">
        <f t="shared" si="71"/>
        <v>41122</v>
      </c>
      <c r="B169" s="12"/>
      <c r="C169" s="3">
        <v>2135283</v>
      </c>
      <c r="D169" s="4">
        <f t="shared" ref="D169" si="137">C169/$K169</f>
        <v>0.69226833887020567</v>
      </c>
      <c r="E169" s="3">
        <v>614758</v>
      </c>
      <c r="F169" s="4">
        <f t="shared" ref="F169" si="138">E169/$K169</f>
        <v>0.19930730468381472</v>
      </c>
      <c r="G169" s="3">
        <v>218239</v>
      </c>
      <c r="H169" s="4">
        <f t="shared" ref="H169" si="139">G169/$K169</f>
        <v>7.0754063984349996E-2</v>
      </c>
      <c r="I169" s="3">
        <v>116193</v>
      </c>
      <c r="J169" s="4">
        <f t="shared" ref="J169" si="140">I169/$K169</f>
        <v>3.767029246162959E-2</v>
      </c>
      <c r="K169" s="3">
        <f t="shared" ref="K169" si="141">C169+E169+G169+I169</f>
        <v>3084473</v>
      </c>
    </row>
    <row r="170" spans="1:11" x14ac:dyDescent="0.2">
      <c r="A170" s="12">
        <f t="shared" si="71"/>
        <v>41153</v>
      </c>
      <c r="B170" s="12"/>
      <c r="C170" s="3">
        <v>2220966</v>
      </c>
      <c r="D170" s="4">
        <f t="shared" ref="D170" si="142">C170/$K170</f>
        <v>0.71440344308488057</v>
      </c>
      <c r="E170" s="3">
        <v>602896</v>
      </c>
      <c r="F170" s="4">
        <f t="shared" ref="F170" si="143">E170/$K170</f>
        <v>0.1939295685850671</v>
      </c>
      <c r="G170" s="3">
        <v>152088</v>
      </c>
      <c r="H170" s="4">
        <f t="shared" ref="H170" si="144">G170/$K170</f>
        <v>4.8921141004361755E-2</v>
      </c>
      <c r="I170" s="3">
        <v>132890</v>
      </c>
      <c r="J170" s="4">
        <f t="shared" ref="J170" si="145">I170/$K170</f>
        <v>4.274584732569061E-2</v>
      </c>
      <c r="K170" s="3">
        <f t="shared" ref="K170" si="146">C170+E170+G170+I170</f>
        <v>3108840</v>
      </c>
    </row>
    <row r="171" spans="1:11" x14ac:dyDescent="0.2">
      <c r="A171" s="12">
        <f t="shared" si="71"/>
        <v>41183</v>
      </c>
      <c r="B171" s="12"/>
      <c r="C171" s="3">
        <v>2186359</v>
      </c>
      <c r="D171" s="4">
        <f t="shared" ref="D171" si="147">C171/$K171</f>
        <v>0.68699116484640754</v>
      </c>
      <c r="E171" s="3">
        <v>643498</v>
      </c>
      <c r="F171" s="4">
        <f t="shared" ref="F171" si="148">E171/$K171</f>
        <v>0.20219801075501945</v>
      </c>
      <c r="G171" s="3">
        <v>223306</v>
      </c>
      <c r="H171" s="4">
        <f t="shared" ref="H171" si="149">G171/$K171</f>
        <v>7.0166541294083853E-2</v>
      </c>
      <c r="I171" s="3">
        <v>129351</v>
      </c>
      <c r="J171" s="4">
        <f t="shared" ref="J171" si="150">I171/$K171</f>
        <v>4.0644283104489094E-2</v>
      </c>
      <c r="K171" s="3">
        <f t="shared" ref="K171" si="151">C171+E171+G171+I171</f>
        <v>3182514</v>
      </c>
    </row>
    <row r="172" spans="1:11" x14ac:dyDescent="0.2">
      <c r="A172" s="12">
        <f t="shared" si="71"/>
        <v>41214</v>
      </c>
      <c r="B172" s="12"/>
      <c r="C172" s="3">
        <v>2608621</v>
      </c>
      <c r="D172" s="4">
        <f t="shared" ref="D172" si="152">C172/$K172</f>
        <v>0.73633572754837684</v>
      </c>
      <c r="E172" s="3">
        <v>635717</v>
      </c>
      <c r="F172" s="4">
        <f t="shared" ref="F172" si="153">E172/$K172</f>
        <v>0.17944390530854099</v>
      </c>
      <c r="G172" s="3">
        <v>170665</v>
      </c>
      <c r="H172" s="4">
        <f t="shared" ref="H172" si="154">G172/$K172</f>
        <v>4.8173627729763635E-2</v>
      </c>
      <c r="I172" s="3">
        <v>127703</v>
      </c>
      <c r="J172" s="4">
        <f t="shared" ref="J172" si="155">I172/$K172</f>
        <v>3.604673941331852E-2</v>
      </c>
      <c r="K172" s="3">
        <f t="shared" ref="K172" si="156">C172+E172+G172+I172</f>
        <v>3542706</v>
      </c>
    </row>
    <row r="173" spans="1:11" x14ac:dyDescent="0.2">
      <c r="A173" s="12">
        <f t="shared" si="71"/>
        <v>41244</v>
      </c>
      <c r="B173" s="12"/>
      <c r="C173" s="3">
        <f>2346314+94851.55</f>
        <v>2441165.5499999998</v>
      </c>
      <c r="D173" s="4">
        <f t="shared" ref="D173" si="157">C173/$K173</f>
        <v>0.72454349998911927</v>
      </c>
      <c r="E173" s="3">
        <f>653711-36725.53</f>
        <v>616985.47</v>
      </c>
      <c r="F173" s="4">
        <f t="shared" ref="F173" si="158">E173/$K173</f>
        <v>0.18312269394274869</v>
      </c>
      <c r="G173" s="3">
        <f>139617+17030.57</f>
        <v>156647.57</v>
      </c>
      <c r="H173" s="4">
        <f t="shared" ref="H173" si="159">G173/$K173</f>
        <v>4.6493355861338688E-2</v>
      </c>
      <c r="I173" s="3">
        <f>140895+13552.77</f>
        <v>154447.76999999999</v>
      </c>
      <c r="J173" s="4">
        <f t="shared" ref="J173" si="160">I173/$K173</f>
        <v>4.5840450206793434E-2</v>
      </c>
      <c r="K173" s="3">
        <f t="shared" ref="K173" si="161">C173+E173+G173+I173</f>
        <v>3369246.3599999994</v>
      </c>
    </row>
    <row r="174" spans="1:11" x14ac:dyDescent="0.2">
      <c r="A174" s="12">
        <f t="shared" si="71"/>
        <v>41275</v>
      </c>
      <c r="B174" s="12"/>
      <c r="C174" s="3">
        <v>2223122</v>
      </c>
      <c r="D174" s="4">
        <f t="shared" ref="D174" si="162">C174/$K174</f>
        <v>0.69018935546123106</v>
      </c>
      <c r="E174" s="3">
        <v>753964</v>
      </c>
      <c r="F174" s="4">
        <f t="shared" ref="F174" si="163">E174/$K174</f>
        <v>0.23407529015545328</v>
      </c>
      <c r="G174" s="3">
        <v>121571</v>
      </c>
      <c r="H174" s="4">
        <f t="shared" ref="H174" si="164">G174/$K174</f>
        <v>3.774287247068641E-2</v>
      </c>
      <c r="I174" s="3">
        <v>122375</v>
      </c>
      <c r="J174" s="4">
        <f t="shared" ref="J174" si="165">I174/$K174</f>
        <v>3.7992481912629245E-2</v>
      </c>
      <c r="K174" s="3">
        <f t="shared" ref="K174" si="166">C174+E174+G174+I174</f>
        <v>3221032</v>
      </c>
    </row>
    <row r="175" spans="1:11" x14ac:dyDescent="0.2">
      <c r="A175" s="12">
        <f t="shared" si="71"/>
        <v>41306</v>
      </c>
      <c r="B175" s="12"/>
      <c r="C175" s="3">
        <v>2149601</v>
      </c>
      <c r="D175" s="4">
        <f t="shared" ref="D175" si="167">C175/$K175</f>
        <v>0.67465554795337423</v>
      </c>
      <c r="E175" s="3">
        <v>756003</v>
      </c>
      <c r="F175" s="4">
        <f t="shared" ref="F175" si="168">E175/$K175</f>
        <v>0.23727269303437928</v>
      </c>
      <c r="G175" s="3">
        <v>167444</v>
      </c>
      <c r="H175" s="4">
        <f t="shared" ref="H175" si="169">G175/$K175</f>
        <v>5.2552554437546688E-2</v>
      </c>
      <c r="I175" s="3">
        <v>113172</v>
      </c>
      <c r="J175" s="4">
        <f t="shared" ref="J175" si="170">I175/$K175</f>
        <v>3.55192045746998E-2</v>
      </c>
      <c r="K175" s="3">
        <f t="shared" ref="K175" si="171">C175+E175+G175+I175</f>
        <v>3186220</v>
      </c>
    </row>
    <row r="176" spans="1:11" x14ac:dyDescent="0.2">
      <c r="A176" s="12">
        <f t="shared" si="71"/>
        <v>41334</v>
      </c>
      <c r="B176" s="12"/>
      <c r="C176" s="3">
        <v>2408239</v>
      </c>
      <c r="D176" s="4">
        <f t="shared" ref="D176" si="172">C176/$K176</f>
        <v>0.70686773609915832</v>
      </c>
      <c r="E176" s="3">
        <v>705537</v>
      </c>
      <c r="F176" s="4">
        <f t="shared" ref="F176" si="173">E176/$K176</f>
        <v>0.20708963766644084</v>
      </c>
      <c r="G176" s="3">
        <v>176730</v>
      </c>
      <c r="H176" s="4">
        <f t="shared" ref="H176" si="174">G176/$K176</f>
        <v>5.1873894161170983E-2</v>
      </c>
      <c r="I176" s="3">
        <v>116410</v>
      </c>
      <c r="J176" s="4">
        <f t="shared" ref="J176" si="175">I176/$K176</f>
        <v>3.4168732073229867E-2</v>
      </c>
      <c r="K176" s="3">
        <f t="shared" ref="K176" si="176">C176+E176+G176+I176</f>
        <v>3406916</v>
      </c>
    </row>
    <row r="177" spans="1:11" x14ac:dyDescent="0.2">
      <c r="A177" s="12">
        <f t="shared" si="71"/>
        <v>41365</v>
      </c>
      <c r="B177" s="12"/>
      <c r="C177" s="3">
        <v>2297543</v>
      </c>
      <c r="D177" s="4">
        <f t="shared" ref="D177" si="177">C177/$K177</f>
        <v>0.6896931305748526</v>
      </c>
      <c r="E177" s="3">
        <v>737535</v>
      </c>
      <c r="F177" s="4">
        <f t="shared" ref="F177" si="178">E177/$K177</f>
        <v>0.22139860845195233</v>
      </c>
      <c r="G177" s="3">
        <v>200627</v>
      </c>
      <c r="H177" s="4">
        <f t="shared" ref="H177" si="179">G177/$K177</f>
        <v>6.0225668772180087E-2</v>
      </c>
      <c r="I177" s="3">
        <v>95549</v>
      </c>
      <c r="J177" s="4">
        <f t="shared" ref="J177" si="180">I177/$K177</f>
        <v>2.8682592201014993E-2</v>
      </c>
      <c r="K177" s="3">
        <f t="shared" ref="K177" si="181">C177+E177+G177+I177</f>
        <v>3331254</v>
      </c>
    </row>
    <row r="178" spans="1:11" x14ac:dyDescent="0.2">
      <c r="A178" s="12">
        <f t="shared" si="71"/>
        <v>41395</v>
      </c>
      <c r="B178" s="12"/>
      <c r="C178" s="3">
        <v>2169493</v>
      </c>
      <c r="D178" s="4">
        <f t="shared" ref="D178" si="182">C178/$K178</f>
        <v>0.65377031870162816</v>
      </c>
      <c r="E178" s="3">
        <v>802782</v>
      </c>
      <c r="F178" s="4">
        <f t="shared" ref="F178" si="183">E178/$K178</f>
        <v>0.24191598866091316</v>
      </c>
      <c r="G178" s="3">
        <v>236643</v>
      </c>
      <c r="H178" s="4">
        <f t="shared" ref="H178" si="184">G178/$K178</f>
        <v>7.1311670297396393E-2</v>
      </c>
      <c r="I178" s="3">
        <v>109515</v>
      </c>
      <c r="J178" s="4">
        <f t="shared" ref="J178" si="185">I178/$K178</f>
        <v>3.3002022340062311E-2</v>
      </c>
      <c r="K178" s="3">
        <f t="shared" ref="K178" si="186">C178+E178+G178+I178</f>
        <v>3318433</v>
      </c>
    </row>
    <row r="179" spans="1:11" x14ac:dyDescent="0.2">
      <c r="A179" s="12">
        <f t="shared" si="71"/>
        <v>41426</v>
      </c>
      <c r="B179" s="12"/>
      <c r="C179" s="3">
        <v>2202469</v>
      </c>
      <c r="D179" s="4">
        <f t="shared" ref="D179" si="187">C179/$K179</f>
        <v>0.69215259186117661</v>
      </c>
      <c r="E179" s="3">
        <v>700240</v>
      </c>
      <c r="F179" s="4">
        <f t="shared" ref="F179" si="188">E179/$K179</f>
        <v>0.22005891157826526</v>
      </c>
      <c r="G179" s="3">
        <v>172041</v>
      </c>
      <c r="H179" s="4">
        <f t="shared" ref="H179" si="189">G179/$K179</f>
        <v>5.4065970534154482E-2</v>
      </c>
      <c r="I179" s="3">
        <v>107307</v>
      </c>
      <c r="J179" s="4">
        <f t="shared" ref="J179" si="190">I179/$K179</f>
        <v>3.3722526026403674E-2</v>
      </c>
      <c r="K179" s="3">
        <f t="shared" ref="K179" si="191">C179+E179+G179+I179</f>
        <v>3182057</v>
      </c>
    </row>
    <row r="180" spans="1:11" x14ac:dyDescent="0.2">
      <c r="A180" s="12">
        <f t="shared" si="71"/>
        <v>41456</v>
      </c>
      <c r="B180" s="12"/>
      <c r="C180" s="3">
        <v>2225956</v>
      </c>
      <c r="D180" s="4">
        <f t="shared" ref="D180" si="192">C180/$K180</f>
        <v>0.67498395137836209</v>
      </c>
      <c r="E180" s="3">
        <v>749261</v>
      </c>
      <c r="F180" s="4">
        <f t="shared" ref="F180" si="193">E180/$K180</f>
        <v>0.22720087476738215</v>
      </c>
      <c r="G180" s="3">
        <v>210279</v>
      </c>
      <c r="H180" s="4">
        <f t="shared" ref="H180" si="194">G180/$K180</f>
        <v>6.3763592052983348E-2</v>
      </c>
      <c r="I180" s="3">
        <v>112295</v>
      </c>
      <c r="J180" s="4">
        <f t="shared" ref="J180" si="195">I180/$K180</f>
        <v>3.4051581801272428E-2</v>
      </c>
      <c r="K180" s="3">
        <f t="shared" ref="K180" si="196">C180+E180+G180+I180</f>
        <v>3297791</v>
      </c>
    </row>
    <row r="181" spans="1:11" x14ac:dyDescent="0.2">
      <c r="A181" s="12">
        <f t="shared" si="71"/>
        <v>41487</v>
      </c>
      <c r="B181" s="12"/>
      <c r="C181" s="3">
        <f>2188002+70797</f>
        <v>2258799</v>
      </c>
      <c r="D181" s="4">
        <f t="shared" ref="D181" si="197">C181/$K181</f>
        <v>0.70938904516657053</v>
      </c>
      <c r="E181" s="3">
        <f>791520-245115</f>
        <v>546405</v>
      </c>
      <c r="F181" s="4">
        <f t="shared" ref="F181" si="198">E181/$K181</f>
        <v>0.17160168798739506</v>
      </c>
      <c r="G181" s="3">
        <f>206253+1230</f>
        <v>207483</v>
      </c>
      <c r="H181" s="4">
        <f t="shared" ref="H181" si="199">G181/$K181</f>
        <v>6.5161250407094903E-2</v>
      </c>
      <c r="I181" s="3">
        <f>116346+55114</f>
        <v>171460</v>
      </c>
      <c r="J181" s="4">
        <f t="shared" ref="J181" si="200">I181/$K181</f>
        <v>5.3848016438939536E-2</v>
      </c>
      <c r="K181" s="3">
        <f t="shared" ref="K181" si="201">C181+E181+G181+I181</f>
        <v>3184147</v>
      </c>
    </row>
    <row r="182" spans="1:11" x14ac:dyDescent="0.2">
      <c r="A182" s="12">
        <f t="shared" si="71"/>
        <v>41518</v>
      </c>
      <c r="B182" s="12"/>
      <c r="C182" s="3">
        <v>2310529</v>
      </c>
      <c r="D182" s="4">
        <f t="shared" ref="D182" si="202">C182/$K182</f>
        <v>0.68934489934437726</v>
      </c>
      <c r="E182" s="3">
        <v>733452</v>
      </c>
      <c r="F182" s="4">
        <f t="shared" ref="F182" si="203">E182/$K182</f>
        <v>0.21882495095882032</v>
      </c>
      <c r="G182" s="3">
        <v>169256</v>
      </c>
      <c r="H182" s="4">
        <f t="shared" ref="H182" si="204">G182/$K182</f>
        <v>5.0497423007212598E-2</v>
      </c>
      <c r="I182" s="3">
        <v>138538</v>
      </c>
      <c r="J182" s="4">
        <f t="shared" ref="J182" si="205">I182/$K182</f>
        <v>4.1332726689589844E-2</v>
      </c>
      <c r="K182" s="3">
        <f t="shared" ref="K182" si="206">C182+E182+G182+I182</f>
        <v>3351775</v>
      </c>
    </row>
    <row r="183" spans="1:11" x14ac:dyDescent="0.2">
      <c r="A183" s="12">
        <f t="shared" si="71"/>
        <v>41548</v>
      </c>
      <c r="B183" s="12"/>
      <c r="C183" s="3">
        <v>2176159</v>
      </c>
      <c r="D183" s="4">
        <f t="shared" ref="D183" si="207">C183/$K183</f>
        <v>0.66694116727629915</v>
      </c>
      <c r="E183" s="3">
        <v>771365</v>
      </c>
      <c r="F183" s="4">
        <f t="shared" ref="F183" si="208">E183/$K183</f>
        <v>0.2364050942491254</v>
      </c>
      <c r="G183" s="3">
        <v>189586</v>
      </c>
      <c r="H183" s="4">
        <f t="shared" ref="H183" si="209">G183/$K183</f>
        <v>5.8103616573625567E-2</v>
      </c>
      <c r="I183" s="3">
        <v>125785</v>
      </c>
      <c r="J183" s="4">
        <f t="shared" ref="J183" si="210">I183/$K183</f>
        <v>3.8550121900949925E-2</v>
      </c>
      <c r="K183" s="3">
        <f t="shared" ref="K183" si="211">C183+E183+G183+I183</f>
        <v>3262895</v>
      </c>
    </row>
    <row r="184" spans="1:11" x14ac:dyDescent="0.2">
      <c r="A184" s="12">
        <f t="shared" si="71"/>
        <v>41579</v>
      </c>
      <c r="B184" s="12"/>
      <c r="C184" s="3">
        <v>2239991</v>
      </c>
      <c r="D184" s="4">
        <f t="shared" ref="D184" si="212">C184/$K184</f>
        <v>0.68445053526385824</v>
      </c>
      <c r="E184" s="3">
        <v>729686</v>
      </c>
      <c r="F184" s="4">
        <f t="shared" ref="F184" si="213">E184/$K184</f>
        <v>0.22296249104328708</v>
      </c>
      <c r="G184" s="3">
        <v>161256</v>
      </c>
      <c r="H184" s="4">
        <f t="shared" ref="H184" si="214">G184/$K184</f>
        <v>4.9273303113498548E-2</v>
      </c>
      <c r="I184" s="3">
        <v>141752</v>
      </c>
      <c r="J184" s="4">
        <f t="shared" ref="J184" si="215">I184/$K184</f>
        <v>4.3313670579356096E-2</v>
      </c>
      <c r="K184" s="3">
        <f t="shared" ref="K184" si="216">C184+E184+G184+I184</f>
        <v>3272685</v>
      </c>
    </row>
    <row r="185" spans="1:11" x14ac:dyDescent="0.2">
      <c r="A185" s="12">
        <f t="shared" si="71"/>
        <v>41609</v>
      </c>
      <c r="B185" s="12"/>
      <c r="C185" s="3">
        <v>2535492</v>
      </c>
      <c r="D185" s="4">
        <f t="shared" ref="D185" si="217">C185/$K185</f>
        <v>0.74370481440025904</v>
      </c>
      <c r="E185" s="3">
        <v>549795</v>
      </c>
      <c r="F185" s="4">
        <f t="shared" ref="F185" si="218">E185/$K185</f>
        <v>0.16126463362266197</v>
      </c>
      <c r="G185" s="3">
        <v>176630</v>
      </c>
      <c r="H185" s="4">
        <f t="shared" ref="H185" si="219">G185/$K185</f>
        <v>5.1808714587747766E-2</v>
      </c>
      <c r="I185" s="3">
        <v>147355</v>
      </c>
      <c r="J185" s="4">
        <f t="shared" ref="J185" si="220">I185/$K185</f>
        <v>4.3221837389331212E-2</v>
      </c>
      <c r="K185" s="3">
        <f t="shared" ref="K185" si="221">C185+E185+G185+I185</f>
        <v>3409272</v>
      </c>
    </row>
    <row r="186" spans="1:11" x14ac:dyDescent="0.2">
      <c r="A186" s="12">
        <f t="shared" si="71"/>
        <v>41640</v>
      </c>
      <c r="B186" s="12"/>
      <c r="C186" s="3">
        <v>2246066</v>
      </c>
      <c r="D186" s="4">
        <f t="shared" ref="D186" si="222">C186/$K186</f>
        <v>0.68130881462119763</v>
      </c>
      <c r="E186" s="3">
        <v>795359</v>
      </c>
      <c r="F186" s="4">
        <f t="shared" ref="F186" si="223">E186/$K186</f>
        <v>0.24125965020097412</v>
      </c>
      <c r="G186" s="3">
        <v>116963</v>
      </c>
      <c r="H186" s="4">
        <f t="shared" ref="H186" si="224">G186/$K186</f>
        <v>3.5478887479058557E-2</v>
      </c>
      <c r="I186" s="3">
        <v>138305</v>
      </c>
      <c r="J186" s="4">
        <f t="shared" ref="J186" si="225">I186/$K186</f>
        <v>4.1952647698769649E-2</v>
      </c>
      <c r="K186" s="3">
        <f t="shared" ref="K186" si="226">C186+E186+G186+I186</f>
        <v>3296693</v>
      </c>
    </row>
    <row r="187" spans="1:11" x14ac:dyDescent="0.2">
      <c r="A187" s="12">
        <f t="shared" si="71"/>
        <v>41671</v>
      </c>
      <c r="B187" s="12"/>
      <c r="C187" s="3">
        <v>2247418</v>
      </c>
      <c r="D187" s="4">
        <f t="shared" ref="D187" si="227">C187/$K187</f>
        <v>0.69599307047423087</v>
      </c>
      <c r="E187" s="3">
        <v>716574</v>
      </c>
      <c r="F187" s="4">
        <f t="shared" ref="F187" si="228">E187/$K187</f>
        <v>0.2219126742252672</v>
      </c>
      <c r="G187" s="3">
        <v>140677</v>
      </c>
      <c r="H187" s="4">
        <f t="shared" ref="H187" si="229">G187/$K187</f>
        <v>4.3565646077010765E-2</v>
      </c>
      <c r="I187" s="3">
        <v>124412</v>
      </c>
      <c r="J187" s="4">
        <f t="shared" ref="J187" si="230">I187/$K187</f>
        <v>3.8528609223491141E-2</v>
      </c>
      <c r="K187" s="3">
        <f t="shared" ref="K187" si="231">C187+E187+G187+I187</f>
        <v>3229081</v>
      </c>
    </row>
    <row r="188" spans="1:11" x14ac:dyDescent="0.2">
      <c r="A188" s="12">
        <f t="shared" si="71"/>
        <v>41699</v>
      </c>
      <c r="B188" s="12"/>
      <c r="C188" s="3">
        <v>2336213</v>
      </c>
      <c r="D188" s="4">
        <f t="shared" ref="D188" si="232">C188/$K188</f>
        <v>0.68727671426957615</v>
      </c>
      <c r="E188" s="3">
        <v>754231</v>
      </c>
      <c r="F188" s="4">
        <f t="shared" ref="F188" si="233">E188/$K188</f>
        <v>0.22188276646018865</v>
      </c>
      <c r="G188" s="3">
        <v>146901</v>
      </c>
      <c r="H188" s="4">
        <f t="shared" ref="H188" si="234">G188/$K188</f>
        <v>4.3215938188390791E-2</v>
      </c>
      <c r="I188" s="3">
        <v>161887</v>
      </c>
      <c r="J188" s="4">
        <f t="shared" ref="J188" si="235">I188/$K188</f>
        <v>4.7624581081844371E-2</v>
      </c>
      <c r="K188" s="3">
        <f t="shared" ref="K188" si="236">C188+E188+G188+I188</f>
        <v>3399232</v>
      </c>
    </row>
    <row r="189" spans="1:11" x14ac:dyDescent="0.2">
      <c r="A189" s="103">
        <f t="shared" si="71"/>
        <v>41730</v>
      </c>
      <c r="B189" s="12"/>
      <c r="C189" s="3">
        <f>2318464-18346284+18361751</f>
        <v>2333931</v>
      </c>
      <c r="D189" s="4">
        <f t="shared" ref="D189" si="237">C189/$K189</f>
        <v>0.69408481883969619</v>
      </c>
      <c r="E189" s="3">
        <f>799212-6414928+6407507</f>
        <v>791791</v>
      </c>
      <c r="F189" s="4">
        <f t="shared" ref="F189" si="238">E189/$K189</f>
        <v>0.23546973444969105</v>
      </c>
      <c r="G189" s="3">
        <f>126109-1375614+1369603</f>
        <v>120098</v>
      </c>
      <c r="H189" s="4">
        <f t="shared" ref="H189" si="239">G189/$K189</f>
        <v>3.571579390008095E-2</v>
      </c>
      <c r="I189" s="3">
        <f>122814-1068733+1062701</f>
        <v>116782</v>
      </c>
      <c r="J189" s="4">
        <f t="shared" ref="J189" si="240">I189/$K189</f>
        <v>3.4729652810531843E-2</v>
      </c>
      <c r="K189" s="3">
        <f t="shared" ref="K189" si="241">C189+E189+G189+I189</f>
        <v>3362602</v>
      </c>
    </row>
    <row r="190" spans="1:11" x14ac:dyDescent="0.2">
      <c r="A190" s="12">
        <f t="shared" si="71"/>
        <v>41760</v>
      </c>
      <c r="B190" s="12"/>
      <c r="C190" s="3">
        <v>2312401</v>
      </c>
      <c r="D190" s="4">
        <f t="shared" ref="D190" si="242">C190/$K190</f>
        <v>0.6758639738118899</v>
      </c>
      <c r="E190" s="3">
        <v>814826</v>
      </c>
      <c r="F190" s="4">
        <f t="shared" ref="F190" si="243">E190/$K190</f>
        <v>0.23815572572631086</v>
      </c>
      <c r="G190" s="3">
        <v>166139</v>
      </c>
      <c r="H190" s="4">
        <f t="shared" ref="H190" si="244">G190/$K190</f>
        <v>4.855877710878588E-2</v>
      </c>
      <c r="I190" s="3">
        <v>128034</v>
      </c>
      <c r="J190" s="4">
        <f t="shared" ref="J190" si="245">I190/$K190</f>
        <v>3.7421523353013388E-2</v>
      </c>
      <c r="K190" s="3">
        <f t="shared" ref="K190" si="246">C190+E190+G190+I190</f>
        <v>3421400</v>
      </c>
    </row>
    <row r="191" spans="1:11" x14ac:dyDescent="0.2">
      <c r="A191" s="12">
        <f t="shared" si="71"/>
        <v>41791</v>
      </c>
      <c r="B191" s="12"/>
      <c r="C191" s="3">
        <v>2261245</v>
      </c>
      <c r="D191" s="4">
        <f t="shared" ref="D191" si="247">C191/$K191</f>
        <v>0.6669994911767092</v>
      </c>
      <c r="E191" s="3">
        <v>779480</v>
      </c>
      <c r="F191" s="4">
        <f t="shared" ref="F191" si="248">E191/$K191</f>
        <v>0.22992323405133952</v>
      </c>
      <c r="G191" s="3">
        <v>220829</v>
      </c>
      <c r="H191" s="4">
        <f t="shared" ref="H191" si="249">G191/$K191</f>
        <v>6.5137935357319307E-2</v>
      </c>
      <c r="I191" s="3">
        <v>128621</v>
      </c>
      <c r="J191" s="4">
        <f t="shared" ref="J191" si="250">I191/$K191</f>
        <v>3.7939339414631991E-2</v>
      </c>
      <c r="K191" s="3">
        <f t="shared" ref="K191" si="251">C191+E191+G191+I191</f>
        <v>3390175</v>
      </c>
    </row>
    <row r="192" spans="1:11" x14ac:dyDescent="0.2">
      <c r="A192" s="12">
        <f t="shared" si="71"/>
        <v>41821</v>
      </c>
      <c r="B192" s="12"/>
      <c r="C192" s="3">
        <v>2413986</v>
      </c>
      <c r="D192" s="4">
        <f t="shared" ref="D192" si="252">C192/$K192</f>
        <v>0.65443635325562288</v>
      </c>
      <c r="E192" s="3">
        <v>902735</v>
      </c>
      <c r="F192" s="4">
        <f t="shared" ref="F192" si="253">E192/$K192</f>
        <v>0.24473323430882146</v>
      </c>
      <c r="G192" s="3">
        <v>245868</v>
      </c>
      <c r="H192" s="4">
        <f t="shared" ref="H192" si="254">G192/$K192</f>
        <v>6.6655298457511142E-2</v>
      </c>
      <c r="I192" s="3">
        <v>126060</v>
      </c>
      <c r="J192" s="4">
        <f t="shared" ref="J192" si="255">I192/$K192</f>
        <v>3.4175113978044534E-2</v>
      </c>
      <c r="K192" s="3">
        <f t="shared" ref="K192" si="256">C192+E192+G192+I192</f>
        <v>3688649</v>
      </c>
    </row>
    <row r="193" spans="1:11" x14ac:dyDescent="0.2">
      <c r="A193" s="12">
        <f t="shared" si="71"/>
        <v>41852</v>
      </c>
      <c r="B193" s="12"/>
      <c r="C193" s="3">
        <v>2210491</v>
      </c>
      <c r="D193" s="4">
        <f t="shared" ref="D193" si="257">C193/$K193</f>
        <v>0.64752953514191225</v>
      </c>
      <c r="E193" s="3">
        <v>852511</v>
      </c>
      <c r="F193" s="4">
        <f t="shared" ref="F193" si="258">E193/$K193</f>
        <v>0.24973006066677797</v>
      </c>
      <c r="G193" s="3">
        <v>212128</v>
      </c>
      <c r="H193" s="4">
        <f t="shared" ref="H193" si="259">G193/$K193</f>
        <v>6.2139653692588462E-2</v>
      </c>
      <c r="I193" s="3">
        <v>138600</v>
      </c>
      <c r="J193" s="4">
        <f t="shared" ref="J193" si="260">I193/$K193</f>
        <v>4.060075049872134E-2</v>
      </c>
      <c r="K193" s="3">
        <f t="shared" ref="K193" si="261">C193+E193+G193+I193</f>
        <v>3413730</v>
      </c>
    </row>
    <row r="194" spans="1:11" x14ac:dyDescent="0.2">
      <c r="A194" s="12">
        <f t="shared" si="71"/>
        <v>41883</v>
      </c>
      <c r="B194" s="12"/>
      <c r="C194" s="3">
        <v>2216502</v>
      </c>
      <c r="D194" s="4">
        <f t="shared" ref="D194" si="262">C194/$K194</f>
        <v>0.65441587862744333</v>
      </c>
      <c r="E194" s="3">
        <v>791185</v>
      </c>
      <c r="F194" s="4">
        <f t="shared" ref="F194" si="263">E194/$K194</f>
        <v>0.23359510929015798</v>
      </c>
      <c r="G194" s="3">
        <v>242243</v>
      </c>
      <c r="H194" s="4">
        <f t="shared" ref="H194" si="264">G194/$K194</f>
        <v>7.152155318892009E-2</v>
      </c>
      <c r="I194" s="3">
        <v>137063</v>
      </c>
      <c r="J194" s="4">
        <f t="shared" ref="J194" si="265">I194/$K194</f>
        <v>4.0467458893478671E-2</v>
      </c>
      <c r="K194" s="3">
        <f t="shared" ref="K194" si="266">C194+E194+G194+I194</f>
        <v>3386993</v>
      </c>
    </row>
    <row r="195" spans="1:11" x14ac:dyDescent="0.2">
      <c r="A195" s="12">
        <f t="shared" si="71"/>
        <v>41913</v>
      </c>
      <c r="B195" s="12"/>
      <c r="C195" s="3">
        <v>2137740</v>
      </c>
      <c r="D195" s="4">
        <f t="shared" ref="D195" si="267">C195/$K195</f>
        <v>0.62765420209517542</v>
      </c>
      <c r="E195" s="3">
        <v>856733</v>
      </c>
      <c r="F195" s="4">
        <f t="shared" ref="F195" si="268">E195/$K195</f>
        <v>0.25154231455818105</v>
      </c>
      <c r="G195" s="3">
        <v>270581</v>
      </c>
      <c r="H195" s="4">
        <f t="shared" ref="H195" si="269">G195/$K195</f>
        <v>7.9444320477286612E-2</v>
      </c>
      <c r="I195" s="3">
        <v>140866</v>
      </c>
      <c r="J195" s="4">
        <f t="shared" ref="J195" si="270">I195/$K195</f>
        <v>4.1359162869356883E-2</v>
      </c>
      <c r="K195" s="3">
        <f t="shared" ref="K195" si="271">C195+E195+G195+I195</f>
        <v>3405920</v>
      </c>
    </row>
    <row r="196" spans="1:11" x14ac:dyDescent="0.2">
      <c r="A196" s="12">
        <f t="shared" si="71"/>
        <v>41944</v>
      </c>
      <c r="B196" s="12"/>
      <c r="C196" s="3">
        <v>2353605</v>
      </c>
      <c r="D196" s="4">
        <f t="shared" ref="D196" si="272">C196/$K196</f>
        <v>0.68319964098422803</v>
      </c>
      <c r="E196" s="3">
        <v>782659</v>
      </c>
      <c r="F196" s="4">
        <f t="shared" ref="F196" si="273">E196/$K196</f>
        <v>0.2271886522220487</v>
      </c>
      <c r="G196" s="3">
        <v>152050</v>
      </c>
      <c r="H196" s="4">
        <f t="shared" ref="H196" si="274">G196/$K196</f>
        <v>4.4136762715770862E-2</v>
      </c>
      <c r="I196" s="3">
        <v>156660</v>
      </c>
      <c r="J196" s="4">
        <f t="shared" ref="J196" si="275">I196/$K196</f>
        <v>4.5474944077952405E-2</v>
      </c>
      <c r="K196" s="3">
        <f t="shared" ref="K196" si="276">C196+E196+G196+I196</f>
        <v>3444974</v>
      </c>
    </row>
    <row r="197" spans="1:11" x14ac:dyDescent="0.2">
      <c r="A197" s="12">
        <f t="shared" si="71"/>
        <v>41974</v>
      </c>
      <c r="B197" s="12"/>
      <c r="C197" s="3">
        <f>27275986-SUM(C186:C196)</f>
        <v>2206388</v>
      </c>
      <c r="D197" s="4">
        <f t="shared" ref="D197" si="277">C197/$K197</f>
        <v>0.64707065789589446</v>
      </c>
      <c r="E197" s="3">
        <f>9706636-SUM(E186:E196)</f>
        <v>868552</v>
      </c>
      <c r="F197" s="4">
        <f t="shared" ref="F197" si="278">E197/$K197</f>
        <v>0.25472152407318882</v>
      </c>
      <c r="G197" s="3">
        <f>2224964-SUM(G186:G196)</f>
        <v>190487</v>
      </c>
      <c r="H197" s="4">
        <f t="shared" ref="H197" si="279">G197/$K197</f>
        <v>5.5864403001926792E-2</v>
      </c>
      <c r="I197" s="3">
        <f>1641673-SUM(I186:I196)</f>
        <v>144383</v>
      </c>
      <c r="J197" s="4">
        <f t="shared" ref="J197" si="280">I197/$K197</f>
        <v>4.2343415028989882E-2</v>
      </c>
      <c r="K197" s="3">
        <f t="shared" ref="K197" si="281">C197+E197+G197+I197</f>
        <v>3409810</v>
      </c>
    </row>
    <row r="198" spans="1:11" x14ac:dyDescent="0.2">
      <c r="A198" s="12">
        <f t="shared" si="71"/>
        <v>42005</v>
      </c>
      <c r="B198" s="12"/>
      <c r="C198" s="3">
        <v>2275434</v>
      </c>
      <c r="D198" s="4">
        <f t="shared" ref="D198" si="282">C198/$K198</f>
        <v>0.6637769434744939</v>
      </c>
      <c r="E198" s="3">
        <v>835552</v>
      </c>
      <c r="F198" s="4">
        <f t="shared" ref="F198" si="283">E198/$K198</f>
        <v>0.24374257951406209</v>
      </c>
      <c r="G198" s="3">
        <v>167915</v>
      </c>
      <c r="H198" s="4">
        <f t="shared" ref="H198" si="284">G198/$K198</f>
        <v>4.8983229337137286E-2</v>
      </c>
      <c r="I198" s="3">
        <v>149109</v>
      </c>
      <c r="J198" s="4">
        <f t="shared" ref="J198" si="285">I198/$K198</f>
        <v>4.3497247674306669E-2</v>
      </c>
      <c r="K198" s="3">
        <f t="shared" ref="K198" si="286">C198+E198+G198+I198</f>
        <v>3428010</v>
      </c>
    </row>
    <row r="199" spans="1:11" x14ac:dyDescent="0.2">
      <c r="A199" s="12">
        <f t="shared" si="71"/>
        <v>42036</v>
      </c>
      <c r="B199" s="12"/>
      <c r="C199" s="3">
        <v>2345965</v>
      </c>
      <c r="D199" s="4">
        <f t="shared" ref="D199" si="287">C199/$K199</f>
        <v>0.69049214045749763</v>
      </c>
      <c r="E199" s="3">
        <v>761755</v>
      </c>
      <c r="F199" s="4">
        <f t="shared" ref="F199" si="288">E199/$K199</f>
        <v>0.22420873306046812</v>
      </c>
      <c r="G199" s="3">
        <v>157393</v>
      </c>
      <c r="H199" s="4">
        <f t="shared" ref="H199" si="289">G199/$K199</f>
        <v>4.6325767632094644E-2</v>
      </c>
      <c r="I199" s="3">
        <v>132413</v>
      </c>
      <c r="J199" s="4">
        <f t="shared" ref="J199" si="290">I199/$K199</f>
        <v>3.8973358849939632E-2</v>
      </c>
      <c r="K199" s="3">
        <f t="shared" ref="K199" si="291">C199+E199+G199+I199</f>
        <v>3397526</v>
      </c>
    </row>
    <row r="200" spans="1:11" x14ac:dyDescent="0.2">
      <c r="A200" s="12">
        <f t="shared" si="71"/>
        <v>42064</v>
      </c>
      <c r="B200" s="12"/>
      <c r="C200" s="3">
        <v>2430072</v>
      </c>
      <c r="D200" s="4">
        <f t="shared" ref="D200" si="292">C200/$K200</f>
        <v>0.66939356117566262</v>
      </c>
      <c r="E200" s="3">
        <v>883184</v>
      </c>
      <c r="F200" s="4">
        <f t="shared" ref="F200" si="293">E200/$K200</f>
        <v>0.24328401912921366</v>
      </c>
      <c r="G200" s="3">
        <v>172190</v>
      </c>
      <c r="H200" s="4">
        <f t="shared" ref="H200" si="294">G200/$K200</f>
        <v>4.7431877450066232E-2</v>
      </c>
      <c r="I200" s="3">
        <v>144813</v>
      </c>
      <c r="J200" s="4">
        <f t="shared" ref="J200" si="295">I200/$K200</f>
        <v>3.9890542245057448E-2</v>
      </c>
      <c r="K200" s="3">
        <f t="shared" ref="K200" si="296">C200+E200+G200+I200</f>
        <v>3630259</v>
      </c>
    </row>
    <row r="201" spans="1:11" x14ac:dyDescent="0.2">
      <c r="A201" s="12">
        <f t="shared" si="71"/>
        <v>42095</v>
      </c>
      <c r="B201" s="12"/>
      <c r="C201" s="3">
        <v>2332949</v>
      </c>
      <c r="D201" s="4">
        <f t="shared" ref="D201" si="297">C201/$K201</f>
        <v>0.66937377323025959</v>
      </c>
      <c r="E201" s="3">
        <v>838064</v>
      </c>
      <c r="F201" s="4">
        <f t="shared" ref="F201" si="298">E201/$K201</f>
        <v>0.24045877637635638</v>
      </c>
      <c r="G201" s="3">
        <v>175642</v>
      </c>
      <c r="H201" s="4">
        <f t="shared" ref="H201" si="299">G201/$K201</f>
        <v>5.0395507264714853E-2</v>
      </c>
      <c r="I201" s="3">
        <v>138616</v>
      </c>
      <c r="J201" s="4">
        <f t="shared" ref="J201" si="300">I201/$K201</f>
        <v>3.977194312866919E-2</v>
      </c>
      <c r="K201" s="3">
        <f t="shared" ref="K201" si="301">C201+E201+G201+I201</f>
        <v>3485271</v>
      </c>
    </row>
    <row r="202" spans="1:11" x14ac:dyDescent="0.2">
      <c r="A202" s="12">
        <f t="shared" si="71"/>
        <v>42125</v>
      </c>
      <c r="B202" s="12"/>
      <c r="C202" s="3">
        <v>2407708</v>
      </c>
      <c r="D202" s="4">
        <f t="shared" ref="D202" si="302">C202/$K202</f>
        <v>0.68560334574004456</v>
      </c>
      <c r="E202" s="3">
        <v>841392</v>
      </c>
      <c r="F202" s="4">
        <f t="shared" ref="F202" si="303">E202/$K202</f>
        <v>0.23958933985305009</v>
      </c>
      <c r="G202" s="3">
        <v>149979</v>
      </c>
      <c r="H202" s="4">
        <f t="shared" ref="H202" si="304">G202/$K202</f>
        <v>4.2707049272896105E-2</v>
      </c>
      <c r="I202" s="3">
        <v>112730</v>
      </c>
      <c r="J202" s="4">
        <f t="shared" ref="J202" si="305">I202/$K202</f>
        <v>3.2100265134009279E-2</v>
      </c>
      <c r="K202" s="3">
        <f t="shared" ref="K202" si="306">C202+E202+G202+I202</f>
        <v>3511809</v>
      </c>
    </row>
    <row r="203" spans="1:11" x14ac:dyDescent="0.2">
      <c r="A203" s="12">
        <f t="shared" si="71"/>
        <v>42156</v>
      </c>
      <c r="B203" s="12"/>
      <c r="C203" s="3">
        <v>2513903</v>
      </c>
      <c r="D203" s="4">
        <f t="shared" ref="D203" si="307">C203/$K203</f>
        <v>0.68281965966346614</v>
      </c>
      <c r="E203" s="3">
        <v>858800</v>
      </c>
      <c r="F203" s="4">
        <f t="shared" ref="F203" si="308">E203/$K203</f>
        <v>0.2332649763013866</v>
      </c>
      <c r="G203" s="3">
        <v>175954</v>
      </c>
      <c r="H203" s="4">
        <f t="shared" ref="H203" si="309">G203/$K203</f>
        <v>4.7792158407235885E-2</v>
      </c>
      <c r="I203" s="3">
        <v>132993</v>
      </c>
      <c r="J203" s="4">
        <f t="shared" ref="J203" si="310">I203/$K203</f>
        <v>3.6123205627911395E-2</v>
      </c>
      <c r="K203" s="3">
        <f t="shared" ref="K203" si="311">C203+E203+G203+I203</f>
        <v>3681650</v>
      </c>
    </row>
    <row r="204" spans="1:11" x14ac:dyDescent="0.2">
      <c r="A204" s="12">
        <f t="shared" si="71"/>
        <v>42186</v>
      </c>
      <c r="B204" s="12"/>
      <c r="C204" s="3">
        <v>2263456</v>
      </c>
      <c r="D204" s="4">
        <f t="shared" ref="D204" si="312">C204/$K204</f>
        <v>0.64555815412697504</v>
      </c>
      <c r="E204" s="3">
        <v>902320</v>
      </c>
      <c r="F204" s="4">
        <f t="shared" ref="F204" si="313">E204/$K204</f>
        <v>0.25734983743083678</v>
      </c>
      <c r="G204" s="3">
        <v>211337</v>
      </c>
      <c r="H204" s="4">
        <f t="shared" ref="H204" si="314">G204/$K204</f>
        <v>6.0275226741201303E-2</v>
      </c>
      <c r="I204" s="3">
        <v>129087</v>
      </c>
      <c r="J204" s="4">
        <f t="shared" ref="J204" si="315">I204/$K204</f>
        <v>3.6816781700986824E-2</v>
      </c>
      <c r="K204" s="3">
        <f t="shared" ref="K204" si="316">C204+E204+G204+I204</f>
        <v>3506200</v>
      </c>
    </row>
    <row r="205" spans="1:11" x14ac:dyDescent="0.2">
      <c r="A205" s="12">
        <f t="shared" si="71"/>
        <v>42217</v>
      </c>
      <c r="B205" s="12"/>
      <c r="C205" s="3">
        <v>2345257</v>
      </c>
      <c r="D205" s="4">
        <f t="shared" ref="D205" si="317">C205/$K205</f>
        <v>0.66380746541644897</v>
      </c>
      <c r="E205" s="3">
        <v>853512</v>
      </c>
      <c r="F205" s="4">
        <f t="shared" ref="F205" si="318">E205/$K205</f>
        <v>0.24158019245759599</v>
      </c>
      <c r="G205" s="3">
        <v>199559</v>
      </c>
      <c r="H205" s="4">
        <f t="shared" ref="H205" si="319">G205/$K205</f>
        <v>5.6483683447503256E-2</v>
      </c>
      <c r="I205" s="3">
        <v>134710</v>
      </c>
      <c r="J205" s="4">
        <f t="shared" ref="J205" si="320">I205/$K205</f>
        <v>3.8128658678451804E-2</v>
      </c>
      <c r="K205" s="3">
        <f t="shared" ref="K205" si="321">C205+E205+G205+I205</f>
        <v>3533038</v>
      </c>
    </row>
    <row r="206" spans="1:11" x14ac:dyDescent="0.2">
      <c r="A206" s="12">
        <f t="shared" si="71"/>
        <v>42248</v>
      </c>
      <c r="B206" s="12"/>
      <c r="C206" s="3">
        <v>2245888</v>
      </c>
      <c r="D206" s="4">
        <f t="shared" ref="D206" si="322">C206/$K206</f>
        <v>0.646249980577004</v>
      </c>
      <c r="E206" s="3">
        <v>865442</v>
      </c>
      <c r="F206" s="4">
        <f t="shared" ref="F206" si="323">E206/$K206</f>
        <v>0.24902928182105408</v>
      </c>
      <c r="G206" s="3">
        <v>222497</v>
      </c>
      <c r="H206" s="4">
        <f t="shared" ref="H206" si="324">G206/$K206</f>
        <v>6.4023086604693399E-2</v>
      </c>
      <c r="I206" s="3">
        <v>141435</v>
      </c>
      <c r="J206" s="4">
        <f t="shared" ref="J206" si="325">I206/$K206</f>
        <v>4.069765099724855E-2</v>
      </c>
      <c r="K206" s="3">
        <f t="shared" ref="K206" si="326">C206+E206+G206+I206</f>
        <v>3475262</v>
      </c>
    </row>
    <row r="207" spans="1:11" x14ac:dyDescent="0.2">
      <c r="A207" s="12">
        <f t="shared" si="71"/>
        <v>42278</v>
      </c>
      <c r="B207" s="12"/>
      <c r="C207" s="3">
        <v>2251145</v>
      </c>
      <c r="D207" s="4">
        <f t="shared" ref="D207" si="327">C207/$K207</f>
        <v>0.64629610915183622</v>
      </c>
      <c r="E207" s="3">
        <v>822677</v>
      </c>
      <c r="F207" s="4">
        <f t="shared" ref="F207" si="328">E207/$K207</f>
        <v>0.23618778185710168</v>
      </c>
      <c r="G207" s="3">
        <v>266941</v>
      </c>
      <c r="H207" s="4">
        <f t="shared" ref="H207" si="329">G207/$K207</f>
        <v>7.6637857478350044E-2</v>
      </c>
      <c r="I207" s="3">
        <v>142385</v>
      </c>
      <c r="J207" s="4">
        <f t="shared" ref="J207" si="330">I207/$K207</f>
        <v>4.0878251512712065E-2</v>
      </c>
      <c r="K207" s="3">
        <f t="shared" ref="K207" si="331">C207+E207+G207+I207</f>
        <v>3483148</v>
      </c>
    </row>
    <row r="208" spans="1:11" x14ac:dyDescent="0.2">
      <c r="A208" s="12">
        <f t="shared" si="71"/>
        <v>42309</v>
      </c>
      <c r="B208" s="12"/>
      <c r="C208" s="3">
        <v>2283414</v>
      </c>
      <c r="D208" s="4">
        <f t="shared" ref="D208" si="332">C208/$K208</f>
        <v>0.66108900964354855</v>
      </c>
      <c r="E208" s="3">
        <v>794567</v>
      </c>
      <c r="F208" s="4">
        <f t="shared" ref="F208" si="333">E208/$K208</f>
        <v>0.23004129392455572</v>
      </c>
      <c r="G208" s="3">
        <v>224908</v>
      </c>
      <c r="H208" s="4">
        <f t="shared" ref="H208" si="334">G208/$K208</f>
        <v>6.5114870531980285E-2</v>
      </c>
      <c r="I208" s="3">
        <v>151130</v>
      </c>
      <c r="J208" s="4">
        <f t="shared" ref="J208" si="335">I208/$K208</f>
        <v>4.3754825899915431E-2</v>
      </c>
      <c r="K208" s="3">
        <f t="shared" ref="K208" si="336">C208+E208+G208+I208</f>
        <v>3454019</v>
      </c>
    </row>
    <row r="209" spans="1:11" x14ac:dyDescent="0.2">
      <c r="A209" s="12">
        <f t="shared" si="71"/>
        <v>42339</v>
      </c>
      <c r="B209" s="12"/>
      <c r="C209" s="3">
        <v>2186230</v>
      </c>
      <c r="D209" s="4">
        <f t="shared" ref="D209" si="337">C209/$K209</f>
        <v>0.62710794817294424</v>
      </c>
      <c r="E209" s="3">
        <v>836037</v>
      </c>
      <c r="F209" s="4">
        <f t="shared" ref="F209" si="338">E209/$K209</f>
        <v>0.23981257583450222</v>
      </c>
      <c r="G209" s="3">
        <v>237860</v>
      </c>
      <c r="H209" s="4">
        <f t="shared" ref="H209" si="339">G209/$K209</f>
        <v>6.8228821556934327E-2</v>
      </c>
      <c r="I209" s="3">
        <v>226083</v>
      </c>
      <c r="J209" s="4">
        <f t="shared" ref="J209" si="340">I209/$K209</f>
        <v>6.4850654435619201E-2</v>
      </c>
      <c r="K209" s="3">
        <f t="shared" ref="K209" si="341">C209+E209+G209+I209</f>
        <v>3486210</v>
      </c>
    </row>
    <row r="210" spans="1:11" x14ac:dyDescent="0.2">
      <c r="A210" s="12">
        <f t="shared" si="71"/>
        <v>42370</v>
      </c>
      <c r="B210" s="12"/>
      <c r="C210" s="3">
        <v>2362071</v>
      </c>
      <c r="D210" s="4">
        <f t="shared" ref="D210" si="342">C210/$K210</f>
        <v>0.66912107554722089</v>
      </c>
      <c r="E210" s="3">
        <v>819478</v>
      </c>
      <c r="F210" s="4">
        <f t="shared" ref="F210" si="343">E210/$K210</f>
        <v>0.23213950840058808</v>
      </c>
      <c r="G210" s="3">
        <v>188876</v>
      </c>
      <c r="H210" s="4">
        <f t="shared" ref="H210" si="344">G210/$K210</f>
        <v>5.3504281736263176E-2</v>
      </c>
      <c r="I210" s="3">
        <v>159685</v>
      </c>
      <c r="J210" s="4">
        <f t="shared" ref="J210" si="345">I210/$K210</f>
        <v>4.5235134315927836E-2</v>
      </c>
      <c r="K210" s="3">
        <f t="shared" ref="K210" si="346">C210+E210+G210+I210</f>
        <v>3530110</v>
      </c>
    </row>
    <row r="211" spans="1:11" x14ac:dyDescent="0.2">
      <c r="A211" s="12">
        <f t="shared" si="71"/>
        <v>42401</v>
      </c>
      <c r="B211" s="12"/>
      <c r="C211" s="3">
        <v>2413972</v>
      </c>
      <c r="D211" s="4">
        <f t="shared" ref="D211" si="347">C211/$K211</f>
        <v>0.67541073507028382</v>
      </c>
      <c r="E211" s="3">
        <v>822308</v>
      </c>
      <c r="F211" s="4">
        <f t="shared" ref="F211" si="348">E211/$K211</f>
        <v>0.23007543199928374</v>
      </c>
      <c r="G211" s="3">
        <v>190508</v>
      </c>
      <c r="H211" s="4">
        <f t="shared" ref="H211" si="349">G211/$K211</f>
        <v>5.330266809920315E-2</v>
      </c>
      <c r="I211" s="3">
        <v>147292</v>
      </c>
      <c r="J211" s="4">
        <f t="shared" ref="J211" si="350">I211/$K211</f>
        <v>4.1211164831229295E-2</v>
      </c>
      <c r="K211" s="3">
        <f t="shared" ref="K211" si="351">C211+E211+G211+I211</f>
        <v>3574080</v>
      </c>
    </row>
    <row r="212" spans="1:11" x14ac:dyDescent="0.2">
      <c r="A212" s="12">
        <f t="shared" si="71"/>
        <v>42430</v>
      </c>
      <c r="B212" s="12"/>
      <c r="C212" s="3">
        <v>2364643</v>
      </c>
      <c r="D212" s="4">
        <f t="shared" ref="D212" si="352">C212/$K212</f>
        <v>0.64711677582652571</v>
      </c>
      <c r="E212" s="3">
        <v>908874</v>
      </c>
      <c r="F212" s="4">
        <f t="shared" ref="F212" si="353">E212/$K212</f>
        <v>0.24872575374488146</v>
      </c>
      <c r="G212" s="3">
        <v>218239</v>
      </c>
      <c r="H212" s="4">
        <f t="shared" ref="H212" si="354">G212/$K212</f>
        <v>5.9724075913194993E-2</v>
      </c>
      <c r="I212" s="3">
        <v>162365</v>
      </c>
      <c r="J212" s="4">
        <f t="shared" ref="J212" si="355">I212/$K212</f>
        <v>4.4433394515397823E-2</v>
      </c>
      <c r="K212" s="3">
        <f t="shared" ref="K212" si="356">C212+E212+G212+I212</f>
        <v>3654121</v>
      </c>
    </row>
    <row r="213" spans="1:11" x14ac:dyDescent="0.2">
      <c r="A213" s="12">
        <f t="shared" si="71"/>
        <v>42461</v>
      </c>
      <c r="B213" s="12"/>
      <c r="C213" s="3">
        <v>2457396</v>
      </c>
      <c r="D213" s="4">
        <f t="shared" ref="D213" si="357">C213/$K213</f>
        <v>0.66272064879524017</v>
      </c>
      <c r="E213" s="3">
        <v>849553</v>
      </c>
      <c r="F213" s="4">
        <f t="shared" ref="F213" si="358">E213/$K213</f>
        <v>0.22911094318780639</v>
      </c>
      <c r="G213" s="3">
        <v>254470</v>
      </c>
      <c r="H213" s="4">
        <f t="shared" ref="H213" si="359">G213/$K213</f>
        <v>6.8626515017898931E-2</v>
      </c>
      <c r="I213" s="3">
        <v>146623</v>
      </c>
      <c r="J213" s="4">
        <f t="shared" ref="J213" si="360">I213/$K213</f>
        <v>3.9541892999054487E-2</v>
      </c>
      <c r="K213" s="3">
        <f t="shared" ref="K213" si="361">C213+E213+G213+I213</f>
        <v>3708042</v>
      </c>
    </row>
    <row r="214" spans="1:11" x14ac:dyDescent="0.2">
      <c r="A214" s="12">
        <f t="shared" si="71"/>
        <v>42491</v>
      </c>
      <c r="B214" s="12"/>
      <c r="C214" s="3">
        <v>2418042</v>
      </c>
      <c r="D214" s="4">
        <f t="shared" ref="D214" si="362">C214/$K214</f>
        <v>0.65932622284075781</v>
      </c>
      <c r="E214" s="3">
        <v>843060</v>
      </c>
      <c r="F214" s="4">
        <f t="shared" ref="F214" si="363">E214/$K214</f>
        <v>0.22987672068067025</v>
      </c>
      <c r="G214" s="3">
        <v>253124</v>
      </c>
      <c r="H214" s="4">
        <f t="shared" ref="H214" si="364">G214/$K214</f>
        <v>6.9019186114361933E-2</v>
      </c>
      <c r="I214" s="3">
        <v>153218</v>
      </c>
      <c r="J214" s="4">
        <f t="shared" ref="J214" si="365">I214/$K214</f>
        <v>4.177787036421006E-2</v>
      </c>
      <c r="K214" s="3">
        <f t="shared" ref="K214" si="366">C214+E214+G214+I214</f>
        <v>3667444</v>
      </c>
    </row>
    <row r="215" spans="1:11" x14ac:dyDescent="0.2">
      <c r="A215" s="12">
        <f t="shared" si="71"/>
        <v>42522</v>
      </c>
      <c r="B215" s="12"/>
      <c r="C215" s="3">
        <v>2271702</v>
      </c>
      <c r="D215" s="4">
        <f t="shared" ref="D215" si="367">C215/$K215</f>
        <v>0.62084848763114142</v>
      </c>
      <c r="E215" s="3">
        <v>929433</v>
      </c>
      <c r="F215" s="4">
        <f t="shared" ref="F215" si="368">E215/$K215</f>
        <v>0.25401090125574333</v>
      </c>
      <c r="G215" s="3">
        <v>311351</v>
      </c>
      <c r="H215" s="4">
        <f t="shared" ref="H215" si="369">G215/$K215</f>
        <v>8.5091177219742506E-2</v>
      </c>
      <c r="I215" s="3">
        <v>146542</v>
      </c>
      <c r="J215" s="4">
        <f t="shared" ref="J215" si="370">I215/$K215</f>
        <v>4.0049433893372774E-2</v>
      </c>
      <c r="K215" s="3">
        <f t="shared" ref="K215" si="371">C215+E215+G215+I215</f>
        <v>3659028</v>
      </c>
    </row>
    <row r="216" spans="1:11" x14ac:dyDescent="0.2">
      <c r="A216" s="12">
        <f t="shared" si="71"/>
        <v>42552</v>
      </c>
      <c r="B216" s="12"/>
      <c r="C216" s="3">
        <v>2477178</v>
      </c>
      <c r="D216" s="4">
        <f t="shared" ref="D216" si="372">C216/$K216</f>
        <v>0.67010142231453229</v>
      </c>
      <c r="E216" s="3">
        <v>831992</v>
      </c>
      <c r="F216" s="4">
        <f t="shared" ref="F216" si="373">E216/$K216</f>
        <v>0.22506215643539235</v>
      </c>
      <c r="G216" s="3">
        <v>241756</v>
      </c>
      <c r="H216" s="4">
        <f t="shared" ref="H216" si="374">G216/$K216</f>
        <v>6.5397415709760084E-2</v>
      </c>
      <c r="I216" s="3">
        <v>145795</v>
      </c>
      <c r="J216" s="4">
        <f t="shared" ref="J216" si="375">I216/$K216</f>
        <v>3.9439005540315319E-2</v>
      </c>
      <c r="K216" s="3">
        <f t="shared" ref="K216" si="376">C216+E216+G216+I216</f>
        <v>3696721</v>
      </c>
    </row>
    <row r="217" spans="1:11" x14ac:dyDescent="0.2">
      <c r="A217" s="12">
        <f t="shared" si="71"/>
        <v>42583</v>
      </c>
      <c r="B217" s="12"/>
      <c r="C217" s="3">
        <v>2390173</v>
      </c>
      <c r="D217" s="4">
        <f t="shared" ref="D217" si="377">C217/$K217</f>
        <v>0.64166079862463654</v>
      </c>
      <c r="E217" s="3">
        <v>898895</v>
      </c>
      <c r="F217" s="4">
        <f t="shared" ref="F217" si="378">E217/$K217</f>
        <v>0.24131545439585028</v>
      </c>
      <c r="G217" s="3">
        <v>272164</v>
      </c>
      <c r="H217" s="4">
        <f t="shared" ref="H217" si="379">G217/$K217</f>
        <v>7.3064572981485262E-2</v>
      </c>
      <c r="I217" s="3">
        <v>163747</v>
      </c>
      <c r="J217" s="4">
        <f t="shared" ref="J217" si="380">I217/$K217</f>
        <v>4.3959173998027908E-2</v>
      </c>
      <c r="K217" s="3">
        <f t="shared" ref="K217" si="381">C217+E217+G217+I217</f>
        <v>3724979</v>
      </c>
    </row>
    <row r="218" spans="1:11" x14ac:dyDescent="0.2">
      <c r="A218" s="12">
        <f t="shared" si="71"/>
        <v>42614</v>
      </c>
      <c r="B218" s="12"/>
      <c r="C218" s="3">
        <v>2400661</v>
      </c>
      <c r="D218" s="4">
        <f t="shared" ref="D218" si="382">C218/$K218</f>
        <v>0.63485650772209301</v>
      </c>
      <c r="E218" s="3">
        <v>881372</v>
      </c>
      <c r="F218" s="4">
        <f t="shared" ref="F218" si="383">E218/$K218</f>
        <v>0.23307945183598872</v>
      </c>
      <c r="G218" s="3">
        <v>352259</v>
      </c>
      <c r="H218" s="4">
        <f t="shared" ref="H218" si="384">G218/$K218</f>
        <v>9.3155142918419864E-2</v>
      </c>
      <c r="I218" s="3">
        <v>147131</v>
      </c>
      <c r="J218" s="4">
        <f t="shared" ref="J218" si="385">I218/$K218</f>
        <v>3.890889752349843E-2</v>
      </c>
      <c r="K218" s="3">
        <f t="shared" ref="K218" si="386">C218+E218+G218+I218</f>
        <v>3781423</v>
      </c>
    </row>
    <row r="219" spans="1:11" x14ac:dyDescent="0.2">
      <c r="A219" s="12">
        <f t="shared" si="71"/>
        <v>42644</v>
      </c>
      <c r="B219" s="12"/>
      <c r="C219" s="3">
        <v>2514793</v>
      </c>
      <c r="D219" s="4">
        <f t="shared" ref="D219" si="387">C219/$K219</f>
        <v>0.66201794413740778</v>
      </c>
      <c r="E219" s="3">
        <v>871171</v>
      </c>
      <c r="F219" s="4">
        <f t="shared" ref="F219" si="388">E219/$K219</f>
        <v>0.22933531086341091</v>
      </c>
      <c r="G219" s="3">
        <v>266869</v>
      </c>
      <c r="H219" s="4">
        <f t="shared" ref="H219" si="389">G219/$K219</f>
        <v>7.0253124902926761E-2</v>
      </c>
      <c r="I219" s="3">
        <v>145845</v>
      </c>
      <c r="J219" s="4">
        <f t="shared" ref="J219" si="390">I219/$K219</f>
        <v>3.8393620096254542E-2</v>
      </c>
      <c r="K219" s="3">
        <f t="shared" ref="K219" si="391">C219+E219+G219+I219</f>
        <v>3798678</v>
      </c>
    </row>
    <row r="220" spans="1:11" x14ac:dyDescent="0.2">
      <c r="A220" s="12">
        <f t="shared" si="71"/>
        <v>42675</v>
      </c>
      <c r="B220" s="12"/>
      <c r="C220" s="3">
        <v>2468647</v>
      </c>
      <c r="D220" s="4">
        <f t="shared" ref="D220:D221" si="392">C220/$K220</f>
        <v>0.64361832486176784</v>
      </c>
      <c r="E220" s="3">
        <v>945967</v>
      </c>
      <c r="F220" s="4">
        <f t="shared" ref="F220:F221" si="393">E220/$K220</f>
        <v>0.24662971089609487</v>
      </c>
      <c r="G220" s="3">
        <v>263508</v>
      </c>
      <c r="H220" s="4">
        <f t="shared" ref="H220:H221" si="394">G220/$K220</f>
        <v>6.8701024305084818E-2</v>
      </c>
      <c r="I220" s="3">
        <v>157454</v>
      </c>
      <c r="J220" s="4">
        <f t="shared" ref="J220:J221" si="395">I220/$K220</f>
        <v>4.1050939937052479E-2</v>
      </c>
      <c r="K220" s="3">
        <f t="shared" ref="K220:K221" si="396">C220+E220+G220+I220</f>
        <v>3835576</v>
      </c>
    </row>
    <row r="221" spans="1:11" x14ac:dyDescent="0.2">
      <c r="A221" s="12">
        <f t="shared" si="71"/>
        <v>42705</v>
      </c>
      <c r="B221" s="12"/>
      <c r="C221" s="3">
        <f>29248515-(SUM(C210:C220))</f>
        <v>2709237</v>
      </c>
      <c r="D221" s="4">
        <f t="shared" si="392"/>
        <v>0.70268295586556662</v>
      </c>
      <c r="E221" s="3">
        <f>10562886-(SUM(E210:E220))</f>
        <v>960783</v>
      </c>
      <c r="F221" s="4">
        <f t="shared" si="393"/>
        <v>0.24919408615244318</v>
      </c>
      <c r="G221" s="3">
        <f>3166525-(SUM(G210:G220))</f>
        <v>353401</v>
      </c>
      <c r="H221" s="4">
        <f t="shared" si="394"/>
        <v>9.1660072295575143E-2</v>
      </c>
      <c r="I221" s="141">
        <f>1507837-(SUM(I210:I220))</f>
        <v>-167860</v>
      </c>
      <c r="J221" s="4">
        <f t="shared" si="395"/>
        <v>-4.3537114313584972E-2</v>
      </c>
      <c r="K221" s="3">
        <f t="shared" si="396"/>
        <v>3855561</v>
      </c>
    </row>
    <row r="222" spans="1:11" x14ac:dyDescent="0.2">
      <c r="A222" s="12">
        <f t="shared" si="71"/>
        <v>42736</v>
      </c>
      <c r="B222" s="12"/>
      <c r="C222" s="3">
        <v>2674025</v>
      </c>
      <c r="D222" s="4">
        <f t="shared" ref="D222" si="397">C222/$K222</f>
        <v>0.66331185486455568</v>
      </c>
      <c r="E222" s="3">
        <v>976612</v>
      </c>
      <c r="F222" s="4">
        <f t="shared" ref="F222" si="398">E222/$K222</f>
        <v>0.24225589409335493</v>
      </c>
      <c r="G222" s="3">
        <v>220323</v>
      </c>
      <c r="H222" s="4">
        <f t="shared" ref="H222" si="399">G222/$K222</f>
        <v>5.4652764203522219E-2</v>
      </c>
      <c r="I222" s="3">
        <v>160364</v>
      </c>
      <c r="J222" s="4">
        <f t="shared" ref="J222" si="400">I222/$K222</f>
        <v>3.9779486838567184E-2</v>
      </c>
      <c r="K222" s="3">
        <f t="shared" ref="K222" si="401">C222+E222+G222+I222</f>
        <v>4031324</v>
      </c>
    </row>
    <row r="223" spans="1:11" x14ac:dyDescent="0.2">
      <c r="A223" s="12">
        <f t="shared" si="71"/>
        <v>42767</v>
      </c>
      <c r="B223" s="12"/>
      <c r="C223" s="3">
        <v>2501290</v>
      </c>
      <c r="D223" s="4">
        <f t="shared" ref="D223" si="402">C223/$K223</f>
        <v>0.66842112436188683</v>
      </c>
      <c r="E223" s="3">
        <v>831432</v>
      </c>
      <c r="F223" s="4">
        <f t="shared" ref="F223" si="403">E223/$K223</f>
        <v>0.22218403794460151</v>
      </c>
      <c r="G223" s="3">
        <v>269017</v>
      </c>
      <c r="H223" s="4">
        <f t="shared" ref="H223" si="404">G223/$K223</f>
        <v>7.188956323035782E-2</v>
      </c>
      <c r="I223" s="3">
        <v>140348</v>
      </c>
      <c r="J223" s="4">
        <f t="shared" ref="J223" si="405">I223/$K223</f>
        <v>3.7505274463153847E-2</v>
      </c>
      <c r="K223" s="3">
        <f t="shared" ref="K223" si="406">C223+E223+G223+I223</f>
        <v>3742087</v>
      </c>
    </row>
    <row r="224" spans="1:11" x14ac:dyDescent="0.2">
      <c r="A224" s="12">
        <f t="shared" si="71"/>
        <v>42795</v>
      </c>
      <c r="B224" s="12"/>
      <c r="C224" s="3">
        <v>2765497</v>
      </c>
      <c r="D224" s="4">
        <f t="shared" ref="D224" si="407">C224/$K224</f>
        <v>0.65857569842320307</v>
      </c>
      <c r="E224" s="3">
        <v>1015341</v>
      </c>
      <c r="F224" s="4">
        <f t="shared" ref="F224" si="408">E224/$K224</f>
        <v>0.24179339489889642</v>
      </c>
      <c r="G224" s="3">
        <v>267203</v>
      </c>
      <c r="H224" s="4">
        <f t="shared" ref="H224" si="409">G224/$K224</f>
        <v>6.3631745883569971E-2</v>
      </c>
      <c r="I224" s="3">
        <v>151168</v>
      </c>
      <c r="J224" s="4">
        <f t="shared" ref="J224" si="410">I224/$K224</f>
        <v>3.5999160794330548E-2</v>
      </c>
      <c r="K224" s="3">
        <f t="shared" ref="K224" si="411">C224+E224+G224+I224</f>
        <v>4199209</v>
      </c>
    </row>
    <row r="225" spans="1:11" x14ac:dyDescent="0.2">
      <c r="A225" s="12">
        <f t="shared" si="71"/>
        <v>42826</v>
      </c>
      <c r="B225" s="12"/>
      <c r="C225" s="3">
        <v>2726338</v>
      </c>
      <c r="D225" s="4">
        <f t="shared" ref="D225" si="412">C225/$K225</f>
        <v>0.66760518130604218</v>
      </c>
      <c r="E225" s="3">
        <v>933314</v>
      </c>
      <c r="F225" s="4">
        <f t="shared" ref="F225" si="413">E225/$K225</f>
        <v>0.22854292541330803</v>
      </c>
      <c r="G225" s="3">
        <v>281596</v>
      </c>
      <c r="H225" s="4">
        <f t="shared" ref="H225" si="414">G225/$K225</f>
        <v>6.8955114382389951E-2</v>
      </c>
      <c r="I225" s="3">
        <v>142510</v>
      </c>
      <c r="J225" s="4">
        <f t="shared" ref="J225" si="415">I225/$K225</f>
        <v>3.4896778898259886E-2</v>
      </c>
      <c r="K225" s="3">
        <f t="shared" ref="K225" si="416">C225+E225+G225+I225</f>
        <v>4083758</v>
      </c>
    </row>
    <row r="226" spans="1:11" x14ac:dyDescent="0.2">
      <c r="A226" s="12">
        <f t="shared" si="71"/>
        <v>42856</v>
      </c>
      <c r="B226" s="12"/>
      <c r="C226" s="3">
        <v>2508327</v>
      </c>
      <c r="D226" s="4">
        <f t="shared" ref="D226" si="417">C226/$K226</f>
        <v>0.59913881440440042</v>
      </c>
      <c r="E226" s="3">
        <v>1239311</v>
      </c>
      <c r="F226" s="4">
        <f t="shared" ref="F226" si="418">E226/$K226</f>
        <v>0.29602174007548931</v>
      </c>
      <c r="G226" s="3">
        <v>299660</v>
      </c>
      <c r="H226" s="4">
        <f t="shared" ref="H226" si="419">G226/$K226</f>
        <v>7.1576766954397339E-2</v>
      </c>
      <c r="I226" s="3">
        <v>139256</v>
      </c>
      <c r="J226" s="4">
        <f t="shared" ref="J226" si="420">I226/$K226</f>
        <v>3.3262678565712994E-2</v>
      </c>
      <c r="K226" s="3">
        <f t="shared" ref="K226" si="421">C226+E226+G226+I226</f>
        <v>4186554</v>
      </c>
    </row>
    <row r="227" spans="1:11" x14ac:dyDescent="0.2">
      <c r="A227" s="12">
        <f t="shared" si="71"/>
        <v>42887</v>
      </c>
      <c r="B227" s="12"/>
      <c r="C227" s="3">
        <v>2526936</v>
      </c>
      <c r="D227" s="4">
        <f t="shared" ref="D227" si="422">C227/$K227</f>
        <v>0.62134877654876397</v>
      </c>
      <c r="E227" s="3">
        <v>1059306</v>
      </c>
      <c r="F227" s="4">
        <f t="shared" ref="F227" si="423">E227/$K227</f>
        <v>0.26047295502963469</v>
      </c>
      <c r="G227" s="3">
        <v>334945</v>
      </c>
      <c r="H227" s="4">
        <f t="shared" ref="H227" si="424">G227/$K227</f>
        <v>8.2359690139016478E-2</v>
      </c>
      <c r="I227" s="3">
        <v>145669</v>
      </c>
      <c r="J227" s="4">
        <f t="shared" ref="J227" si="425">I227/$K227</f>
        <v>3.5818578282584876E-2</v>
      </c>
      <c r="K227" s="3">
        <f t="shared" ref="K227" si="426">C227+E227+G227+I227</f>
        <v>4066856</v>
      </c>
    </row>
    <row r="228" spans="1:11" x14ac:dyDescent="0.2">
      <c r="A228" s="12">
        <f t="shared" si="71"/>
        <v>42917</v>
      </c>
      <c r="B228" s="12"/>
      <c r="C228" s="3">
        <v>2573557</v>
      </c>
      <c r="D228" s="4">
        <f t="shared" ref="D228" si="427">C228/$K228</f>
        <v>0.64401329888662118</v>
      </c>
      <c r="E228" s="3">
        <v>960000</v>
      </c>
      <c r="F228" s="4">
        <f t="shared" ref="F228" si="428">E228/$K228</f>
        <v>0.24023278556921657</v>
      </c>
      <c r="G228" s="3">
        <v>316770</v>
      </c>
      <c r="H228" s="4">
        <f t="shared" ref="H228" si="429">G228/$K228</f>
        <v>7.9269311963292427E-2</v>
      </c>
      <c r="I228" s="3">
        <v>145797</v>
      </c>
      <c r="J228" s="4">
        <f t="shared" ref="J228" si="430">I228/$K228</f>
        <v>3.6484603580869863E-2</v>
      </c>
      <c r="K228" s="3">
        <f t="shared" ref="K228" si="431">C228+E228+G228+I228</f>
        <v>3996124</v>
      </c>
    </row>
    <row r="229" spans="1:11" x14ac:dyDescent="0.2">
      <c r="A229" s="12">
        <f t="shared" si="71"/>
        <v>42948</v>
      </c>
      <c r="B229" s="12"/>
      <c r="C229" s="3">
        <v>2490395</v>
      </c>
      <c r="D229" s="4">
        <f t="shared" ref="D229" si="432">C229/$K229</f>
        <v>0.6266399510442846</v>
      </c>
      <c r="E229" s="3">
        <v>1042763</v>
      </c>
      <c r="F229" s="4">
        <f t="shared" ref="F229" si="433">E229/$K229</f>
        <v>0.26238285704508374</v>
      </c>
      <c r="G229" s="3">
        <v>305811</v>
      </c>
      <c r="H229" s="4">
        <f t="shared" ref="H229" si="434">G229/$K229</f>
        <v>7.6948994062710413E-2</v>
      </c>
      <c r="I229" s="3">
        <v>135235</v>
      </c>
      <c r="J229" s="4">
        <f t="shared" ref="J229" si="435">I229/$K229</f>
        <v>3.4028197847921243E-2</v>
      </c>
      <c r="K229" s="3">
        <f t="shared" ref="K229" si="436">C229+E229+G229+I229</f>
        <v>3974204</v>
      </c>
    </row>
    <row r="230" spans="1:11" x14ac:dyDescent="0.2">
      <c r="A230" s="12">
        <f t="shared" si="71"/>
        <v>42979</v>
      </c>
      <c r="B230" s="12"/>
      <c r="C230" s="3">
        <v>2643346</v>
      </c>
      <c r="D230" s="4">
        <f t="shared" ref="D230" si="437">C230/$K230</f>
        <v>0.65333636189948441</v>
      </c>
      <c r="E230" s="3">
        <v>964754</v>
      </c>
      <c r="F230" s="4">
        <f t="shared" ref="F230" si="438">E230/$K230</f>
        <v>0.23845114051961988</v>
      </c>
      <c r="G230" s="3">
        <v>305981</v>
      </c>
      <c r="H230" s="4">
        <f t="shared" ref="H230" si="439">G230/$K230</f>
        <v>7.5627070141542629E-2</v>
      </c>
      <c r="I230" s="3">
        <v>131838</v>
      </c>
      <c r="J230" s="4">
        <f t="shared" ref="J230" si="440">I230/$K230</f>
        <v>3.2585427439353089E-2</v>
      </c>
      <c r="K230" s="3">
        <f t="shared" ref="K230" si="441">C230+E230+G230+I230</f>
        <v>4045919</v>
      </c>
    </row>
    <row r="231" spans="1:11" x14ac:dyDescent="0.2">
      <c r="A231" s="12">
        <f t="shared" si="71"/>
        <v>43009</v>
      </c>
      <c r="B231" s="12"/>
      <c r="C231" s="3">
        <v>2555561</v>
      </c>
      <c r="D231" s="4">
        <f t="shared" ref="D231" si="442">C231/$K231</f>
        <v>0.62535261655677887</v>
      </c>
      <c r="E231" s="3">
        <v>998518</v>
      </c>
      <c r="F231" s="4">
        <f t="shared" ref="F231" si="443">E231/$K231</f>
        <v>0.24434002709348035</v>
      </c>
      <c r="G231" s="3">
        <v>376200</v>
      </c>
      <c r="H231" s="4">
        <f t="shared" ref="H231" si="444">G231/$K231</f>
        <v>9.2057146884249763E-2</v>
      </c>
      <c r="I231" s="3">
        <v>156313</v>
      </c>
      <c r="J231" s="4">
        <f t="shared" ref="J231" si="445">I231/$K231</f>
        <v>3.8250209465491049E-2</v>
      </c>
      <c r="K231" s="3">
        <f t="shared" ref="K231" si="446">C231+E231+G231+I231</f>
        <v>4086592</v>
      </c>
    </row>
    <row r="232" spans="1:11" x14ac:dyDescent="0.2">
      <c r="A232" s="12">
        <f t="shared" si="71"/>
        <v>43040</v>
      </c>
      <c r="B232" s="12"/>
      <c r="C232" s="3">
        <v>2578927</v>
      </c>
      <c r="D232" s="4">
        <f t="shared" ref="D232" si="447">C232/$K232</f>
        <v>0.62851787439425144</v>
      </c>
      <c r="E232" s="3">
        <v>1020735</v>
      </c>
      <c r="F232" s="4">
        <f t="shared" ref="F232" si="448">E232/$K232</f>
        <v>0.24876632511110872</v>
      </c>
      <c r="G232" s="3">
        <v>347070</v>
      </c>
      <c r="H232" s="4">
        <f t="shared" ref="H232" si="449">G232/$K232</f>
        <v>8.4585449167817808E-2</v>
      </c>
      <c r="I232" s="3">
        <v>156456</v>
      </c>
      <c r="J232" s="4">
        <f t="shared" ref="J232" si="450">I232/$K232</f>
        <v>3.8130351326821972E-2</v>
      </c>
      <c r="K232" s="3">
        <f t="shared" ref="K232" si="451">C232+E232+G232+I232</f>
        <v>4103188</v>
      </c>
    </row>
    <row r="233" spans="1:11" x14ac:dyDescent="0.2">
      <c r="A233" s="12">
        <f t="shared" si="71"/>
        <v>43070</v>
      </c>
      <c r="B233" s="12"/>
      <c r="C233" s="3">
        <f>31217404-SUM(C222:C232)</f>
        <v>2673205</v>
      </c>
      <c r="D233" s="4">
        <f t="shared" ref="D233" si="452">C233/$K233</f>
        <v>0.63597178338459015</v>
      </c>
      <c r="E233" s="3">
        <f>12122870-SUM(E222:E232)</f>
        <v>1080784</v>
      </c>
      <c r="F233" s="4">
        <f t="shared" ref="F233" si="453">E233/$K233</f>
        <v>0.25712510934759247</v>
      </c>
      <c r="G233" s="3">
        <f>3606405-SUM(G222:G232)</f>
        <v>281829</v>
      </c>
      <c r="H233" s="4">
        <f t="shared" ref="H233" si="454">G233/$K233</f>
        <v>6.704883903011391E-2</v>
      </c>
      <c r="I233" s="3">
        <f>1772475-SUM(I222:I232)</f>
        <v>167521</v>
      </c>
      <c r="J233" s="4">
        <f t="shared" ref="J233" si="455">I233/$K233</f>
        <v>3.9854268237703404E-2</v>
      </c>
      <c r="K233" s="3">
        <f t="shared" ref="K233" si="456">C233+E233+G233+I233</f>
        <v>4203339</v>
      </c>
    </row>
    <row r="234" spans="1:11" x14ac:dyDescent="0.2">
      <c r="A234" s="12">
        <f t="shared" si="71"/>
        <v>43101</v>
      </c>
      <c r="B234" s="12"/>
      <c r="C234" s="3">
        <v>2709892</v>
      </c>
      <c r="D234" s="4">
        <f t="shared" ref="D234" si="457">C234/$K234</f>
        <v>0.64203933085936959</v>
      </c>
      <c r="E234" s="3">
        <v>1066670</v>
      </c>
      <c r="F234" s="4">
        <f t="shared" ref="F234" si="458">E234/$K234</f>
        <v>0.25272006893550136</v>
      </c>
      <c r="G234" s="3">
        <v>281392</v>
      </c>
      <c r="H234" s="4">
        <f t="shared" ref="H234" si="459">G234/$K234</f>
        <v>6.6668609446125418E-2</v>
      </c>
      <c r="I234" s="3">
        <v>162803</v>
      </c>
      <c r="J234" s="4">
        <f t="shared" ref="J234" si="460">I234/$K234</f>
        <v>3.8571990759003659E-2</v>
      </c>
      <c r="K234" s="3">
        <f t="shared" ref="K234" si="461">C234+E234+G234+I234</f>
        <v>4220757</v>
      </c>
    </row>
    <row r="235" spans="1:11" x14ac:dyDescent="0.2">
      <c r="A235" s="12">
        <f t="shared" si="71"/>
        <v>43132</v>
      </c>
      <c r="B235" s="12"/>
      <c r="C235" s="3">
        <v>2814475</v>
      </c>
      <c r="D235" s="4">
        <f t="shared" ref="D235" si="462">C235/$K235</f>
        <v>0.67374377209376146</v>
      </c>
      <c r="E235" s="3">
        <v>969631</v>
      </c>
      <c r="F235" s="4">
        <f t="shared" ref="F235" si="463">E235/$K235</f>
        <v>0.23211534921399055</v>
      </c>
      <c r="G235" s="3">
        <v>249221</v>
      </c>
      <c r="H235" s="4">
        <f t="shared" ref="H235" si="464">G235/$K235</f>
        <v>5.9659828786888969E-2</v>
      </c>
      <c r="I235" s="3">
        <v>144040</v>
      </c>
      <c r="J235" s="4">
        <f t="shared" ref="J235" si="465">I235/$K235</f>
        <v>3.4481049905359044E-2</v>
      </c>
      <c r="K235" s="3">
        <f t="shared" ref="K235" si="466">C235+E235+G235+I235</f>
        <v>4177367</v>
      </c>
    </row>
    <row r="236" spans="1:11" x14ac:dyDescent="0.2">
      <c r="A236" s="12">
        <f t="shared" si="71"/>
        <v>43160</v>
      </c>
      <c r="B236" s="12"/>
      <c r="C236" s="3">
        <v>2759510</v>
      </c>
      <c r="D236" s="4">
        <f t="shared" ref="D236" si="467">C236/$K236</f>
        <v>0.63859600565952068</v>
      </c>
      <c r="E236" s="3">
        <v>1117583</v>
      </c>
      <c r="F236" s="4">
        <f t="shared" ref="F236" si="468">E236/$K236</f>
        <v>0.25862708951697372</v>
      </c>
      <c r="G236" s="3">
        <v>284843</v>
      </c>
      <c r="H236" s="4">
        <f t="shared" ref="H236" si="469">G236/$K236</f>
        <v>6.5917355632005264E-2</v>
      </c>
      <c r="I236" s="3">
        <v>159278</v>
      </c>
      <c r="J236" s="4">
        <f t="shared" ref="J236" si="470">I236/$K236</f>
        <v>3.6859549191500349E-2</v>
      </c>
      <c r="K236" s="3">
        <f t="shared" ref="K236" si="471">C236+E236+G236+I236</f>
        <v>4321214</v>
      </c>
    </row>
    <row r="237" spans="1:11" x14ac:dyDescent="0.2">
      <c r="A237" s="12">
        <f t="shared" si="71"/>
        <v>43191</v>
      </c>
      <c r="B237" s="12"/>
      <c r="C237" s="3">
        <v>2865293</v>
      </c>
      <c r="D237" s="4">
        <f t="shared" ref="D237" si="472">C237/$K237</f>
        <v>0.66127278648011989</v>
      </c>
      <c r="E237" s="3">
        <v>1068239</v>
      </c>
      <c r="F237" s="4">
        <f t="shared" ref="F237" si="473">E237/$K237</f>
        <v>0.24653582728074819</v>
      </c>
      <c r="G237" s="3">
        <v>249045</v>
      </c>
      <c r="H237" s="4">
        <f t="shared" ref="H237" si="474">G237/$K237</f>
        <v>5.7476384128583517E-2</v>
      </c>
      <c r="I237" s="3">
        <v>150420</v>
      </c>
      <c r="J237" s="4">
        <f t="shared" ref="J237" si="475">I237/$K237</f>
        <v>3.4715002110548426E-2</v>
      </c>
      <c r="K237" s="3">
        <f t="shared" ref="K237" si="476">C237+E237+G237+I237</f>
        <v>4332997</v>
      </c>
    </row>
    <row r="238" spans="1:11" x14ac:dyDescent="0.2">
      <c r="A238" s="12">
        <f t="shared" si="71"/>
        <v>43221</v>
      </c>
      <c r="B238" s="12"/>
      <c r="C238" s="3">
        <v>2759038</v>
      </c>
      <c r="D238" s="4">
        <f t="shared" ref="D238" si="477">C238/$K238</f>
        <v>0.62924271146734001</v>
      </c>
      <c r="E238" s="3">
        <v>1166623</v>
      </c>
      <c r="F238" s="4">
        <f t="shared" ref="F238" si="478">E238/$K238</f>
        <v>0.26606702038180069</v>
      </c>
      <c r="G238" s="3">
        <v>311390</v>
      </c>
      <c r="H238" s="4">
        <f t="shared" ref="H238" si="479">G238/$K238</f>
        <v>7.1017466205182747E-2</v>
      </c>
      <c r="I238" s="3">
        <v>147645</v>
      </c>
      <c r="J238" s="4">
        <f t="shared" ref="J238" si="480">I238/$K238</f>
        <v>3.3672801945676505E-2</v>
      </c>
      <c r="K238" s="3">
        <f t="shared" ref="K238" si="481">C238+E238+G238+I238</f>
        <v>4384696</v>
      </c>
    </row>
    <row r="239" spans="1:11" x14ac:dyDescent="0.2">
      <c r="A239" s="12">
        <f t="shared" si="71"/>
        <v>43252</v>
      </c>
      <c r="B239" s="12"/>
      <c r="C239" s="3">
        <v>2848939</v>
      </c>
      <c r="D239" s="4">
        <f t="shared" ref="D239" si="482">C239/$K239</f>
        <v>0.66022258018840263</v>
      </c>
      <c r="E239" s="3">
        <v>1063137</v>
      </c>
      <c r="F239" s="4">
        <f t="shared" ref="F239" si="483">E239/$K239</f>
        <v>0.24637489719287001</v>
      </c>
      <c r="G239" s="3">
        <v>250687</v>
      </c>
      <c r="H239" s="4">
        <f t="shared" ref="H239" si="484">G239/$K239</f>
        <v>5.8095037471736007E-2</v>
      </c>
      <c r="I239" s="3">
        <v>152356</v>
      </c>
      <c r="J239" s="4">
        <f t="shared" ref="J239" si="485">I239/$K239</f>
        <v>3.5307485146991315E-2</v>
      </c>
      <c r="K239" s="3">
        <f t="shared" ref="K239" si="486">C239+E239+G239+I239</f>
        <v>4315119</v>
      </c>
    </row>
    <row r="240" spans="1:11" x14ac:dyDescent="0.2">
      <c r="A240" s="12">
        <f t="shared" si="71"/>
        <v>43282</v>
      </c>
      <c r="B240" s="12"/>
      <c r="C240" s="3">
        <v>2767479</v>
      </c>
      <c r="D240" s="4">
        <f t="shared" ref="D240" si="487">C240/$K240</f>
        <v>0.63851422438217653</v>
      </c>
      <c r="E240" s="3">
        <v>1107283</v>
      </c>
      <c r="F240" s="4">
        <f t="shared" ref="F240" si="488">E240/$K240</f>
        <v>0.25547292171560093</v>
      </c>
      <c r="G240" s="3">
        <v>316540</v>
      </c>
      <c r="H240" s="4">
        <f t="shared" ref="H240" si="489">G240/$K240</f>
        <v>7.3032276879403307E-2</v>
      </c>
      <c r="I240" s="3">
        <v>142946</v>
      </c>
      <c r="J240" s="4">
        <f t="shared" ref="J240" si="490">I240/$K240</f>
        <v>3.2980577022819181E-2</v>
      </c>
      <c r="K240" s="3">
        <f t="shared" ref="K240" si="491">C240+E240+G240+I240</f>
        <v>4334248</v>
      </c>
    </row>
    <row r="241" spans="1:11" x14ac:dyDescent="0.2">
      <c r="A241" s="12">
        <f t="shared" si="71"/>
        <v>43313</v>
      </c>
      <c r="B241" s="12"/>
      <c r="C241" s="3">
        <v>2968475</v>
      </c>
      <c r="D241" s="4">
        <f t="shared" ref="D241" si="492">C241/$K241</f>
        <v>0.65255780191796675</v>
      </c>
      <c r="E241" s="3">
        <v>1123768</v>
      </c>
      <c r="F241" s="4">
        <f t="shared" ref="F241" si="493">E241/$K241</f>
        <v>0.24703714060106607</v>
      </c>
      <c r="G241" s="3">
        <v>315388</v>
      </c>
      <c r="H241" s="4">
        <f t="shared" ref="H241" si="494">G241/$K241</f>
        <v>6.9331525457113061E-2</v>
      </c>
      <c r="I241" s="3">
        <v>141353</v>
      </c>
      <c r="J241" s="4">
        <f t="shared" ref="J241" si="495">I241/$K241</f>
        <v>3.1073532023854118E-2</v>
      </c>
      <c r="K241" s="3">
        <f t="shared" ref="K241" si="496">C241+E241+G241+I241</f>
        <v>4548984</v>
      </c>
    </row>
    <row r="242" spans="1:11" x14ac:dyDescent="0.2">
      <c r="A242" s="12">
        <f t="shared" si="71"/>
        <v>43344</v>
      </c>
      <c r="B242" s="12"/>
      <c r="C242" s="3">
        <v>2912545</v>
      </c>
      <c r="D242" s="4">
        <f t="shared" ref="D242" si="497">C242/$K242</f>
        <v>0.67617616850723039</v>
      </c>
      <c r="E242" s="3">
        <v>987484</v>
      </c>
      <c r="F242" s="4">
        <f t="shared" ref="F242" si="498">E242/$K242</f>
        <v>0.22925419095059266</v>
      </c>
      <c r="G242" s="3">
        <v>281844</v>
      </c>
      <c r="H242" s="4">
        <f t="shared" ref="H242" si="499">G242/$K242</f>
        <v>6.5432876071185794E-2</v>
      </c>
      <c r="I242" s="3">
        <v>125503</v>
      </c>
      <c r="J242" s="4">
        <f t="shared" ref="J242" si="500">I242/$K242</f>
        <v>2.9136764470991155E-2</v>
      </c>
      <c r="K242" s="3">
        <f t="shared" ref="K242" si="501">C242+E242+G242+I242</f>
        <v>4307376</v>
      </c>
    </row>
    <row r="243" spans="1:11" x14ac:dyDescent="0.2">
      <c r="A243" s="12"/>
      <c r="B243" s="12"/>
      <c r="C243" s="3"/>
      <c r="D243" s="4"/>
      <c r="E243" s="3"/>
      <c r="F243" s="4"/>
      <c r="G243" s="3"/>
      <c r="H243" s="4"/>
      <c r="I243" s="3"/>
      <c r="J243" s="4"/>
      <c r="K243" s="3"/>
    </row>
    <row r="244" spans="1:11" x14ac:dyDescent="0.2">
      <c r="A244" s="12"/>
      <c r="B244" s="12"/>
      <c r="C244" s="3"/>
      <c r="D244" s="4"/>
      <c r="E244" s="3"/>
      <c r="F244" s="4"/>
      <c r="G244" s="3"/>
      <c r="H244" s="4"/>
      <c r="I244" s="3"/>
      <c r="J244" s="4"/>
      <c r="K244" s="3"/>
    </row>
    <row r="245" spans="1:11" x14ac:dyDescent="0.2">
      <c r="A245" s="12"/>
      <c r="B245" s="12"/>
      <c r="C245" s="3"/>
      <c r="D245" s="4"/>
      <c r="E245" s="3"/>
      <c r="F245" s="4"/>
      <c r="G245" s="3"/>
      <c r="H245" s="4"/>
      <c r="I245" s="3"/>
      <c r="J245" s="4"/>
      <c r="K245" s="3"/>
    </row>
    <row r="246" spans="1:11" x14ac:dyDescent="0.2">
      <c r="A246" s="12"/>
      <c r="B246" s="12"/>
      <c r="C246" s="3"/>
      <c r="D246" s="4"/>
      <c r="E246" s="3"/>
      <c r="F246" s="4"/>
      <c r="G246" s="3"/>
      <c r="H246" s="4"/>
      <c r="I246" s="3"/>
      <c r="J246" s="4"/>
      <c r="K246" s="3"/>
    </row>
    <row r="247" spans="1:11" x14ac:dyDescent="0.2">
      <c r="A247" s="12"/>
      <c r="B247" s="12"/>
      <c r="C247" s="3"/>
      <c r="D247" s="4"/>
      <c r="E247" s="3"/>
      <c r="F247" s="4"/>
      <c r="G247" s="3"/>
      <c r="H247" s="4"/>
      <c r="I247" s="3"/>
      <c r="J247" s="4"/>
      <c r="K247" s="3"/>
    </row>
    <row r="248" spans="1:11" x14ac:dyDescent="0.2">
      <c r="A248" s="12"/>
      <c r="B248" s="12"/>
      <c r="C248" s="3"/>
      <c r="D248" s="4"/>
      <c r="E248" s="3"/>
      <c r="F248" s="4"/>
      <c r="G248" s="3"/>
      <c r="H248" s="4"/>
      <c r="I248" s="3"/>
      <c r="J248" s="4"/>
      <c r="K248" s="3"/>
    </row>
    <row r="249" spans="1:11" x14ac:dyDescent="0.2">
      <c r="A249" s="12"/>
      <c r="B249" s="12"/>
      <c r="C249" s="3"/>
      <c r="D249" s="4"/>
      <c r="E249" s="3"/>
      <c r="F249" s="4"/>
      <c r="G249" s="3"/>
      <c r="H249" s="4"/>
      <c r="I249" s="3"/>
      <c r="J249" s="4"/>
      <c r="K249" s="3"/>
    </row>
    <row r="250" spans="1:11" x14ac:dyDescent="0.2">
      <c r="A250" s="12"/>
      <c r="B250" s="12"/>
      <c r="C250" s="3"/>
      <c r="D250" s="4"/>
      <c r="E250" s="3"/>
      <c r="F250" s="4"/>
      <c r="G250" s="3"/>
      <c r="H250" s="4"/>
      <c r="I250" s="3"/>
      <c r="J250" s="4"/>
      <c r="K250" s="3"/>
    </row>
    <row r="251" spans="1:11" x14ac:dyDescent="0.2">
      <c r="A251" s="12"/>
      <c r="B251" s="12"/>
      <c r="C251" s="3"/>
      <c r="D251" s="4"/>
      <c r="E251" s="3"/>
      <c r="F251" s="4"/>
      <c r="G251" s="3"/>
      <c r="H251" s="4"/>
      <c r="I251" s="3"/>
      <c r="J251" s="4"/>
      <c r="K251" s="3"/>
    </row>
    <row r="252" spans="1:11" x14ac:dyDescent="0.2">
      <c r="A252" s="12"/>
      <c r="B252" s="12"/>
      <c r="C252" s="3"/>
      <c r="D252" s="4"/>
      <c r="E252" s="3"/>
      <c r="F252" s="4"/>
      <c r="G252" s="3"/>
      <c r="H252" s="4"/>
      <c r="I252" s="3"/>
      <c r="J252" s="4"/>
      <c r="K252" s="3"/>
    </row>
    <row r="253" spans="1:11" x14ac:dyDescent="0.2">
      <c r="A253" s="12"/>
      <c r="B253" s="12"/>
      <c r="C253" s="3"/>
      <c r="D253" s="4"/>
      <c r="E253" s="3"/>
      <c r="F253" s="4"/>
      <c r="G253" s="3"/>
      <c r="H253" s="4"/>
      <c r="I253" s="3"/>
      <c r="J253" s="4"/>
      <c r="K253" s="3"/>
    </row>
    <row r="254" spans="1:11" x14ac:dyDescent="0.2">
      <c r="A254" s="12"/>
      <c r="B254" s="12"/>
      <c r="C254" s="3"/>
      <c r="D254" s="4"/>
      <c r="E254" s="3"/>
      <c r="F254" s="4"/>
      <c r="G254" s="3"/>
      <c r="H254" s="4"/>
      <c r="I254" s="3"/>
      <c r="J254" s="4"/>
      <c r="K254" s="3"/>
    </row>
    <row r="255" spans="1:11" x14ac:dyDescent="0.2">
      <c r="A255" s="12"/>
      <c r="B255" s="12"/>
      <c r="C255" s="3"/>
      <c r="D255" s="4"/>
      <c r="E255" s="3"/>
      <c r="F255" s="4"/>
      <c r="G255" s="3"/>
      <c r="H255" s="4"/>
      <c r="I255" s="3"/>
      <c r="J255" s="4"/>
      <c r="K255" s="3"/>
    </row>
    <row r="256" spans="1:11" x14ac:dyDescent="0.2">
      <c r="A256" s="12"/>
      <c r="B256" s="12"/>
      <c r="C256" s="3"/>
      <c r="D256" s="4"/>
      <c r="E256" s="3"/>
      <c r="F256" s="4"/>
      <c r="G256" s="3"/>
      <c r="H256" s="4"/>
      <c r="I256" s="3"/>
      <c r="J256" s="4"/>
      <c r="K256" s="3"/>
    </row>
    <row r="257" spans="1:11" x14ac:dyDescent="0.2">
      <c r="A257" s="12"/>
      <c r="B257" s="12"/>
      <c r="C257" s="3"/>
      <c r="D257" s="4"/>
      <c r="E257" s="3"/>
      <c r="F257" s="4"/>
      <c r="G257" s="3"/>
      <c r="H257" s="4"/>
      <c r="I257" s="3"/>
      <c r="J257" s="4"/>
      <c r="K257" s="3"/>
    </row>
    <row r="258" spans="1:11" x14ac:dyDescent="0.2">
      <c r="A258" s="12" t="s">
        <v>10</v>
      </c>
      <c r="B258" s="12"/>
    </row>
    <row r="259" spans="1:11" ht="15.75" x14ac:dyDescent="0.25">
      <c r="A259" s="16" t="s">
        <v>6</v>
      </c>
      <c r="B259" s="16"/>
    </row>
    <row r="260" spans="1:11" x14ac:dyDescent="0.2">
      <c r="A260" s="2">
        <v>37987</v>
      </c>
      <c r="B260" s="2"/>
      <c r="C260" s="3">
        <f>C66</f>
        <v>1568891.04</v>
      </c>
      <c r="D260" s="4">
        <f t="shared" ref="D260:D291" si="502">C260/$K260</f>
        <v>0.71261321372675956</v>
      </c>
      <c r="E260" s="3">
        <f>E66</f>
        <v>459809.16</v>
      </c>
      <c r="F260" s="4">
        <f t="shared" ref="F260:F291" si="503">E260/$K260</f>
        <v>0.2088520329675678</v>
      </c>
      <c r="G260" s="3">
        <f>G66</f>
        <v>111309.2</v>
      </c>
      <c r="H260" s="4">
        <f t="shared" ref="H260:H291" si="504">G260/$K260</f>
        <v>5.0558263580468034E-2</v>
      </c>
      <c r="I260" s="3">
        <f>I66</f>
        <v>61593.11</v>
      </c>
      <c r="J260" s="4">
        <f t="shared" ref="J260:J270" si="505">I260/$K260</f>
        <v>2.7976489725204758E-2</v>
      </c>
      <c r="K260" s="3">
        <f>K66</f>
        <v>2201602.5099999998</v>
      </c>
    </row>
    <row r="261" spans="1:11" x14ac:dyDescent="0.2">
      <c r="A261" s="2">
        <v>38018</v>
      </c>
      <c r="B261" s="2"/>
      <c r="C261" s="3">
        <f>SUM(C$66:C67)</f>
        <v>3115946.08</v>
      </c>
      <c r="D261" s="4">
        <f t="shared" si="502"/>
        <v>0.71125888914089008</v>
      </c>
      <c r="E261" s="3">
        <f>SUM(E$66:E67)</f>
        <v>919581.44</v>
      </c>
      <c r="F261" s="4">
        <f t="shared" si="503"/>
        <v>0.20990750696461988</v>
      </c>
      <c r="G261" s="3">
        <f>SUM(G$66:G67)</f>
        <v>220405.09</v>
      </c>
      <c r="H261" s="4">
        <f t="shared" si="504"/>
        <v>5.0310588004269283E-2</v>
      </c>
      <c r="I261" s="3">
        <f>SUM(I$66:I67)</f>
        <v>124956.16</v>
      </c>
      <c r="J261" s="4">
        <f t="shared" si="505"/>
        <v>2.8523015890220837E-2</v>
      </c>
      <c r="K261" s="3">
        <f>SUM(K$66:K67)</f>
        <v>4380888.7699999996</v>
      </c>
    </row>
    <row r="262" spans="1:11" x14ac:dyDescent="0.2">
      <c r="A262" s="2">
        <v>38047</v>
      </c>
      <c r="B262" s="2"/>
      <c r="C262" s="3">
        <f>SUM(C$66:C68)</f>
        <v>4791052.74</v>
      </c>
      <c r="D262" s="4">
        <f t="shared" si="502"/>
        <v>0.72012739071132004</v>
      </c>
      <c r="E262" s="3">
        <f>SUM(E$66:E68)</f>
        <v>1354743.08</v>
      </c>
      <c r="F262" s="4">
        <f t="shared" si="503"/>
        <v>0.2036269797532258</v>
      </c>
      <c r="G262" s="3">
        <f>SUM(G$66:G68)</f>
        <v>323275.05</v>
      </c>
      <c r="H262" s="4">
        <f t="shared" si="504"/>
        <v>4.8590410265150097E-2</v>
      </c>
      <c r="I262" s="3">
        <f>SUM(I$66:I68)</f>
        <v>183991.91</v>
      </c>
      <c r="J262" s="4">
        <f t="shared" si="505"/>
        <v>2.765521927030426E-2</v>
      </c>
      <c r="K262" s="3">
        <f>SUM(K$66:K68)</f>
        <v>6653062.7799999993</v>
      </c>
    </row>
    <row r="263" spans="1:11" x14ac:dyDescent="0.2">
      <c r="A263" s="2">
        <v>38078</v>
      </c>
      <c r="B263" s="2"/>
      <c r="C263" s="3">
        <f>SUM(C$66:C69)</f>
        <v>6448705.6500000004</v>
      </c>
      <c r="D263" s="4">
        <f t="shared" si="502"/>
        <v>0.7198244560356194</v>
      </c>
      <c r="E263" s="3">
        <f>SUM(E$66:E69)</f>
        <v>1816758.9200000002</v>
      </c>
      <c r="F263" s="4">
        <f t="shared" si="503"/>
        <v>0.20279224581088756</v>
      </c>
      <c r="G263" s="3">
        <f>SUM(G$66:G69)</f>
        <v>444420.1</v>
      </c>
      <c r="H263" s="4">
        <f t="shared" si="504"/>
        <v>4.960754515656883E-2</v>
      </c>
      <c r="I263" s="3">
        <f>SUM(I$66:I69)</f>
        <v>248835.19</v>
      </c>
      <c r="J263" s="4">
        <f t="shared" si="505"/>
        <v>2.7775752996924273E-2</v>
      </c>
      <c r="K263" s="3">
        <f>SUM(K$66:K69)</f>
        <v>8958719.8599999994</v>
      </c>
    </row>
    <row r="264" spans="1:11" x14ac:dyDescent="0.2">
      <c r="A264" s="2">
        <v>38108</v>
      </c>
      <c r="B264" s="2"/>
      <c r="C264" s="3">
        <f>SUM(C$66:C70)</f>
        <v>8098765.6200000001</v>
      </c>
      <c r="D264" s="4">
        <f t="shared" si="502"/>
        <v>0.71661447396218192</v>
      </c>
      <c r="E264" s="3">
        <f>SUM(E$66:E70)</f>
        <v>2300702.39</v>
      </c>
      <c r="F264" s="4">
        <f t="shared" si="503"/>
        <v>0.20357628684572118</v>
      </c>
      <c r="G264" s="3">
        <f>SUM(G$66:G70)</f>
        <v>591166.05000000005</v>
      </c>
      <c r="H264" s="4">
        <f t="shared" si="504"/>
        <v>5.2308977419826971E-2</v>
      </c>
      <c r="I264" s="3">
        <f>SUM(I$66:I70)</f>
        <v>310792.18</v>
      </c>
      <c r="J264" s="4">
        <f t="shared" si="505"/>
        <v>2.7500261772269902E-2</v>
      </c>
      <c r="K264" s="3">
        <f>SUM(K$66:K70)</f>
        <v>11301426.24</v>
      </c>
    </row>
    <row r="265" spans="1:11" x14ac:dyDescent="0.2">
      <c r="A265" s="2">
        <v>38139</v>
      </c>
      <c r="B265" s="2"/>
      <c r="C265" s="3">
        <f>SUM(C$66:C71)</f>
        <v>9835529.8100000005</v>
      </c>
      <c r="D265" s="4">
        <f t="shared" si="502"/>
        <v>0.71709243568345404</v>
      </c>
      <c r="E265" s="3">
        <f>SUM(E$66:E71)</f>
        <v>2771818.29</v>
      </c>
      <c r="F265" s="4">
        <f t="shared" si="503"/>
        <v>0.20208875040235849</v>
      </c>
      <c r="G265" s="3">
        <f>SUM(G$66:G71)</f>
        <v>735433.20000000007</v>
      </c>
      <c r="H265" s="4">
        <f t="shared" si="504"/>
        <v>5.3619235044591547E-2</v>
      </c>
      <c r="I265" s="3">
        <f>SUM(I$66:I71)</f>
        <v>373065.25</v>
      </c>
      <c r="J265" s="4">
        <f t="shared" si="505"/>
        <v>2.7199578869595911E-2</v>
      </c>
      <c r="K265" s="3">
        <f>SUM(K$66:K71)</f>
        <v>13715846.550000001</v>
      </c>
    </row>
    <row r="266" spans="1:11" x14ac:dyDescent="0.2">
      <c r="A266" s="2">
        <v>38169</v>
      </c>
      <c r="B266" s="2"/>
      <c r="C266" s="3">
        <f>SUM(C$66:C72)</f>
        <v>11589511.68</v>
      </c>
      <c r="D266" s="4">
        <f t="shared" si="502"/>
        <v>0.71727568997007385</v>
      </c>
      <c r="E266" s="3">
        <f>SUM(E$66:E72)</f>
        <v>3255977.41</v>
      </c>
      <c r="F266" s="4">
        <f t="shared" si="503"/>
        <v>0.20151267005623519</v>
      </c>
      <c r="G266" s="3">
        <f>SUM(G$66:G72)</f>
        <v>874038.22000000009</v>
      </c>
      <c r="H266" s="4">
        <f t="shared" si="504"/>
        <v>5.4094286680999769E-2</v>
      </c>
      <c r="I266" s="3">
        <f>SUM(I$66:I72)</f>
        <v>438153.54</v>
      </c>
      <c r="J266" s="4">
        <f t="shared" si="505"/>
        <v>2.7117353292691132E-2</v>
      </c>
      <c r="K266" s="3">
        <f>SUM(K$66:K72)</f>
        <v>16157680.850000001</v>
      </c>
    </row>
    <row r="267" spans="1:11" x14ac:dyDescent="0.2">
      <c r="A267" s="2">
        <v>38200</v>
      </c>
      <c r="B267" s="2"/>
      <c r="C267" s="3">
        <f>SUM(C$66:C73)</f>
        <v>13254319.869999999</v>
      </c>
      <c r="D267" s="4">
        <f t="shared" si="502"/>
        <v>0.71740537996049469</v>
      </c>
      <c r="E267" s="3">
        <f>SUM(E$66:E73)</f>
        <v>3720881.74</v>
      </c>
      <c r="F267" s="4">
        <f t="shared" si="503"/>
        <v>0.20139702411397795</v>
      </c>
      <c r="G267" s="3">
        <f>SUM(G$66:G73)</f>
        <v>1005813.0900000001</v>
      </c>
      <c r="H267" s="4">
        <f t="shared" si="504"/>
        <v>5.4440795836979403E-2</v>
      </c>
      <c r="I267" s="3">
        <f>SUM(I$66:I73)</f>
        <v>494341.41</v>
      </c>
      <c r="J267" s="4">
        <f t="shared" si="505"/>
        <v>2.6756800088547788E-2</v>
      </c>
      <c r="K267" s="3">
        <f>SUM(K$66:K73)</f>
        <v>18475356.110000003</v>
      </c>
    </row>
    <row r="268" spans="1:11" x14ac:dyDescent="0.2">
      <c r="A268" s="2">
        <v>38231</v>
      </c>
      <c r="B268" s="2"/>
      <c r="C268" s="3">
        <f>SUM(C$66:C74)</f>
        <v>14956787.139999999</v>
      </c>
      <c r="D268" s="4">
        <f t="shared" si="502"/>
        <v>0.71672976120353071</v>
      </c>
      <c r="E268" s="3">
        <f>SUM(E$66:E74)</f>
        <v>4213173.12</v>
      </c>
      <c r="F268" s="4">
        <f t="shared" si="503"/>
        <v>0.20189540279883497</v>
      </c>
      <c r="G268" s="3">
        <f>SUM(G$66:G74)</f>
        <v>1144789.26</v>
      </c>
      <c r="H268" s="4">
        <f t="shared" si="504"/>
        <v>5.4858341251232567E-2</v>
      </c>
      <c r="I268" s="3">
        <f>SUM(I$66:I74)</f>
        <v>553348.81999999995</v>
      </c>
      <c r="J268" s="4">
        <f t="shared" si="505"/>
        <v>2.6516494746401501E-2</v>
      </c>
      <c r="K268" s="3">
        <f>SUM(K$66:K74)</f>
        <v>20868098.340000004</v>
      </c>
    </row>
    <row r="269" spans="1:11" x14ac:dyDescent="0.2">
      <c r="A269" s="2">
        <v>38261</v>
      </c>
      <c r="B269" s="2"/>
      <c r="C269" s="3">
        <f>SUM(C$66:C75)</f>
        <v>16668925.68</v>
      </c>
      <c r="D269" s="4">
        <f t="shared" si="502"/>
        <v>0.71704447604143984</v>
      </c>
      <c r="E269" s="3">
        <f>SUM(E$66:E75)</f>
        <v>4667115.29</v>
      </c>
      <c r="F269" s="4">
        <f t="shared" si="503"/>
        <v>0.20076454247788347</v>
      </c>
      <c r="G269" s="3">
        <f>SUM(G$66:G75)</f>
        <v>1296808.79</v>
      </c>
      <c r="H269" s="4">
        <f t="shared" si="504"/>
        <v>5.5784613669924502E-2</v>
      </c>
      <c r="I269" s="3">
        <f>SUM(I$66:I75)</f>
        <v>613861.19999999995</v>
      </c>
      <c r="J269" s="4">
        <f t="shared" si="505"/>
        <v>2.6406367810752004E-2</v>
      </c>
      <c r="K269" s="3">
        <f>SUM(K$66:K75)</f>
        <v>23246710.960000005</v>
      </c>
    </row>
    <row r="270" spans="1:11" x14ac:dyDescent="0.2">
      <c r="A270" s="2">
        <v>38292</v>
      </c>
      <c r="B270" s="2"/>
      <c r="C270" s="3">
        <f>SUM(C$66:C76)</f>
        <v>18335975.789999999</v>
      </c>
      <c r="D270" s="4">
        <f t="shared" si="502"/>
        <v>0.71590214601446989</v>
      </c>
      <c r="E270" s="3">
        <f>SUM(E$66:E76)</f>
        <v>5148638.97</v>
      </c>
      <c r="F270" s="4">
        <f t="shared" si="503"/>
        <v>0.2010212998692408</v>
      </c>
      <c r="G270" s="3">
        <f>SUM(G$66:G76)</f>
        <v>1445452.03</v>
      </c>
      <c r="H270" s="4">
        <f t="shared" si="504"/>
        <v>5.643562263003904E-2</v>
      </c>
      <c r="I270" s="3">
        <f>SUM(I$66:I76)</f>
        <v>682338.33</v>
      </c>
      <c r="J270" s="4">
        <f t="shared" si="505"/>
        <v>2.6640931486250043E-2</v>
      </c>
      <c r="K270" s="3">
        <f>SUM(K$66:K76)</f>
        <v>25612405.120000005</v>
      </c>
    </row>
    <row r="271" spans="1:11" x14ac:dyDescent="0.2">
      <c r="A271" s="2">
        <v>38322</v>
      </c>
      <c r="B271" s="2"/>
      <c r="C271" s="3">
        <f>SUM(C$66:C77)</f>
        <v>19979497.809999999</v>
      </c>
      <c r="D271" s="4">
        <f t="shared" si="502"/>
        <v>0.71291268477306213</v>
      </c>
      <c r="E271" s="3">
        <f>SUM(E$66:E77)</f>
        <v>5688403.0199999996</v>
      </c>
      <c r="F271" s="4">
        <f t="shared" si="503"/>
        <v>0.20297480485368588</v>
      </c>
      <c r="G271" s="3">
        <f>SUM(G$66:G77)</f>
        <v>1606232.99</v>
      </c>
      <c r="H271" s="4">
        <f t="shared" si="504"/>
        <v>5.7313946734878572E-2</v>
      </c>
      <c r="I271" s="3">
        <f>SUM(I$66:I77)</f>
        <v>751034.25</v>
      </c>
      <c r="J271" s="4">
        <f>I271/$K271</f>
        <v>2.6798563638373209E-2</v>
      </c>
      <c r="K271" s="3">
        <f>SUM(K$66:K77)</f>
        <v>28025168.070000004</v>
      </c>
    </row>
    <row r="272" spans="1:11" x14ac:dyDescent="0.2">
      <c r="A272" s="2">
        <v>38353</v>
      </c>
      <c r="B272" s="2"/>
      <c r="C272" s="3">
        <f>C78</f>
        <v>1695317.18</v>
      </c>
      <c r="D272" s="4">
        <f t="shared" si="502"/>
        <v>0.71824756927264066</v>
      </c>
      <c r="E272" s="3">
        <f>E78</f>
        <v>470096.32</v>
      </c>
      <c r="F272" s="4">
        <f t="shared" si="503"/>
        <v>0.19916363919819033</v>
      </c>
      <c r="G272" s="3">
        <f>G78</f>
        <v>130305.52</v>
      </c>
      <c r="H272" s="4">
        <f t="shared" si="504"/>
        <v>5.5205966238605256E-2</v>
      </c>
      <c r="I272" s="3">
        <f>I78</f>
        <v>64633.11</v>
      </c>
      <c r="J272" s="4">
        <f t="shared" ref="J272:J335" si="506">I272/$K272</f>
        <v>2.7382825290563746E-2</v>
      </c>
      <c r="K272" s="3">
        <f>K78</f>
        <v>2360352.13</v>
      </c>
    </row>
    <row r="273" spans="1:11" x14ac:dyDescent="0.2">
      <c r="A273" s="2">
        <v>38384</v>
      </c>
      <c r="B273" s="2"/>
      <c r="C273" s="3">
        <f>SUM(C$78:C79)</f>
        <v>3386591.99</v>
      </c>
      <c r="D273" s="4">
        <f t="shared" si="502"/>
        <v>0.72015344463502062</v>
      </c>
      <c r="E273" s="3">
        <f>SUM(E$78:E79)</f>
        <v>900507.06</v>
      </c>
      <c r="F273" s="4">
        <f t="shared" si="503"/>
        <v>0.19149140584164528</v>
      </c>
      <c r="G273" s="3">
        <f>SUM(G$78:G79)</f>
        <v>292317.39</v>
      </c>
      <c r="H273" s="4">
        <f t="shared" si="504"/>
        <v>6.2160831879608476E-2</v>
      </c>
      <c r="I273" s="3">
        <f>SUM(I$78:I79)</f>
        <v>123181.34</v>
      </c>
      <c r="J273" s="4">
        <f t="shared" si="506"/>
        <v>2.6194317643725849E-2</v>
      </c>
      <c r="K273" s="3">
        <f>SUM(K$78:K79)</f>
        <v>4702597.7799999993</v>
      </c>
    </row>
    <row r="274" spans="1:11" x14ac:dyDescent="0.2">
      <c r="A274" s="2">
        <v>38412</v>
      </c>
      <c r="B274" s="2"/>
      <c r="C274" s="3">
        <f>SUM(C$78:C80)</f>
        <v>5122810.09</v>
      </c>
      <c r="D274" s="4">
        <f t="shared" si="502"/>
        <v>0.7117973459645851</v>
      </c>
      <c r="E274" s="3">
        <f>SUM(E$78:E80)</f>
        <v>1454966.54</v>
      </c>
      <c r="F274" s="4">
        <f t="shared" si="503"/>
        <v>0.20216273948177443</v>
      </c>
      <c r="G274" s="3">
        <f>SUM(G$78:G80)</f>
        <v>433850.76</v>
      </c>
      <c r="H274" s="4">
        <f t="shared" si="504"/>
        <v>6.0282113544583536E-2</v>
      </c>
      <c r="I274" s="3">
        <f>SUM(I$78:I80)</f>
        <v>185379.06</v>
      </c>
      <c r="J274" s="4">
        <f t="shared" si="506"/>
        <v>2.575780100905704E-2</v>
      </c>
      <c r="K274" s="3">
        <f>SUM(K$78:K80)</f>
        <v>7197006.4499999993</v>
      </c>
    </row>
    <row r="275" spans="1:11" x14ac:dyDescent="0.2">
      <c r="A275" s="2">
        <v>38443</v>
      </c>
      <c r="B275" s="2"/>
      <c r="C275" s="3">
        <f>SUM(C$78:C81)</f>
        <v>6833241.7199999997</v>
      </c>
      <c r="D275" s="4">
        <f t="shared" si="502"/>
        <v>0.71157884604846555</v>
      </c>
      <c r="E275" s="3">
        <f>SUM(E$78:E81)</f>
        <v>1928865.57</v>
      </c>
      <c r="F275" s="4">
        <f t="shared" si="503"/>
        <v>0.20086219582514869</v>
      </c>
      <c r="G275" s="3">
        <f>SUM(G$78:G81)</f>
        <v>595805.44999999995</v>
      </c>
      <c r="H275" s="4">
        <f t="shared" si="504"/>
        <v>6.2044132485391833E-2</v>
      </c>
      <c r="I275" s="3">
        <f>SUM(I$78:I81)</f>
        <v>245017.08</v>
      </c>
      <c r="J275" s="4">
        <f t="shared" si="506"/>
        <v>2.5514825640993801E-2</v>
      </c>
      <c r="K275" s="3">
        <f>SUM(K$78:K81)</f>
        <v>9602929.8200000003</v>
      </c>
    </row>
    <row r="276" spans="1:11" x14ac:dyDescent="0.2">
      <c r="A276" s="2">
        <v>38473</v>
      </c>
      <c r="B276" s="2"/>
      <c r="C276" s="3">
        <f>SUM(C$78:C82)</f>
        <v>8510422.8000000007</v>
      </c>
      <c r="D276" s="4">
        <f t="shared" si="502"/>
        <v>0.71087070986647738</v>
      </c>
      <c r="E276" s="3">
        <f>SUM(E$78:E82)</f>
        <v>2430511.63</v>
      </c>
      <c r="F276" s="4">
        <f t="shared" si="503"/>
        <v>0.2030192351614809</v>
      </c>
      <c r="G276" s="3">
        <f>SUM(G$78:G82)</f>
        <v>731484.1</v>
      </c>
      <c r="H276" s="4">
        <f t="shared" si="504"/>
        <v>6.110044514157878E-2</v>
      </c>
      <c r="I276" s="3">
        <f>SUM(I$78:I82)</f>
        <v>299410.77999999997</v>
      </c>
      <c r="J276" s="4">
        <f t="shared" si="506"/>
        <v>2.5009609830462905E-2</v>
      </c>
      <c r="K276" s="3">
        <f>SUM(K$78:K82)</f>
        <v>11971829.310000001</v>
      </c>
    </row>
    <row r="277" spans="1:11" x14ac:dyDescent="0.2">
      <c r="A277" s="2">
        <v>38504</v>
      </c>
      <c r="B277" s="2"/>
      <c r="C277" s="3">
        <f>SUM(C$78:C83)</f>
        <v>10823423.130000001</v>
      </c>
      <c r="D277" s="4">
        <f t="shared" si="502"/>
        <v>0.72260514231690021</v>
      </c>
      <c r="E277" s="3">
        <f>SUM(E$78:E83)</f>
        <v>2937315.33</v>
      </c>
      <c r="F277" s="4">
        <f t="shared" si="503"/>
        <v>0.19610423953408374</v>
      </c>
      <c r="G277" s="3">
        <f>SUM(G$78:G83)</f>
        <v>859691.61</v>
      </c>
      <c r="H277" s="4">
        <f t="shared" si="504"/>
        <v>5.7395665930386204E-2</v>
      </c>
      <c r="I277" s="3">
        <f>SUM(I$78:I83)</f>
        <v>357906.63999999996</v>
      </c>
      <c r="J277" s="4">
        <f t="shared" si="506"/>
        <v>2.3894952218629882E-2</v>
      </c>
      <c r="K277" s="3">
        <f>SUM(K$78:K83)</f>
        <v>14978336.710000001</v>
      </c>
    </row>
    <row r="278" spans="1:11" x14ac:dyDescent="0.2">
      <c r="A278" s="2">
        <v>38534</v>
      </c>
      <c r="B278" s="2"/>
      <c r="C278" s="3">
        <f>SUM(C$78:C84)</f>
        <v>12608073.65</v>
      </c>
      <c r="D278" s="4">
        <f t="shared" si="502"/>
        <v>0.72043860285924743</v>
      </c>
      <c r="E278" s="3">
        <f>SUM(E$78:E84)</f>
        <v>3471963.87</v>
      </c>
      <c r="F278" s="4">
        <f t="shared" si="503"/>
        <v>0.19839167101316751</v>
      </c>
      <c r="G278" s="3">
        <f>SUM(G$78:G84)</f>
        <v>993376.78</v>
      </c>
      <c r="H278" s="4">
        <f t="shared" si="504"/>
        <v>5.6762595092868774E-2</v>
      </c>
      <c r="I278" s="3">
        <f>SUM(I$78:I84)</f>
        <v>427138.27999999997</v>
      </c>
      <c r="J278" s="4">
        <f t="shared" si="506"/>
        <v>2.4407131034716159E-2</v>
      </c>
      <c r="K278" s="3">
        <f>SUM(K$78:K84)</f>
        <v>17500552.580000002</v>
      </c>
    </row>
    <row r="279" spans="1:11" x14ac:dyDescent="0.2">
      <c r="A279" s="2">
        <v>38565</v>
      </c>
      <c r="B279" s="2"/>
      <c r="C279" s="3">
        <f>SUM(C$78:C85)</f>
        <v>14382518.67</v>
      </c>
      <c r="D279" s="4">
        <f t="shared" si="502"/>
        <v>0.72076824972578402</v>
      </c>
      <c r="E279" s="3">
        <f>SUM(E$78:E85)</f>
        <v>3960058.46</v>
      </c>
      <c r="F279" s="4">
        <f t="shared" si="503"/>
        <v>0.19845511558275514</v>
      </c>
      <c r="G279" s="3">
        <f>SUM(G$78:G85)</f>
        <v>1125842.0900000001</v>
      </c>
      <c r="H279" s="4">
        <f t="shared" si="504"/>
        <v>5.6420662562360412E-2</v>
      </c>
      <c r="I279" s="3">
        <f>SUM(I$78:I85)</f>
        <v>486009.50999999995</v>
      </c>
      <c r="J279" s="4">
        <f t="shared" si="506"/>
        <v>2.4355972129100383E-2</v>
      </c>
      <c r="K279" s="3">
        <f>SUM(K$78:K85)</f>
        <v>19954428.73</v>
      </c>
    </row>
    <row r="280" spans="1:11" x14ac:dyDescent="0.2">
      <c r="A280" s="2">
        <v>38596</v>
      </c>
      <c r="B280" s="2"/>
      <c r="C280" s="3">
        <f>SUM(C$78:C86)</f>
        <v>16148338.6</v>
      </c>
      <c r="D280" s="4">
        <f t="shared" si="502"/>
        <v>0.72034023255786883</v>
      </c>
      <c r="E280" s="3">
        <f>SUM(E$78:E86)</f>
        <v>4447758.33</v>
      </c>
      <c r="F280" s="4">
        <f t="shared" si="503"/>
        <v>0.19840426616973453</v>
      </c>
      <c r="G280" s="3">
        <f>SUM(G$78:G86)</f>
        <v>1258330.52</v>
      </c>
      <c r="H280" s="4">
        <f t="shared" si="504"/>
        <v>5.6131229463535277E-2</v>
      </c>
      <c r="I280" s="3">
        <f>SUM(I$78:I86)</f>
        <v>563227.25</v>
      </c>
      <c r="J280" s="4">
        <f t="shared" si="506"/>
        <v>2.5124271808861433E-2</v>
      </c>
      <c r="K280" s="3">
        <f>SUM(K$78:K86)</f>
        <v>22417654.699999999</v>
      </c>
    </row>
    <row r="281" spans="1:11" x14ac:dyDescent="0.2">
      <c r="A281" s="2">
        <v>38626</v>
      </c>
      <c r="B281" s="2"/>
      <c r="C281" s="3">
        <f>SUM(C$78:C87)</f>
        <v>17865456.34</v>
      </c>
      <c r="D281" s="4">
        <f t="shared" si="502"/>
        <v>0.71994286260282692</v>
      </c>
      <c r="E281" s="3">
        <f>SUM(E$78:E87)</f>
        <v>4943906.72</v>
      </c>
      <c r="F281" s="4">
        <f t="shared" si="503"/>
        <v>0.19922974754744791</v>
      </c>
      <c r="G281" s="3">
        <f>SUM(G$78:G87)</f>
        <v>1396073.56</v>
      </c>
      <c r="H281" s="4">
        <f t="shared" si="504"/>
        <v>5.6259027256984111E-2</v>
      </c>
      <c r="I281" s="3">
        <f>SUM(I$78:I87)</f>
        <v>609666.44999999995</v>
      </c>
      <c r="J281" s="4">
        <f t="shared" si="506"/>
        <v>2.4568362592740985E-2</v>
      </c>
      <c r="K281" s="3">
        <f>SUM(K$78:K87)</f>
        <v>24815103.07</v>
      </c>
    </row>
    <row r="282" spans="1:11" x14ac:dyDescent="0.2">
      <c r="A282" s="2">
        <v>38657</v>
      </c>
      <c r="B282" s="2"/>
      <c r="C282" s="3">
        <f>SUM(C$78:C88)</f>
        <v>19647734.219999999</v>
      </c>
      <c r="D282" s="4">
        <f t="shared" si="502"/>
        <v>0.72083294294872113</v>
      </c>
      <c r="E282" s="3">
        <f>SUM(E$78:E88)</f>
        <v>5445349.71</v>
      </c>
      <c r="F282" s="4">
        <f t="shared" si="503"/>
        <v>0.19977812265236686</v>
      </c>
      <c r="G282" s="3">
        <f>SUM(G$78:G88)</f>
        <v>1490776.31</v>
      </c>
      <c r="H282" s="4">
        <f t="shared" si="504"/>
        <v>5.4693363763118695E-2</v>
      </c>
      <c r="I282" s="3">
        <f>SUM(I$78:I88)</f>
        <v>673126.85</v>
      </c>
      <c r="J282" s="4">
        <f t="shared" si="506"/>
        <v>2.4695570635793258E-2</v>
      </c>
      <c r="K282" s="3">
        <f>SUM(K$78:K88)</f>
        <v>27256987.09</v>
      </c>
    </row>
    <row r="283" spans="1:11" x14ac:dyDescent="0.2">
      <c r="A283" s="2">
        <v>38687</v>
      </c>
      <c r="B283" s="2"/>
      <c r="C283" s="3">
        <f>SUM(C$78:C89)</f>
        <v>22453379.199999999</v>
      </c>
      <c r="D283" s="4">
        <f t="shared" si="502"/>
        <v>0.72880291637378347</v>
      </c>
      <c r="E283" s="3">
        <f>SUM(E$78:E89)</f>
        <v>5983801.9000000004</v>
      </c>
      <c r="F283" s="4">
        <f t="shared" si="503"/>
        <v>0.19422520934946785</v>
      </c>
      <c r="G283" s="3">
        <f>SUM(G$78:G89)</f>
        <v>1333185.98</v>
      </c>
      <c r="H283" s="4">
        <f t="shared" si="504"/>
        <v>4.3273211646140133E-2</v>
      </c>
      <c r="I283" s="3">
        <f>SUM(I$78:I89)</f>
        <v>1038207.77</v>
      </c>
      <c r="J283" s="4">
        <f t="shared" si="506"/>
        <v>3.36986626306085E-2</v>
      </c>
      <c r="K283" s="3">
        <f>SUM(K$78:K89)</f>
        <v>30808574.850000001</v>
      </c>
    </row>
    <row r="284" spans="1:11" x14ac:dyDescent="0.2">
      <c r="A284" s="2">
        <v>38718</v>
      </c>
      <c r="B284" s="2"/>
      <c r="C284" s="3">
        <f>SUM(C$90:C90)</f>
        <v>1833594.3</v>
      </c>
      <c r="D284" s="4">
        <f t="shared" si="502"/>
        <v>0.75384087870195937</v>
      </c>
      <c r="E284" s="3">
        <f>SUM(E$90:E90)</f>
        <v>451663.37</v>
      </c>
      <c r="F284" s="4">
        <f t="shared" si="503"/>
        <v>0.18569119227644207</v>
      </c>
      <c r="G284" s="3">
        <f>SUM(G$90:G90)</f>
        <v>68038.960000000006</v>
      </c>
      <c r="H284" s="4">
        <f t="shared" si="504"/>
        <v>2.7972681520861766E-2</v>
      </c>
      <c r="I284" s="3">
        <f>SUM(I$90:I90)</f>
        <v>79039.360000000001</v>
      </c>
      <c r="J284" s="4">
        <f t="shared" si="506"/>
        <v>3.2495247500736936E-2</v>
      </c>
      <c r="K284" s="3">
        <f>SUM(K$90:K90)</f>
        <v>2432335.9899999998</v>
      </c>
    </row>
    <row r="285" spans="1:11" x14ac:dyDescent="0.2">
      <c r="A285" s="2">
        <v>38749</v>
      </c>
      <c r="B285" s="2"/>
      <c r="C285" s="3">
        <f>SUM(C$90:C91)</f>
        <v>3630069.17</v>
      </c>
      <c r="D285" s="4">
        <f t="shared" si="502"/>
        <v>0.74627442646367137</v>
      </c>
      <c r="E285" s="3">
        <f>SUM(E$90:E91)</f>
        <v>1000276.0599999999</v>
      </c>
      <c r="F285" s="4">
        <f t="shared" si="503"/>
        <v>0.20563807685842</v>
      </c>
      <c r="G285" s="3">
        <f>SUM(G$90:G91)</f>
        <v>76909.960000000006</v>
      </c>
      <c r="H285" s="4">
        <f t="shared" si="504"/>
        <v>1.5811251411593327E-2</v>
      </c>
      <c r="I285" s="3">
        <f>SUM(I$90:I91)</f>
        <v>156999.89000000001</v>
      </c>
      <c r="J285" s="4">
        <f t="shared" si="506"/>
        <v>3.227624526631527E-2</v>
      </c>
      <c r="K285" s="3">
        <f>SUM(K$90:K91)</f>
        <v>4864255.08</v>
      </c>
    </row>
    <row r="286" spans="1:11" x14ac:dyDescent="0.2">
      <c r="A286" s="2">
        <v>38777</v>
      </c>
      <c r="B286" s="2"/>
      <c r="C286" s="3">
        <f>SUM(C$90:C92)</f>
        <v>5498144.4199999999</v>
      </c>
      <c r="D286" s="4">
        <f t="shared" si="502"/>
        <v>0.74219730200872502</v>
      </c>
      <c r="E286" s="3">
        <f>SUM(E$90:E92)</f>
        <v>1526279.35</v>
      </c>
      <c r="F286" s="4">
        <f t="shared" si="503"/>
        <v>0.20603322305630353</v>
      </c>
      <c r="G286" s="3">
        <f>SUM(G$90:G92)</f>
        <v>144844.56</v>
      </c>
      <c r="H286" s="4">
        <f t="shared" si="504"/>
        <v>1.955264056935065E-2</v>
      </c>
      <c r="I286" s="3">
        <f>SUM(I$90:I92)</f>
        <v>238660</v>
      </c>
      <c r="J286" s="4">
        <f t="shared" si="506"/>
        <v>3.2216834365620811E-2</v>
      </c>
      <c r="K286" s="3">
        <f>SUM(K$90:K92)</f>
        <v>7407928.3300000001</v>
      </c>
    </row>
    <row r="287" spans="1:11" x14ac:dyDescent="0.2">
      <c r="A287" s="2">
        <v>38808</v>
      </c>
      <c r="B287" s="2"/>
      <c r="C287" s="3">
        <f>SUM(C$90:C93)</f>
        <v>7220100.1299999999</v>
      </c>
      <c r="D287" s="4">
        <f t="shared" si="502"/>
        <v>0.73290811927133404</v>
      </c>
      <c r="E287" s="3">
        <f>SUM(E$90:E93)</f>
        <v>2037967.9000000001</v>
      </c>
      <c r="F287" s="4">
        <f t="shared" si="503"/>
        <v>0.20687292334328752</v>
      </c>
      <c r="G287" s="3">
        <f>SUM(G$90:G93)</f>
        <v>257033</v>
      </c>
      <c r="H287" s="4">
        <f t="shared" si="504"/>
        <v>2.6091268712179039E-2</v>
      </c>
      <c r="I287" s="3">
        <f>SUM(I$90:I93)</f>
        <v>336202.21</v>
      </c>
      <c r="J287" s="4">
        <f t="shared" si="506"/>
        <v>3.4127688673199347E-2</v>
      </c>
      <c r="K287" s="3">
        <f>SUM(K$90:K93)</f>
        <v>9851303.2400000002</v>
      </c>
    </row>
    <row r="288" spans="1:11" x14ac:dyDescent="0.2">
      <c r="A288" s="2">
        <v>38838</v>
      </c>
      <c r="B288" s="2"/>
      <c r="C288" s="3">
        <f>SUM(C$90:C94)</f>
        <v>8953721.6600000001</v>
      </c>
      <c r="D288" s="4">
        <f t="shared" si="502"/>
        <v>0.72805244827158266</v>
      </c>
      <c r="E288" s="3">
        <f>SUM(E$90:E94)</f>
        <v>2581016.0500000003</v>
      </c>
      <c r="F288" s="4">
        <f t="shared" si="503"/>
        <v>0.20986971960782952</v>
      </c>
      <c r="G288" s="3">
        <f>SUM(G$90:G94)</f>
        <v>345199.91000000003</v>
      </c>
      <c r="H288" s="4">
        <f t="shared" si="504"/>
        <v>2.8069181638892941E-2</v>
      </c>
      <c r="I288" s="3">
        <f>SUM(I$90:I94)</f>
        <v>418244.58</v>
      </c>
      <c r="J288" s="4">
        <f t="shared" si="506"/>
        <v>3.4008650481694762E-2</v>
      </c>
      <c r="K288" s="3">
        <f>SUM(K$90:K94)</f>
        <v>12298182.200000001</v>
      </c>
    </row>
    <row r="289" spans="1:11" x14ac:dyDescent="0.2">
      <c r="A289" s="2">
        <v>38869</v>
      </c>
      <c r="B289" s="2"/>
      <c r="C289" s="3">
        <f>SUM(C$90:C95)</f>
        <v>10691685.68</v>
      </c>
      <c r="D289" s="4">
        <f t="shared" si="502"/>
        <v>0.72101977015497398</v>
      </c>
      <c r="E289" s="3">
        <f>SUM(E$90:E95)</f>
        <v>3088819.3000000003</v>
      </c>
      <c r="F289" s="4">
        <f t="shared" si="503"/>
        <v>0.20830202536745804</v>
      </c>
      <c r="G289" s="3">
        <f>SUM(G$90:G95)</f>
        <v>440040.12000000005</v>
      </c>
      <c r="H289" s="4">
        <f t="shared" si="504"/>
        <v>2.9675173370918552E-2</v>
      </c>
      <c r="I289" s="3">
        <f>SUM(I$90:I95)</f>
        <v>608015.94999999995</v>
      </c>
      <c r="J289" s="4">
        <f t="shared" si="506"/>
        <v>4.1003031106649414E-2</v>
      </c>
      <c r="K289" s="3">
        <f>SUM(K$90:K95)</f>
        <v>14828561.050000001</v>
      </c>
    </row>
    <row r="290" spans="1:11" x14ac:dyDescent="0.2">
      <c r="A290" s="2">
        <v>38899</v>
      </c>
      <c r="B290" s="2"/>
      <c r="C290" s="3">
        <f>SUM(C$90:C96)</f>
        <v>12404512.84</v>
      </c>
      <c r="D290" s="4">
        <f t="shared" si="502"/>
        <v>0.71922082211405769</v>
      </c>
      <c r="E290" s="3">
        <f>SUM(E$90:E96)</f>
        <v>3613121.43</v>
      </c>
      <c r="F290" s="4">
        <f t="shared" si="503"/>
        <v>0.20949086826714267</v>
      </c>
      <c r="G290" s="3">
        <f>SUM(G$90:G96)</f>
        <v>530768.76</v>
      </c>
      <c r="H290" s="4">
        <f t="shared" si="504"/>
        <v>3.0774279396824662E-2</v>
      </c>
      <c r="I290" s="3">
        <f>SUM(I$90:I96)</f>
        <v>698751.75</v>
      </c>
      <c r="J290" s="4">
        <f t="shared" si="506"/>
        <v>4.0514030221974966E-2</v>
      </c>
      <c r="K290" s="3">
        <f>SUM(K$90:K96)</f>
        <v>17247154.780000001</v>
      </c>
    </row>
    <row r="291" spans="1:11" x14ac:dyDescent="0.2">
      <c r="A291" s="2">
        <v>38930</v>
      </c>
      <c r="B291" s="2"/>
      <c r="C291" s="3">
        <f>SUM(C$90:C97)</f>
        <v>14084386.49</v>
      </c>
      <c r="D291" s="4">
        <f t="shared" si="502"/>
        <v>0.71640106261518943</v>
      </c>
      <c r="E291" s="3">
        <f>SUM(E$90:E97)</f>
        <v>4160730.85</v>
      </c>
      <c r="F291" s="4">
        <f t="shared" si="503"/>
        <v>0.2116352035860527</v>
      </c>
      <c r="G291" s="3">
        <f>SUM(G$90:G97)</f>
        <v>630339.33000000007</v>
      </c>
      <c r="H291" s="4">
        <f t="shared" si="504"/>
        <v>3.2062153799937834E-2</v>
      </c>
      <c r="I291" s="3">
        <f>SUM(I$90:I97)</f>
        <v>784461.81</v>
      </c>
      <c r="J291" s="4">
        <f t="shared" si="506"/>
        <v>3.9901579998820019E-2</v>
      </c>
      <c r="K291" s="3">
        <f>SUM(K$90:K97)</f>
        <v>19659918.48</v>
      </c>
    </row>
    <row r="292" spans="1:11" x14ac:dyDescent="0.2">
      <c r="A292" s="2">
        <v>38961</v>
      </c>
      <c r="B292" s="2"/>
      <c r="C292" s="3">
        <f>SUM(C$90:C98)</f>
        <v>15886492.76</v>
      </c>
      <c r="D292" s="4">
        <f t="shared" ref="D292:D323" si="507">C292/$K292</f>
        <v>0.71697961136879274</v>
      </c>
      <c r="E292" s="3">
        <f>SUM(E$90:E98)</f>
        <v>4690637.7300000004</v>
      </c>
      <c r="F292" s="4">
        <f t="shared" ref="F292:F323" si="508">E292/$K292</f>
        <v>0.21169503348120974</v>
      </c>
      <c r="G292" s="3">
        <f>SUM(G$90:G98)</f>
        <v>725616.38000000012</v>
      </c>
      <c r="H292" s="4">
        <f t="shared" ref="H292:H323" si="509">G292/$K292</f>
        <v>3.2748080900848901E-2</v>
      </c>
      <c r="I292" s="3">
        <f>SUM(I$90:I98)</f>
        <v>854776.87000000011</v>
      </c>
      <c r="J292" s="4">
        <f t="shared" si="506"/>
        <v>3.8577274249148565E-2</v>
      </c>
      <c r="K292" s="3">
        <f>SUM(K$90:K98)</f>
        <v>22157523.740000002</v>
      </c>
    </row>
    <row r="293" spans="1:11" x14ac:dyDescent="0.2">
      <c r="A293" s="2">
        <v>38991</v>
      </c>
      <c r="B293" s="2"/>
      <c r="C293" s="3">
        <f>SUM(C$90:C99)</f>
        <v>17725223.440000001</v>
      </c>
      <c r="D293" s="4">
        <f t="shared" si="507"/>
        <v>0.71781778905297211</v>
      </c>
      <c r="E293" s="3">
        <f>SUM(E$90:E99)</f>
        <v>5222177.25</v>
      </c>
      <c r="F293" s="4">
        <f t="shared" si="508"/>
        <v>0.21148233986029402</v>
      </c>
      <c r="G293" s="3">
        <f>SUM(G$90:G99)</f>
        <v>800719.00000000012</v>
      </c>
      <c r="H293" s="4">
        <f t="shared" si="509"/>
        <v>3.2426690934436356E-2</v>
      </c>
      <c r="I293" s="3">
        <f>SUM(I$90:I99)</f>
        <v>945087.57000000007</v>
      </c>
      <c r="J293" s="4">
        <f t="shared" si="506"/>
        <v>3.8273180152297477E-2</v>
      </c>
      <c r="K293" s="3">
        <f>SUM(K$90:K99)</f>
        <v>24693207.260000002</v>
      </c>
    </row>
    <row r="294" spans="1:11" x14ac:dyDescent="0.2">
      <c r="A294" s="2">
        <v>39022</v>
      </c>
      <c r="B294" s="2"/>
      <c r="C294" s="3">
        <f>SUM(C$90:C100)</f>
        <v>19577346.740000002</v>
      </c>
      <c r="D294" s="4">
        <f t="shared" si="507"/>
        <v>0.71818496092198025</v>
      </c>
      <c r="E294" s="3">
        <f>SUM(E$90:E100)</f>
        <v>5752837.4800000004</v>
      </c>
      <c r="F294" s="4">
        <f t="shared" si="508"/>
        <v>0.21103990319192267</v>
      </c>
      <c r="G294" s="3">
        <f>SUM(G$90:G100)</f>
        <v>867669.6100000001</v>
      </c>
      <c r="H294" s="4">
        <f t="shared" si="509"/>
        <v>3.1830016254339469E-2</v>
      </c>
      <c r="I294" s="3">
        <f>SUM(I$90:I100)</f>
        <v>1061623.6100000001</v>
      </c>
      <c r="J294" s="4">
        <f t="shared" si="506"/>
        <v>3.8945119631757695E-2</v>
      </c>
      <c r="K294" s="3">
        <f>SUM(K$90:K100)</f>
        <v>27259477.440000001</v>
      </c>
    </row>
    <row r="295" spans="1:11" x14ac:dyDescent="0.2">
      <c r="A295" s="2">
        <v>39052</v>
      </c>
      <c r="B295" s="2"/>
      <c r="C295" s="3">
        <f>SUM(C$90:C101)</f>
        <v>20922503.510000002</v>
      </c>
      <c r="D295" s="4">
        <f t="shared" si="507"/>
        <v>0.71299729782401533</v>
      </c>
      <c r="E295" s="3">
        <f>SUM(E$90:E101)</f>
        <v>6316593.1600000001</v>
      </c>
      <c r="F295" s="4">
        <f t="shared" si="508"/>
        <v>0.21525692909460328</v>
      </c>
      <c r="G295" s="3">
        <f>SUM(G$90:G101)</f>
        <v>944260.66000000015</v>
      </c>
      <c r="H295" s="4">
        <f t="shared" si="509"/>
        <v>3.2178524845257461E-2</v>
      </c>
      <c r="I295" s="3">
        <f>SUM(I$90:I101)</f>
        <v>1161078.58</v>
      </c>
      <c r="J295" s="4">
        <f t="shared" si="506"/>
        <v>3.956724823612396E-2</v>
      </c>
      <c r="K295" s="3">
        <f>SUM(K$90:K101)</f>
        <v>29344435.91</v>
      </c>
    </row>
    <row r="296" spans="1:11" x14ac:dyDescent="0.2">
      <c r="A296" s="2">
        <v>39083</v>
      </c>
      <c r="B296" s="2"/>
      <c r="C296" s="3">
        <f>SUM(C$102:C102)</f>
        <v>1657310.85</v>
      </c>
      <c r="D296" s="4">
        <f t="shared" si="507"/>
        <v>0.71907694658263421</v>
      </c>
      <c r="E296" s="3">
        <f>SUM(E$102:E102)</f>
        <v>525816.96</v>
      </c>
      <c r="F296" s="4">
        <f t="shared" si="508"/>
        <v>0.22814238744539872</v>
      </c>
      <c r="G296" s="3">
        <f>SUM(G$102:G102)</f>
        <v>48027.99</v>
      </c>
      <c r="H296" s="4">
        <f t="shared" si="509"/>
        <v>2.0838468775909655E-2</v>
      </c>
      <c r="I296" s="3">
        <f>SUM(I$102:I102)</f>
        <v>73619.59</v>
      </c>
      <c r="J296" s="4">
        <f t="shared" si="506"/>
        <v>3.1942197196057356E-2</v>
      </c>
      <c r="K296" s="3">
        <f>SUM(K$102:K102)</f>
        <v>2304775.39</v>
      </c>
    </row>
    <row r="297" spans="1:11" x14ac:dyDescent="0.2">
      <c r="A297" s="2">
        <v>39114</v>
      </c>
      <c r="B297" s="2"/>
      <c r="C297" s="3">
        <f>SUM(C$102:C103)</f>
        <v>3447499.3200000003</v>
      </c>
      <c r="D297" s="4">
        <f t="shared" si="507"/>
        <v>0.72859769423289267</v>
      </c>
      <c r="E297" s="3">
        <f>SUM(E$102:E103)</f>
        <v>971458.77</v>
      </c>
      <c r="F297" s="4">
        <f t="shared" si="508"/>
        <v>0.20530899477141071</v>
      </c>
      <c r="G297" s="3">
        <f>SUM(G$102:G103)</f>
        <v>87996.049999999988</v>
      </c>
      <c r="H297" s="4">
        <f t="shared" si="509"/>
        <v>1.8597166578005975E-2</v>
      </c>
      <c r="I297" s="3">
        <f>SUM(I$102:I103)</f>
        <v>224737.09</v>
      </c>
      <c r="J297" s="4">
        <f t="shared" si="506"/>
        <v>4.7496144417690581E-2</v>
      </c>
      <c r="K297" s="3">
        <f>SUM(K$102:K103)</f>
        <v>4731691.2300000004</v>
      </c>
    </row>
    <row r="298" spans="1:11" x14ac:dyDescent="0.2">
      <c r="A298" s="2">
        <v>39142</v>
      </c>
      <c r="B298" s="2"/>
      <c r="C298" s="3">
        <f>SUM(C$102:C104)</f>
        <v>5220452.2700000005</v>
      </c>
      <c r="D298" s="4">
        <f t="shared" si="507"/>
        <v>0.72219373516211538</v>
      </c>
      <c r="E298" s="3">
        <f>SUM(E$102:E104)</f>
        <v>1537104.35</v>
      </c>
      <c r="F298" s="4">
        <f t="shared" si="508"/>
        <v>0.21264194641519735</v>
      </c>
      <c r="G298" s="3">
        <f>SUM(G$102:G104)</f>
        <v>154472.18</v>
      </c>
      <c r="H298" s="4">
        <f t="shared" si="509"/>
        <v>2.1369573914873586E-2</v>
      </c>
      <c r="I298" s="3">
        <f>SUM(I$102:I104)</f>
        <v>316574.84999999998</v>
      </c>
      <c r="J298" s="4">
        <f t="shared" si="506"/>
        <v>4.3794744507813753E-2</v>
      </c>
      <c r="K298" s="3">
        <f>SUM(K$102:K104)</f>
        <v>7228603.6500000004</v>
      </c>
    </row>
    <row r="299" spans="1:11" x14ac:dyDescent="0.2">
      <c r="A299" s="2">
        <v>39173</v>
      </c>
      <c r="B299" s="2"/>
      <c r="C299" s="3">
        <f>SUM(C$102:C105)</f>
        <v>6964421.5700000003</v>
      </c>
      <c r="D299" s="4">
        <f t="shared" si="507"/>
        <v>0.72332641691719446</v>
      </c>
      <c r="E299" s="3">
        <f>SUM(E$102:E105)</f>
        <v>2025765.25</v>
      </c>
      <c r="F299" s="4">
        <f t="shared" si="508"/>
        <v>0.21039644212661648</v>
      </c>
      <c r="G299" s="3">
        <f>SUM(G$102:G105)</f>
        <v>236989.5</v>
      </c>
      <c r="H299" s="4">
        <f t="shared" si="509"/>
        <v>2.4613783665884178E-2</v>
      </c>
      <c r="I299" s="3">
        <f>SUM(I$102:I105)</f>
        <v>401148.32999999996</v>
      </c>
      <c r="J299" s="4">
        <f t="shared" si="506"/>
        <v>4.166335729030491E-2</v>
      </c>
      <c r="K299" s="3">
        <f>SUM(K$102:K105)</f>
        <v>9628324.6500000004</v>
      </c>
    </row>
    <row r="300" spans="1:11" x14ac:dyDescent="0.2">
      <c r="A300" s="2">
        <v>39203</v>
      </c>
      <c r="B300" s="2"/>
      <c r="C300" s="3">
        <f>SUM(C$102:C106)</f>
        <v>8713146.1699999999</v>
      </c>
      <c r="D300" s="4">
        <f t="shared" si="507"/>
        <v>0.7211791302627264</v>
      </c>
      <c r="E300" s="3">
        <f>SUM(E$102:E106)</f>
        <v>2524862.0099999998</v>
      </c>
      <c r="F300" s="4">
        <f t="shared" si="508"/>
        <v>0.2089805166674025</v>
      </c>
      <c r="G300" s="3">
        <f>SUM(G$102:G106)</f>
        <v>325121.11</v>
      </c>
      <c r="H300" s="4">
        <f t="shared" si="509"/>
        <v>2.6909976576216695E-2</v>
      </c>
      <c r="I300" s="3">
        <f>SUM(I$102:I106)</f>
        <v>518676.47</v>
      </c>
      <c r="J300" s="4">
        <f t="shared" si="506"/>
        <v>4.29303764936542E-2</v>
      </c>
      <c r="K300" s="3">
        <f>SUM(K$102:K106)</f>
        <v>12081805.760000002</v>
      </c>
    </row>
    <row r="301" spans="1:11" x14ac:dyDescent="0.2">
      <c r="A301" s="2">
        <v>39234</v>
      </c>
      <c r="B301" s="2"/>
      <c r="C301" s="3">
        <f>SUM(C$102:C107)</f>
        <v>10506935.25</v>
      </c>
      <c r="D301" s="4">
        <f t="shared" si="507"/>
        <v>0.72036024390888609</v>
      </c>
      <c r="E301" s="3">
        <f>SUM(E$102:E107)</f>
        <v>3035168.6799999997</v>
      </c>
      <c r="F301" s="4">
        <f t="shared" si="508"/>
        <v>0.20809254065112961</v>
      </c>
      <c r="G301" s="3">
        <f>SUM(G$102:G107)</f>
        <v>416014.41</v>
      </c>
      <c r="H301" s="4">
        <f t="shared" si="509"/>
        <v>2.852213654378534E-2</v>
      </c>
      <c r="I301" s="3">
        <f>SUM(I$102:I107)</f>
        <v>627549.51</v>
      </c>
      <c r="J301" s="4">
        <f t="shared" si="506"/>
        <v>4.3025078896198776E-2</v>
      </c>
      <c r="K301" s="3">
        <f>SUM(K$102:K107)</f>
        <v>14585667.850000001</v>
      </c>
    </row>
    <row r="302" spans="1:11" x14ac:dyDescent="0.2">
      <c r="A302" s="2">
        <v>39264</v>
      </c>
      <c r="B302" s="2"/>
      <c r="C302" s="3">
        <f>SUM(C$102:C108)</f>
        <v>12341000</v>
      </c>
      <c r="D302" s="4">
        <f t="shared" si="507"/>
        <v>0.72024311121343143</v>
      </c>
      <c r="E302" s="3">
        <f>SUM(E$102:E108)</f>
        <v>3538769.3899999997</v>
      </c>
      <c r="F302" s="4">
        <f t="shared" si="508"/>
        <v>0.20652899078846582</v>
      </c>
      <c r="G302" s="3">
        <f>SUM(G$102:G108)</f>
        <v>501648.93999999994</v>
      </c>
      <c r="H302" s="4">
        <f t="shared" si="509"/>
        <v>2.9277140692206462E-2</v>
      </c>
      <c r="I302" s="3">
        <f>SUM(I$102:I108)</f>
        <v>753073.91</v>
      </c>
      <c r="J302" s="4">
        <f t="shared" si="506"/>
        <v>4.3950757305896093E-2</v>
      </c>
      <c r="K302" s="3">
        <f>SUM(K$102:K108)</f>
        <v>17134492.240000002</v>
      </c>
    </row>
    <row r="303" spans="1:11" x14ac:dyDescent="0.2">
      <c r="A303" s="2">
        <v>39295</v>
      </c>
      <c r="B303" s="2"/>
      <c r="C303" s="3">
        <f>SUM(C$102:C109)</f>
        <v>14138798.57</v>
      </c>
      <c r="D303" s="4">
        <f t="shared" si="507"/>
        <v>0.71959424992019672</v>
      </c>
      <c r="E303" s="3">
        <f>SUM(E$102:E109)</f>
        <v>4051784.3999999994</v>
      </c>
      <c r="F303" s="4">
        <f t="shared" si="508"/>
        <v>0.20621559474952997</v>
      </c>
      <c r="G303" s="3">
        <f>SUM(G$102:G109)</f>
        <v>616155.74</v>
      </c>
      <c r="H303" s="4">
        <f t="shared" si="509"/>
        <v>3.1359250601398429E-2</v>
      </c>
      <c r="I303" s="3">
        <f>SUM(I$102:I109)</f>
        <v>841554.16</v>
      </c>
      <c r="J303" s="4">
        <f t="shared" si="506"/>
        <v>4.2830904728874797E-2</v>
      </c>
      <c r="K303" s="3">
        <f>SUM(K$102:K109)</f>
        <v>19648292.870000001</v>
      </c>
    </row>
    <row r="304" spans="1:11" x14ac:dyDescent="0.2">
      <c r="A304" s="2">
        <v>39326</v>
      </c>
      <c r="B304" s="2"/>
      <c r="C304" s="3">
        <f>SUM(C$102:C110)</f>
        <v>15902337.17</v>
      </c>
      <c r="D304" s="4">
        <f t="shared" si="507"/>
        <v>0.7189308501023205</v>
      </c>
      <c r="E304" s="3">
        <f>SUM(E$102:E110)</f>
        <v>4557448.09</v>
      </c>
      <c r="F304" s="4">
        <f t="shared" si="508"/>
        <v>0.20603826938231726</v>
      </c>
      <c r="G304" s="3">
        <f>SUM(G$102:G110)</f>
        <v>709666.98</v>
      </c>
      <c r="H304" s="4">
        <f t="shared" si="509"/>
        <v>3.2083427723029877E-2</v>
      </c>
      <c r="I304" s="3">
        <f>SUM(I$102:I110)</f>
        <v>949972.97</v>
      </c>
      <c r="J304" s="4">
        <f t="shared" si="506"/>
        <v>4.2947452792332301E-2</v>
      </c>
      <c r="K304" s="3">
        <f>SUM(K$102:K110)</f>
        <v>22119425.210000001</v>
      </c>
    </row>
    <row r="305" spans="1:11" x14ac:dyDescent="0.2">
      <c r="A305" s="2">
        <v>39356</v>
      </c>
      <c r="B305" s="2"/>
      <c r="C305" s="3">
        <f>SUM(C$102:C111)</f>
        <v>17694244.129999999</v>
      </c>
      <c r="D305" s="4">
        <f t="shared" si="507"/>
        <v>0.7188123432833794</v>
      </c>
      <c r="E305" s="3">
        <f>SUM(E$102:E111)</f>
        <v>5032796.4799999995</v>
      </c>
      <c r="F305" s="4">
        <f t="shared" si="508"/>
        <v>0.20445271380219976</v>
      </c>
      <c r="G305" s="3">
        <f>SUM(G$102:G111)</f>
        <v>824639.89</v>
      </c>
      <c r="H305" s="4">
        <f t="shared" si="509"/>
        <v>3.3500234728356733E-2</v>
      </c>
      <c r="I305" s="3">
        <f>SUM(I$102:I111)</f>
        <v>1064263.1399999999</v>
      </c>
      <c r="J305" s="4">
        <f t="shared" si="506"/>
        <v>4.3234708186064071E-2</v>
      </c>
      <c r="K305" s="3">
        <f>SUM(K$102:K111)</f>
        <v>24615943.640000001</v>
      </c>
    </row>
    <row r="306" spans="1:11" x14ac:dyDescent="0.2">
      <c r="A306" s="2">
        <v>39387</v>
      </c>
      <c r="B306" s="2"/>
      <c r="C306" s="3">
        <f>SUM(C$102:C112)</f>
        <v>19501486.059999999</v>
      </c>
      <c r="D306" s="4">
        <f t="shared" si="507"/>
        <v>0.716773590594592</v>
      </c>
      <c r="E306" s="3">
        <f>SUM(E$102:E112)</f>
        <v>5575249.3099999996</v>
      </c>
      <c r="F306" s="4">
        <f t="shared" si="508"/>
        <v>0.2049172793341843</v>
      </c>
      <c r="G306" s="3">
        <f>SUM(G$102:G112)</f>
        <v>928505.28</v>
      </c>
      <c r="H306" s="4">
        <f t="shared" si="509"/>
        <v>3.4127043517812664E-2</v>
      </c>
      <c r="I306" s="3">
        <f>SUM(I$102:I112)</f>
        <v>1202076.02</v>
      </c>
      <c r="J306" s="4">
        <f t="shared" si="506"/>
        <v>4.4182086553410924E-2</v>
      </c>
      <c r="K306" s="3">
        <f>SUM(K$102:K112)</f>
        <v>27207316.670000002</v>
      </c>
    </row>
    <row r="307" spans="1:11" x14ac:dyDescent="0.2">
      <c r="A307" s="2">
        <v>39417</v>
      </c>
      <c r="B307" s="2"/>
      <c r="C307" s="3">
        <f>SUM(C$102:C113)</f>
        <v>21267448.559999999</v>
      </c>
      <c r="D307" s="4">
        <f t="shared" si="507"/>
        <v>0.71383217997493198</v>
      </c>
      <c r="E307" s="3">
        <f>SUM(E$102:E113)</f>
        <v>6162783.2599999998</v>
      </c>
      <c r="F307" s="4">
        <f t="shared" si="508"/>
        <v>0.20685100033451395</v>
      </c>
      <c r="G307" s="3">
        <f>SUM(G$102:G113)</f>
        <v>1024881.21</v>
      </c>
      <c r="H307" s="4">
        <f t="shared" si="509"/>
        <v>3.4399668878270277E-2</v>
      </c>
      <c r="I307" s="3">
        <f>SUM(I$102:I113)</f>
        <v>1338232.18</v>
      </c>
      <c r="J307" s="4">
        <f t="shared" si="506"/>
        <v>4.4917150812283688E-2</v>
      </c>
      <c r="K307" s="3">
        <f>SUM(K$102:K113)</f>
        <v>29793345.210000001</v>
      </c>
    </row>
    <row r="308" spans="1:11" x14ac:dyDescent="0.2">
      <c r="A308" s="2">
        <v>39448</v>
      </c>
      <c r="B308" s="2"/>
      <c r="C308" s="3">
        <f>SUM(C$114:C114)</f>
        <v>1784247.87</v>
      </c>
      <c r="D308" s="4">
        <f t="shared" si="507"/>
        <v>0.69479575647801195</v>
      </c>
      <c r="E308" s="3">
        <f>SUM(E$114:E114)</f>
        <v>524003.55</v>
      </c>
      <c r="F308" s="4">
        <f t="shared" si="508"/>
        <v>0.20404981227155042</v>
      </c>
      <c r="G308" s="3">
        <f>SUM(G$114:G114)</f>
        <v>126984.22</v>
      </c>
      <c r="H308" s="4">
        <f t="shared" si="509"/>
        <v>4.9448341051218564E-2</v>
      </c>
      <c r="I308" s="3">
        <f>SUM(I$114:I114)</f>
        <v>132782.16</v>
      </c>
      <c r="J308" s="4">
        <f t="shared" si="506"/>
        <v>5.1706090199219019E-2</v>
      </c>
      <c r="K308" s="3">
        <f>SUM(K$114:K114)</f>
        <v>2568017.8000000003</v>
      </c>
    </row>
    <row r="309" spans="1:11" x14ac:dyDescent="0.2">
      <c r="A309" s="2">
        <v>39479</v>
      </c>
      <c r="B309" s="2"/>
      <c r="C309" s="3">
        <f>SUM(C$114:C115)</f>
        <v>3610765.37</v>
      </c>
      <c r="D309" s="4">
        <f t="shared" si="507"/>
        <v>0.70801381022927445</v>
      </c>
      <c r="E309" s="3">
        <f>SUM(E$114:E115)</f>
        <v>996676.65999999992</v>
      </c>
      <c r="F309" s="4">
        <f t="shared" si="508"/>
        <v>0.19543248239726721</v>
      </c>
      <c r="G309" s="3">
        <f>SUM(G$114:G115)</f>
        <v>263026.71999999997</v>
      </c>
      <c r="H309" s="4">
        <f t="shared" si="509"/>
        <v>5.1575367307598964E-2</v>
      </c>
      <c r="I309" s="3">
        <f>SUM(I$114:I115)</f>
        <v>229382.86</v>
      </c>
      <c r="J309" s="4">
        <f t="shared" si="506"/>
        <v>4.4978340065859282E-2</v>
      </c>
      <c r="K309" s="3">
        <f>SUM(K$114:K115)</f>
        <v>5099851.6100000003</v>
      </c>
    </row>
    <row r="310" spans="1:11" x14ac:dyDescent="0.2">
      <c r="A310" s="2">
        <v>39508</v>
      </c>
      <c r="B310" s="2"/>
      <c r="C310" s="3">
        <f>SUM(C$114:C116)</f>
        <v>5507503.9500000002</v>
      </c>
      <c r="D310" s="4">
        <f t="shared" si="507"/>
        <v>0.71018944343653123</v>
      </c>
      <c r="E310" s="3">
        <f>SUM(E$114:E116)</f>
        <v>1573138.29</v>
      </c>
      <c r="F310" s="4">
        <f t="shared" si="508"/>
        <v>0.20285527105682721</v>
      </c>
      <c r="G310" s="3">
        <f>SUM(G$114:G116)</f>
        <v>335385.31999999995</v>
      </c>
      <c r="H310" s="4">
        <f t="shared" si="509"/>
        <v>4.3247742699772898E-2</v>
      </c>
      <c r="I310" s="3">
        <f>SUM(I$114:I116)</f>
        <v>338951.06</v>
      </c>
      <c r="J310" s="4">
        <f t="shared" si="506"/>
        <v>4.3707542806868491E-2</v>
      </c>
      <c r="K310" s="3">
        <f>SUM(K$114:K116)</f>
        <v>7754978.620000001</v>
      </c>
    </row>
    <row r="311" spans="1:11" x14ac:dyDescent="0.2">
      <c r="A311" s="2">
        <v>39539</v>
      </c>
      <c r="B311" s="2"/>
      <c r="C311" s="3">
        <f>SUM(C$114:C117)</f>
        <v>7443964.4800000004</v>
      </c>
      <c r="D311" s="4">
        <f t="shared" si="507"/>
        <v>0.7210939941613852</v>
      </c>
      <c r="E311" s="3">
        <f>SUM(E$114:E117)</f>
        <v>2060341.22</v>
      </c>
      <c r="F311" s="4">
        <f t="shared" si="508"/>
        <v>0.19958446653753259</v>
      </c>
      <c r="G311" s="3">
        <f>SUM(G$114:G117)</f>
        <v>381006.00999999995</v>
      </c>
      <c r="H311" s="4">
        <f t="shared" si="509"/>
        <v>3.6907906571632731E-2</v>
      </c>
      <c r="I311" s="3">
        <f>SUM(I$114:I117)</f>
        <v>437842.47</v>
      </c>
      <c r="J311" s="4">
        <f t="shared" si="506"/>
        <v>4.2413632729449355E-2</v>
      </c>
      <c r="K311" s="3">
        <f>SUM(K$114:K117)</f>
        <v>10323154.180000002</v>
      </c>
    </row>
    <row r="312" spans="1:11" x14ac:dyDescent="0.2">
      <c r="A312" s="2">
        <v>39569</v>
      </c>
      <c r="B312" s="2"/>
      <c r="C312" s="3">
        <f>SUM(C$114:C118)</f>
        <v>9222011.9700000007</v>
      </c>
      <c r="D312" s="4">
        <f t="shared" si="507"/>
        <v>0.71222479894810886</v>
      </c>
      <c r="E312" s="3">
        <f>SUM(E$114:E118)</f>
        <v>2650389.9500000002</v>
      </c>
      <c r="F312" s="4">
        <f t="shared" si="508"/>
        <v>0.20469214911166919</v>
      </c>
      <c r="G312" s="3">
        <f>SUM(G$114:G118)</f>
        <v>535404.44999999995</v>
      </c>
      <c r="H312" s="4">
        <f t="shared" si="509"/>
        <v>4.1349797419225509E-2</v>
      </c>
      <c r="I312" s="3">
        <f>SUM(I$114:I118)</f>
        <v>540369.52</v>
      </c>
      <c r="J312" s="4">
        <f t="shared" si="506"/>
        <v>4.1733254520996473E-2</v>
      </c>
      <c r="K312" s="3">
        <f>SUM(K$114:K118)</f>
        <v>12948175.890000001</v>
      </c>
    </row>
    <row r="313" spans="1:11" x14ac:dyDescent="0.2">
      <c r="A313" s="2">
        <v>39600</v>
      </c>
      <c r="B313" s="2"/>
      <c r="C313" s="3">
        <f>SUM(C$114:C119)</f>
        <v>11101626.110000001</v>
      </c>
      <c r="D313" s="4">
        <f t="shared" si="507"/>
        <v>0.71268453175953839</v>
      </c>
      <c r="E313" s="3">
        <f>SUM(E$114:E119)</f>
        <v>3147733.8200000003</v>
      </c>
      <c r="F313" s="4">
        <f t="shared" si="508"/>
        <v>0.20207320813926807</v>
      </c>
      <c r="G313" s="3">
        <f>SUM(G$114:G119)</f>
        <v>628331.56999999995</v>
      </c>
      <c r="H313" s="4">
        <f t="shared" si="509"/>
        <v>4.0336630536657973E-2</v>
      </c>
      <c r="I313" s="3">
        <f>SUM(I$114:I119)</f>
        <v>699503.76</v>
      </c>
      <c r="J313" s="4">
        <f t="shared" si="506"/>
        <v>4.4905629564535608E-2</v>
      </c>
      <c r="K313" s="3">
        <f>SUM(K$114:K119)</f>
        <v>15577195.260000002</v>
      </c>
    </row>
    <row r="314" spans="1:11" x14ac:dyDescent="0.2">
      <c r="A314" s="2">
        <v>39630</v>
      </c>
      <c r="B314" s="2"/>
      <c r="C314" s="3">
        <f>SUM(C$114:C120)</f>
        <v>13001081.560000001</v>
      </c>
      <c r="D314" s="4">
        <f t="shared" si="507"/>
        <v>0.71514074338091038</v>
      </c>
      <c r="E314" s="3">
        <f>SUM(E$114:E120)</f>
        <v>3719677.0900000003</v>
      </c>
      <c r="F314" s="4">
        <f t="shared" si="508"/>
        <v>0.20460548816675075</v>
      </c>
      <c r="G314" s="3">
        <f>SUM(G$114:G120)</f>
        <v>734521.28999999992</v>
      </c>
      <c r="H314" s="4">
        <f t="shared" si="509"/>
        <v>4.0403261754455536E-2</v>
      </c>
      <c r="I314" s="3">
        <f>SUM(I$114:I120)</f>
        <v>724472.34</v>
      </c>
      <c r="J314" s="4">
        <f t="shared" si="506"/>
        <v>3.9850506697883342E-2</v>
      </c>
      <c r="K314" s="3">
        <f>SUM(K$114:K120)</f>
        <v>18179752.280000001</v>
      </c>
    </row>
    <row r="315" spans="1:11" x14ac:dyDescent="0.2">
      <c r="A315" s="2">
        <v>39661</v>
      </c>
      <c r="B315" s="2"/>
      <c r="C315" s="3">
        <f>SUM(C$114:C121)</f>
        <v>14882866.280000001</v>
      </c>
      <c r="D315" s="4">
        <f t="shared" si="507"/>
        <v>0.71625509978706359</v>
      </c>
      <c r="E315" s="3">
        <f>SUM(E$114:E121)</f>
        <v>4240056.41</v>
      </c>
      <c r="F315" s="4">
        <f t="shared" si="508"/>
        <v>0.20405760354969263</v>
      </c>
      <c r="G315" s="3">
        <f>SUM(G$114:G121)</f>
        <v>845142.78999999992</v>
      </c>
      <c r="H315" s="4">
        <f t="shared" si="509"/>
        <v>4.0673471225044645E-2</v>
      </c>
      <c r="I315" s="3">
        <f>SUM(I$114:I121)</f>
        <v>810657.47</v>
      </c>
      <c r="J315" s="4">
        <f t="shared" si="506"/>
        <v>3.9013825438199021E-2</v>
      </c>
      <c r="K315" s="3">
        <f>SUM(K$114:K121)</f>
        <v>20778722.950000003</v>
      </c>
    </row>
    <row r="316" spans="1:11" x14ac:dyDescent="0.2">
      <c r="A316" s="2">
        <v>39692</v>
      </c>
      <c r="B316" s="2"/>
      <c r="C316" s="3">
        <f>SUM(C$114:C122)</f>
        <v>16672905.760000002</v>
      </c>
      <c r="D316" s="4">
        <f t="shared" si="507"/>
        <v>0.71382074023641995</v>
      </c>
      <c r="E316" s="3">
        <f>SUM(E$114:E122)</f>
        <v>4721306</v>
      </c>
      <c r="F316" s="4">
        <f t="shared" si="508"/>
        <v>0.20213430054214201</v>
      </c>
      <c r="G316" s="3">
        <f>SUM(G$114:G122)</f>
        <v>1005789.4999999999</v>
      </c>
      <c r="H316" s="4">
        <f t="shared" si="509"/>
        <v>4.3061084597170937E-2</v>
      </c>
      <c r="I316" s="3">
        <f>SUM(I$114:I122)</f>
        <v>957271.54</v>
      </c>
      <c r="J316" s="4">
        <f t="shared" si="506"/>
        <v>4.0983874624266912E-2</v>
      </c>
      <c r="K316" s="3">
        <f>SUM(K$114:K122)</f>
        <v>23357272.800000004</v>
      </c>
    </row>
    <row r="317" spans="1:11" x14ac:dyDescent="0.2">
      <c r="A317" s="2">
        <v>39722</v>
      </c>
      <c r="B317" s="2"/>
      <c r="C317" s="3">
        <f>SUM(C$114:C123)</f>
        <v>18522113.16</v>
      </c>
      <c r="D317" s="4">
        <f t="shared" si="507"/>
        <v>0.71360115758730935</v>
      </c>
      <c r="E317" s="3">
        <f>SUM(E$114:E123)</f>
        <v>5225611.63</v>
      </c>
      <c r="F317" s="4">
        <f t="shared" si="508"/>
        <v>0.20132705572292847</v>
      </c>
      <c r="G317" s="3">
        <f>SUM(G$114:G123)</f>
        <v>1167222.1399999999</v>
      </c>
      <c r="H317" s="4">
        <f t="shared" si="509"/>
        <v>4.4969548726455165E-2</v>
      </c>
      <c r="I317" s="3">
        <f>SUM(I$114:I123)</f>
        <v>1040887.03</v>
      </c>
      <c r="J317" s="4">
        <f t="shared" si="506"/>
        <v>4.0102237963306801E-2</v>
      </c>
      <c r="K317" s="3">
        <f>SUM(K$114:K123)</f>
        <v>25955833.960000005</v>
      </c>
    </row>
    <row r="318" spans="1:11" x14ac:dyDescent="0.2">
      <c r="A318" s="2">
        <v>39753</v>
      </c>
      <c r="B318" s="2"/>
      <c r="C318" s="3">
        <f>SUM(C$114:C124)</f>
        <v>20399513.370000001</v>
      </c>
      <c r="D318" s="4">
        <f t="shared" si="507"/>
        <v>0.71153995928933733</v>
      </c>
      <c r="E318" s="3">
        <f>SUM(E$114:E124)</f>
        <v>5767959.9399999995</v>
      </c>
      <c r="F318" s="4">
        <f t="shared" si="508"/>
        <v>0.20118783749644553</v>
      </c>
      <c r="G318" s="3">
        <f>SUM(G$114:G124)</f>
        <v>1320854.45</v>
      </c>
      <c r="H318" s="4">
        <f t="shared" si="509"/>
        <v>4.6071722620711707E-2</v>
      </c>
      <c r="I318" s="3">
        <f>SUM(I$114:I124)</f>
        <v>1181198.25</v>
      </c>
      <c r="J318" s="4">
        <f t="shared" si="506"/>
        <v>4.1200480593505277E-2</v>
      </c>
      <c r="K318" s="3">
        <f>SUM(K$114:K124)</f>
        <v>28669526.010000005</v>
      </c>
    </row>
    <row r="319" spans="1:11" x14ac:dyDescent="0.2">
      <c r="A319" s="2">
        <v>39783</v>
      </c>
      <c r="B319" s="2"/>
      <c r="C319" s="3">
        <f>SUM(C$114:C125)</f>
        <v>22213944.580000002</v>
      </c>
      <c r="D319" s="4">
        <f t="shared" si="507"/>
        <v>0.70879076803509411</v>
      </c>
      <c r="E319" s="3">
        <f>SUM(E$114:E125)</f>
        <v>6357707.5999999996</v>
      </c>
      <c r="F319" s="4">
        <f t="shared" si="508"/>
        <v>0.202858363876703</v>
      </c>
      <c r="G319" s="3">
        <f>SUM(G$114:G125)</f>
        <v>1468709.0699999998</v>
      </c>
      <c r="H319" s="4">
        <f t="shared" si="509"/>
        <v>4.6862790442120057E-2</v>
      </c>
      <c r="I319" s="3">
        <f>SUM(I$114:I125)</f>
        <v>1300262.22</v>
      </c>
      <c r="J319" s="4">
        <f t="shared" si="506"/>
        <v>4.148807764608263E-2</v>
      </c>
      <c r="K319" s="3">
        <f>SUM(K$114:K125)</f>
        <v>31340623.470000006</v>
      </c>
    </row>
    <row r="320" spans="1:11" x14ac:dyDescent="0.2">
      <c r="A320" s="2">
        <v>39814</v>
      </c>
      <c r="B320" s="2"/>
      <c r="C320" s="3">
        <f>SUM(C$126:C126)</f>
        <v>1964518.97</v>
      </c>
      <c r="D320" s="4">
        <f t="shared" si="507"/>
        <v>0.68740904208807629</v>
      </c>
      <c r="E320" s="3">
        <f>SUM(E$126:E126)</f>
        <v>594695.4</v>
      </c>
      <c r="F320" s="4">
        <f t="shared" si="508"/>
        <v>0.2080911416437915</v>
      </c>
      <c r="G320" s="3">
        <f>SUM(G$126:G126)</f>
        <v>163808.43</v>
      </c>
      <c r="H320" s="4">
        <f t="shared" si="509"/>
        <v>5.7318558727000583E-2</v>
      </c>
      <c r="I320" s="3">
        <f>SUM(I$126:I126)</f>
        <v>134837.44</v>
      </c>
      <c r="J320" s="4">
        <f t="shared" si="506"/>
        <v>4.718125754113154E-2</v>
      </c>
      <c r="K320" s="3">
        <f>SUM(K$126:K126)</f>
        <v>2857860.24</v>
      </c>
    </row>
    <row r="321" spans="1:11" x14ac:dyDescent="0.2">
      <c r="A321" s="2">
        <v>39845</v>
      </c>
      <c r="B321" s="2"/>
      <c r="C321" s="3">
        <f>SUM(C$126:C127)</f>
        <v>3890876.26</v>
      </c>
      <c r="D321" s="4">
        <f t="shared" si="507"/>
        <v>0.70286802614059973</v>
      </c>
      <c r="E321" s="3">
        <f>SUM(E$126:E127)</f>
        <v>1116070.33</v>
      </c>
      <c r="F321" s="4">
        <f t="shared" si="508"/>
        <v>0.20161272100726943</v>
      </c>
      <c r="G321" s="3">
        <f>SUM(G$126:G127)</f>
        <v>273231.07999999996</v>
      </c>
      <c r="H321" s="4">
        <f t="shared" si="509"/>
        <v>4.9357876490234182E-2</v>
      </c>
      <c r="I321" s="3">
        <f>SUM(I$126:I127)</f>
        <v>255536.16999999998</v>
      </c>
      <c r="J321" s="4">
        <f t="shared" si="506"/>
        <v>4.6161376361896621E-2</v>
      </c>
      <c r="K321" s="3">
        <f>SUM(K$126:K127)</f>
        <v>5535713.8399999999</v>
      </c>
    </row>
    <row r="322" spans="1:11" x14ac:dyDescent="0.2">
      <c r="A322" s="2">
        <v>39873</v>
      </c>
      <c r="B322" s="2"/>
      <c r="C322" s="3">
        <f>SUM(C$126:C128)</f>
        <v>5940940.6999999993</v>
      </c>
      <c r="D322" s="4">
        <f t="shared" si="507"/>
        <v>0.70104455773117125</v>
      </c>
      <c r="E322" s="3">
        <f>SUM(E$126:E128)</f>
        <v>1626541.2000000002</v>
      </c>
      <c r="F322" s="4">
        <f t="shared" si="508"/>
        <v>0.19193557279330004</v>
      </c>
      <c r="G322" s="3">
        <f>SUM(G$126:G128)</f>
        <v>479514.73</v>
      </c>
      <c r="H322" s="4">
        <f t="shared" si="509"/>
        <v>5.6583832223478014E-2</v>
      </c>
      <c r="I322" s="3">
        <f>SUM(I$126:I128)</f>
        <v>427415.77999999997</v>
      </c>
      <c r="J322" s="4">
        <f t="shared" si="506"/>
        <v>5.0436037252050606E-2</v>
      </c>
      <c r="K322" s="3">
        <f>SUM(K$126:K128)</f>
        <v>8474412.4100000001</v>
      </c>
    </row>
    <row r="323" spans="1:11" x14ac:dyDescent="0.2">
      <c r="A323" s="2">
        <v>39904</v>
      </c>
      <c r="B323" s="2"/>
      <c r="C323" s="3">
        <f>SUM(C$126:C129)</f>
        <v>7841251.7899999991</v>
      </c>
      <c r="D323" s="4">
        <f t="shared" si="507"/>
        <v>0.70214041550228712</v>
      </c>
      <c r="E323" s="3">
        <f>SUM(E$126:E129)</f>
        <v>2108744.54</v>
      </c>
      <c r="F323" s="4">
        <f t="shared" si="508"/>
        <v>0.18882632609656061</v>
      </c>
      <c r="G323" s="3">
        <f>SUM(G$126:G129)</f>
        <v>640854.96</v>
      </c>
      <c r="H323" s="4">
        <f t="shared" si="509"/>
        <v>5.7384991573023014E-2</v>
      </c>
      <c r="I323" s="3">
        <f>SUM(I$126:I129)</f>
        <v>576789.28</v>
      </c>
      <c r="J323" s="4">
        <f t="shared" si="506"/>
        <v>5.1648266828129126E-2</v>
      </c>
      <c r="K323" s="3">
        <f>SUM(K$126:K129)</f>
        <v>11167640.57</v>
      </c>
    </row>
    <row r="324" spans="1:11" x14ac:dyDescent="0.2">
      <c r="A324" s="2">
        <v>39934</v>
      </c>
      <c r="B324" s="2"/>
      <c r="C324" s="3">
        <f>SUM(C$126:C130)</f>
        <v>9797977.0199999996</v>
      </c>
      <c r="D324" s="4">
        <f t="shared" ref="D324:D343" si="510">C324/$K324</f>
        <v>0.70700839219342326</v>
      </c>
      <c r="E324" s="3">
        <f>SUM(E$126:E130)</f>
        <v>2568336.4</v>
      </c>
      <c r="F324" s="4">
        <f t="shared" ref="F324:F343" si="511">E324/$K324</f>
        <v>0.18532758191505178</v>
      </c>
      <c r="G324" s="3">
        <f>SUM(G$126:G130)</f>
        <v>756504.37</v>
      </c>
      <c r="H324" s="4">
        <f t="shared" ref="H324:H343" si="512">G324/$K324</f>
        <v>5.4588302996550465E-2</v>
      </c>
      <c r="I324" s="3">
        <f>SUM(I$126:I130)</f>
        <v>735542.49</v>
      </c>
      <c r="J324" s="4">
        <f t="shared" si="506"/>
        <v>5.3075722894974406E-2</v>
      </c>
      <c r="K324" s="3">
        <f>SUM(K$126:K130)</f>
        <v>13858360.280000001</v>
      </c>
    </row>
    <row r="325" spans="1:11" x14ac:dyDescent="0.2">
      <c r="A325" s="2">
        <v>39965</v>
      </c>
      <c r="B325" s="2"/>
      <c r="C325" s="3">
        <f>SUM(C$126:C131)</f>
        <v>11556899.129999999</v>
      </c>
      <c r="D325" s="4">
        <f t="shared" si="510"/>
        <v>0.69823546660412794</v>
      </c>
      <c r="E325" s="3">
        <f>SUM(E$126:E131)</f>
        <v>3055711.31</v>
      </c>
      <c r="F325" s="4">
        <f t="shared" si="511"/>
        <v>0.18461751619920572</v>
      </c>
      <c r="G325" s="3">
        <f>SUM(G$126:G131)</f>
        <v>1046226.74</v>
      </c>
      <c r="H325" s="4">
        <f t="shared" si="512"/>
        <v>6.3210088429457092E-2</v>
      </c>
      <c r="I325" s="3">
        <f>SUM(I$126:I131)</f>
        <v>892741.31</v>
      </c>
      <c r="J325" s="4">
        <f t="shared" si="506"/>
        <v>5.3936928767209076E-2</v>
      </c>
      <c r="K325" s="3">
        <f>SUM(K$126:K131)</f>
        <v>16551578.490000002</v>
      </c>
    </row>
    <row r="326" spans="1:11" x14ac:dyDescent="0.2">
      <c r="A326" s="2">
        <v>39995</v>
      </c>
      <c r="B326" s="2"/>
      <c r="C326" s="3">
        <f>SUM(C$126:C132)</f>
        <v>13437370.289999999</v>
      </c>
      <c r="D326" s="4">
        <f t="shared" si="510"/>
        <v>0.69970143406045837</v>
      </c>
      <c r="E326" s="3">
        <f>SUM(E$126:E132)</f>
        <v>3534063.7800000003</v>
      </c>
      <c r="F326" s="4">
        <f t="shared" si="511"/>
        <v>0.18402332015568237</v>
      </c>
      <c r="G326" s="3">
        <f>SUM(G$126:G132)</f>
        <v>1251777.1599999999</v>
      </c>
      <c r="H326" s="4">
        <f t="shared" si="512"/>
        <v>6.5181672832811982E-2</v>
      </c>
      <c r="I326" s="3">
        <f>SUM(I$126:I132)</f>
        <v>981223.17</v>
      </c>
      <c r="J326" s="4">
        <f t="shared" si="506"/>
        <v>5.1093572951047175E-2</v>
      </c>
      <c r="K326" s="3">
        <f>SUM(K$126:K132)</f>
        <v>19204434.400000002</v>
      </c>
    </row>
    <row r="327" spans="1:11" x14ac:dyDescent="0.2">
      <c r="A327" s="2">
        <v>40026</v>
      </c>
      <c r="B327" s="2"/>
      <c r="C327" s="3">
        <f>SUM(C$126:C133)</f>
        <v>15272145.26</v>
      </c>
      <c r="D327" s="4">
        <f t="shared" si="510"/>
        <v>0.6981447807250224</v>
      </c>
      <c r="E327" s="3">
        <f>SUM(E$126:E133)</f>
        <v>3892308.72</v>
      </c>
      <c r="F327" s="4">
        <f t="shared" si="511"/>
        <v>0.17793145439467178</v>
      </c>
      <c r="G327" s="3">
        <f>SUM(G$126:G133)</f>
        <v>1615152.46</v>
      </c>
      <c r="H327" s="4">
        <f t="shared" si="512"/>
        <v>7.3834437849249507E-2</v>
      </c>
      <c r="I327" s="3">
        <f>SUM(I$126:I133)</f>
        <v>1095720.4000000001</v>
      </c>
      <c r="J327" s="4">
        <f t="shared" si="506"/>
        <v>5.008932703105614E-2</v>
      </c>
      <c r="K327" s="3">
        <f>SUM(K$126:K133)</f>
        <v>21875326.840000004</v>
      </c>
    </row>
    <row r="328" spans="1:11" x14ac:dyDescent="0.2">
      <c r="A328" s="2">
        <v>40057</v>
      </c>
      <c r="B328" s="2"/>
      <c r="C328" s="3">
        <f>SUM(C$126:C134)</f>
        <v>17224475.239999998</v>
      </c>
      <c r="D328" s="4">
        <f t="shared" si="510"/>
        <v>0.69552412278764997</v>
      </c>
      <c r="E328" s="3">
        <f>SUM(E$126:E134)</f>
        <v>4230385.91</v>
      </c>
      <c r="F328" s="4">
        <f t="shared" si="511"/>
        <v>0.17082293701889201</v>
      </c>
      <c r="G328" s="3">
        <f>SUM(G$126:G134)</f>
        <v>2088151.98</v>
      </c>
      <c r="H328" s="4">
        <f t="shared" si="512"/>
        <v>8.4319554233153793E-2</v>
      </c>
      <c r="I328" s="3">
        <f>SUM(I$126:I134)</f>
        <v>1221728.56</v>
      </c>
      <c r="J328" s="4">
        <f t="shared" si="506"/>
        <v>4.9333385960303948E-2</v>
      </c>
      <c r="K328" s="3">
        <f>SUM(K$126:K134)</f>
        <v>24764741.690000005</v>
      </c>
    </row>
    <row r="329" spans="1:11" x14ac:dyDescent="0.2">
      <c r="A329" s="2">
        <v>40087</v>
      </c>
      <c r="B329" s="2"/>
      <c r="C329" s="3">
        <f>SUM(C$126:C135)</f>
        <v>19023662.449999999</v>
      </c>
      <c r="D329" s="4">
        <f t="shared" si="510"/>
        <v>0.69309236813664399</v>
      </c>
      <c r="E329" s="3">
        <f>SUM(E$126:E135)</f>
        <v>4557743.1500000004</v>
      </c>
      <c r="F329" s="4">
        <f t="shared" si="511"/>
        <v>0.16605304060113135</v>
      </c>
      <c r="G329" s="3">
        <f>SUM(G$126:G135)</f>
        <v>2465581.9900000002</v>
      </c>
      <c r="H329" s="4">
        <f t="shared" si="512"/>
        <v>8.9828972984335079E-2</v>
      </c>
      <c r="I329" s="3">
        <f>SUM(I$126:I135)</f>
        <v>1400526.37</v>
      </c>
      <c r="J329" s="4">
        <f t="shared" si="506"/>
        <v>5.102561827788938E-2</v>
      </c>
      <c r="K329" s="3">
        <f>SUM(K$126:K135)</f>
        <v>27447513.960000005</v>
      </c>
    </row>
    <row r="330" spans="1:11" x14ac:dyDescent="0.2">
      <c r="A330" s="2">
        <v>40118</v>
      </c>
      <c r="B330" s="2"/>
      <c r="C330" s="3">
        <f>SUM(C$126:C136)</f>
        <v>20900319.169999998</v>
      </c>
      <c r="D330" s="4">
        <f t="shared" si="510"/>
        <v>0.6931570238490492</v>
      </c>
      <c r="E330" s="3">
        <f>SUM(E$126:E136)</f>
        <v>4888726.7200000007</v>
      </c>
      <c r="F330" s="4">
        <f t="shared" si="511"/>
        <v>0.16213413948771407</v>
      </c>
      <c r="G330" s="3">
        <f>SUM(G$126:G136)</f>
        <v>2773930.4400000004</v>
      </c>
      <c r="H330" s="4">
        <f t="shared" si="512"/>
        <v>9.199712944645351E-2</v>
      </c>
      <c r="I330" s="3">
        <f>SUM(I$126:I136)</f>
        <v>1589382.3</v>
      </c>
      <c r="J330" s="4">
        <f t="shared" si="506"/>
        <v>5.2711707216782984E-2</v>
      </c>
      <c r="K330" s="3">
        <f>SUM(K$126:K136)</f>
        <v>30152358.630000006</v>
      </c>
    </row>
    <row r="331" spans="1:11" x14ac:dyDescent="0.2">
      <c r="A331" s="2">
        <v>40148</v>
      </c>
      <c r="B331" s="2"/>
      <c r="C331" s="3">
        <f>SUM(C$126:C137)</f>
        <v>22704009.699999999</v>
      </c>
      <c r="D331" s="4">
        <f t="shared" si="510"/>
        <v>0.68935123979576207</v>
      </c>
      <c r="E331" s="3">
        <f>SUM(E$126:E137)</f>
        <v>5138001.620000001</v>
      </c>
      <c r="F331" s="4">
        <f t="shared" si="511"/>
        <v>0.15600274284676838</v>
      </c>
      <c r="G331" s="3">
        <f>SUM(G$126:G137)</f>
        <v>3205268.0800000005</v>
      </c>
      <c r="H331" s="4">
        <f t="shared" si="512"/>
        <v>9.7320057294803849E-2</v>
      </c>
      <c r="I331" s="3">
        <f>SUM(I$126:I137)</f>
        <v>1888049.34</v>
      </c>
      <c r="J331" s="4">
        <f t="shared" si="506"/>
        <v>5.7325960062665514E-2</v>
      </c>
      <c r="K331" s="3">
        <f>SUM(K$126:K137)</f>
        <v>32935328.740000006</v>
      </c>
    </row>
    <row r="332" spans="1:11" x14ac:dyDescent="0.2">
      <c r="A332" s="2">
        <v>40179</v>
      </c>
      <c r="B332" s="2"/>
      <c r="C332" s="3">
        <f>SUM(C$138:C138)</f>
        <v>1782192.01</v>
      </c>
      <c r="D332" s="4">
        <f t="shared" si="510"/>
        <v>0.680472520220466</v>
      </c>
      <c r="E332" s="3">
        <f>SUM(E$138:E138)</f>
        <v>240354.15</v>
      </c>
      <c r="F332" s="4">
        <f t="shared" si="511"/>
        <v>9.1771477640025953E-2</v>
      </c>
      <c r="G332" s="3">
        <f>SUM(G$138:G138)</f>
        <v>383788.92</v>
      </c>
      <c r="H332" s="4">
        <f t="shared" si="512"/>
        <v>0.14653741693359448</v>
      </c>
      <c r="I332" s="3">
        <f>SUM(I$138:I138)</f>
        <v>212715.59</v>
      </c>
      <c r="J332" s="4">
        <f t="shared" si="506"/>
        <v>8.121858520591356E-2</v>
      </c>
      <c r="K332" s="3">
        <f>SUM(K$138:K138)</f>
        <v>2619050.67</v>
      </c>
    </row>
    <row r="333" spans="1:11" x14ac:dyDescent="0.2">
      <c r="A333" s="2">
        <v>40210</v>
      </c>
      <c r="B333" s="2"/>
      <c r="C333" s="3">
        <f>SUM(C$138:C139)</f>
        <v>3605390.25</v>
      </c>
      <c r="D333" s="4">
        <f t="shared" si="510"/>
        <v>0.68879429974350281</v>
      </c>
      <c r="E333" s="3">
        <f>SUM(E$138:E139)</f>
        <v>622009.27</v>
      </c>
      <c r="F333" s="4">
        <f t="shared" si="511"/>
        <v>0.11883219564473427</v>
      </c>
      <c r="G333" s="3">
        <f>SUM(G$138:G139)</f>
        <v>634244.6</v>
      </c>
      <c r="H333" s="4">
        <f t="shared" si="512"/>
        <v>0.12116970281458382</v>
      </c>
      <c r="I333" s="3">
        <f>SUM(I$138:I139)</f>
        <v>372705.6</v>
      </c>
      <c r="J333" s="4">
        <f t="shared" si="506"/>
        <v>7.1203801797179112E-2</v>
      </c>
      <c r="K333" s="3">
        <f>SUM(K$138:K139)</f>
        <v>5234349.72</v>
      </c>
    </row>
    <row r="334" spans="1:11" x14ac:dyDescent="0.2">
      <c r="A334" s="2">
        <v>40238</v>
      </c>
      <c r="B334" s="2"/>
      <c r="C334" s="3">
        <f>SUM(C$138:C140)</f>
        <v>5487080.1600000001</v>
      </c>
      <c r="D334" s="4">
        <f t="shared" si="510"/>
        <v>0.68537246249049544</v>
      </c>
      <c r="E334" s="3">
        <f>SUM(E$138:E140)</f>
        <v>1160232.3900000001</v>
      </c>
      <c r="F334" s="4">
        <f t="shared" si="511"/>
        <v>0.14492066946503893</v>
      </c>
      <c r="G334" s="3">
        <f>SUM(G$138:G140)</f>
        <v>789090.46</v>
      </c>
      <c r="H334" s="4">
        <f t="shared" si="512"/>
        <v>9.8562597215266071E-2</v>
      </c>
      <c r="I334" s="3">
        <f>SUM(I$138:I140)</f>
        <v>569579.80999999994</v>
      </c>
      <c r="J334" s="4">
        <f t="shared" si="506"/>
        <v>7.1144270829199704E-2</v>
      </c>
      <c r="K334" s="3">
        <f>SUM(K$138:K140)</f>
        <v>8005982.8199999994</v>
      </c>
    </row>
    <row r="335" spans="1:11" x14ac:dyDescent="0.2">
      <c r="A335" s="2">
        <v>40269</v>
      </c>
      <c r="B335" s="2"/>
      <c r="C335" s="3">
        <f>SUM(C$138:C141)</f>
        <v>7252660.4700000007</v>
      </c>
      <c r="D335" s="4">
        <f t="shared" si="510"/>
        <v>0.67874455450449556</v>
      </c>
      <c r="E335" s="3">
        <f>SUM(E$138:E141)</f>
        <v>1705824.1400000001</v>
      </c>
      <c r="F335" s="4">
        <f t="shared" si="511"/>
        <v>0.1596405692444216</v>
      </c>
      <c r="G335" s="3">
        <f>SUM(G$138:G141)</f>
        <v>933373.67999999993</v>
      </c>
      <c r="H335" s="4">
        <f t="shared" si="512"/>
        <v>8.7350332369525843E-2</v>
      </c>
      <c r="I335" s="3">
        <f>SUM(I$138:I141)</f>
        <v>793546.73</v>
      </c>
      <c r="J335" s="4">
        <f t="shared" si="506"/>
        <v>7.4264543881557052E-2</v>
      </c>
      <c r="K335" s="3">
        <f>SUM(K$138:K141)</f>
        <v>10685405.02</v>
      </c>
    </row>
    <row r="336" spans="1:11" x14ac:dyDescent="0.2">
      <c r="A336" s="2">
        <v>40299</v>
      </c>
      <c r="B336" s="2"/>
      <c r="C336" s="3">
        <f>SUM(C$138:C142)</f>
        <v>9032747.8399999999</v>
      </c>
      <c r="D336" s="4">
        <f t="shared" si="510"/>
        <v>0.6727753804451001</v>
      </c>
      <c r="E336" s="3">
        <f>SUM(E$138:E142)</f>
        <v>2279487.1</v>
      </c>
      <c r="F336" s="4">
        <f t="shared" si="511"/>
        <v>0.1697803180258155</v>
      </c>
      <c r="G336" s="3">
        <f>SUM(G$138:G142)</f>
        <v>1085615.8799999999</v>
      </c>
      <c r="H336" s="4">
        <f t="shared" si="512"/>
        <v>8.0858632347722226E-2</v>
      </c>
      <c r="I336" s="3">
        <f>SUM(I$138:I142)</f>
        <v>1028246.6599999999</v>
      </c>
      <c r="J336" s="4">
        <f t="shared" ref="J336:J343" si="513">I336/$K336</f>
        <v>7.6585669181362143E-2</v>
      </c>
      <c r="K336" s="3">
        <f>SUM(K$138:K142)</f>
        <v>13426097.48</v>
      </c>
    </row>
    <row r="337" spans="1:11" x14ac:dyDescent="0.2">
      <c r="A337" s="2">
        <v>40330</v>
      </c>
      <c r="B337" s="2"/>
      <c r="C337" s="3">
        <f>SUM(C$138:C143)</f>
        <v>10885468.550000001</v>
      </c>
      <c r="D337" s="4">
        <f t="shared" si="510"/>
        <v>0.67159775703334001</v>
      </c>
      <c r="E337" s="3">
        <f>SUM(E$138:E143)</f>
        <v>2874659.13</v>
      </c>
      <c r="F337" s="4">
        <f t="shared" si="511"/>
        <v>0.17735705312780609</v>
      </c>
      <c r="G337" s="3">
        <f>SUM(G$138:G143)</f>
        <v>1201456.21</v>
      </c>
      <c r="H337" s="4">
        <f t="shared" si="512"/>
        <v>7.4125913101809243E-2</v>
      </c>
      <c r="I337" s="3">
        <f>SUM(I$138:I143)</f>
        <v>1246731.93</v>
      </c>
      <c r="J337" s="4">
        <f t="shared" si="513"/>
        <v>7.6919276737044726E-2</v>
      </c>
      <c r="K337" s="3">
        <f>SUM(K$138:K143)</f>
        <v>16208315.82</v>
      </c>
    </row>
    <row r="338" spans="1:11" x14ac:dyDescent="0.2">
      <c r="A338" s="2">
        <v>40360</v>
      </c>
      <c r="B338" s="2"/>
      <c r="C338" s="3">
        <f>SUM(C$138:C144)</f>
        <v>12726216.920000002</v>
      </c>
      <c r="D338" s="4">
        <f t="shared" si="510"/>
        <v>0.66985297899907126</v>
      </c>
      <c r="E338" s="3">
        <f>SUM(E$138:E144)</f>
        <v>3433221.12</v>
      </c>
      <c r="F338" s="4">
        <f t="shared" si="511"/>
        <v>0.18070990061314526</v>
      </c>
      <c r="G338" s="3">
        <f>SUM(G$138:G144)</f>
        <v>1307067.6599999999</v>
      </c>
      <c r="H338" s="4">
        <f t="shared" si="512"/>
        <v>6.8798384571645749E-2</v>
      </c>
      <c r="I338" s="3">
        <f>SUM(I$138:I144)</f>
        <v>1532016.8399999999</v>
      </c>
      <c r="J338" s="4">
        <f t="shared" si="513"/>
        <v>8.0638735816137827E-2</v>
      </c>
      <c r="K338" s="3">
        <f>SUM(K$138:K144)</f>
        <v>18998522.539999999</v>
      </c>
    </row>
    <row r="339" spans="1:11" x14ac:dyDescent="0.2">
      <c r="A339" s="2">
        <v>40391</v>
      </c>
      <c r="B339" s="2"/>
      <c r="C339" s="3">
        <f>SUM(C$138:C145)</f>
        <v>14629336.640000002</v>
      </c>
      <c r="D339" s="4">
        <f t="shared" si="510"/>
        <v>0.66937255917504934</v>
      </c>
      <c r="E339" s="3">
        <f>SUM(E$138:E145)</f>
        <v>3974985.63</v>
      </c>
      <c r="F339" s="4">
        <f t="shared" si="511"/>
        <v>0.18187744046862986</v>
      </c>
      <c r="G339" s="3">
        <f>SUM(G$138:G145)</f>
        <v>1446792.19</v>
      </c>
      <c r="H339" s="4">
        <f t="shared" si="512"/>
        <v>6.6198694762879831E-2</v>
      </c>
      <c r="I339" s="3">
        <f>SUM(I$138:I145)</f>
        <v>1804183.3699999999</v>
      </c>
      <c r="J339" s="4">
        <f t="shared" si="513"/>
        <v>8.2551305593441093E-2</v>
      </c>
      <c r="K339" s="3">
        <f>SUM(K$138:K145)</f>
        <v>21855297.829999998</v>
      </c>
    </row>
    <row r="340" spans="1:11" x14ac:dyDescent="0.2">
      <c r="A340" s="2">
        <v>40422</v>
      </c>
      <c r="B340" s="2"/>
      <c r="C340" s="3">
        <f>SUM(C$138:C146)</f>
        <v>16337395.900000002</v>
      </c>
      <c r="D340" s="4">
        <f t="shared" si="510"/>
        <v>0.66301723018965364</v>
      </c>
      <c r="E340" s="3">
        <f>SUM(E$138:E146)</f>
        <v>4505290.0199999996</v>
      </c>
      <c r="F340" s="4">
        <f t="shared" si="511"/>
        <v>0.18283727275419018</v>
      </c>
      <c r="G340" s="3">
        <f>SUM(G$138:G146)</f>
        <v>1595523.72</v>
      </c>
      <c r="H340" s="4">
        <f t="shared" si="512"/>
        <v>6.4750816103825479E-2</v>
      </c>
      <c r="I340" s="3">
        <f>SUM(I$138:I146)</f>
        <v>2202772.7599999998</v>
      </c>
      <c r="J340" s="4">
        <f t="shared" si="513"/>
        <v>8.9394680952330857E-2</v>
      </c>
      <c r="K340" s="3">
        <f>SUM(K$138:K146)</f>
        <v>24640982.399999999</v>
      </c>
    </row>
    <row r="341" spans="1:11" x14ac:dyDescent="0.2">
      <c r="A341" s="2">
        <v>40452</v>
      </c>
      <c r="B341" s="2"/>
      <c r="C341" s="3">
        <f>SUM(C$138:C147)</f>
        <v>18188704.750000004</v>
      </c>
      <c r="D341" s="4">
        <f t="shared" si="510"/>
        <v>0.66212043527862585</v>
      </c>
      <c r="E341" s="3">
        <f>SUM(E$138:E147)</f>
        <v>5066740.83</v>
      </c>
      <c r="F341" s="4">
        <f t="shared" si="511"/>
        <v>0.18444373526947186</v>
      </c>
      <c r="G341" s="3">
        <f>SUM(G$138:G147)</f>
        <v>1713251.6099999999</v>
      </c>
      <c r="H341" s="4">
        <f t="shared" si="512"/>
        <v>6.2367217311337479E-2</v>
      </c>
      <c r="I341" s="3">
        <f>SUM(I$138:I147)</f>
        <v>2501690.04</v>
      </c>
      <c r="J341" s="4">
        <f t="shared" si="513"/>
        <v>9.1068612140565025E-2</v>
      </c>
      <c r="K341" s="3">
        <f>SUM(K$138:K147)</f>
        <v>27470387.229999997</v>
      </c>
    </row>
    <row r="342" spans="1:11" x14ac:dyDescent="0.2">
      <c r="A342" s="2">
        <v>40483</v>
      </c>
      <c r="B342" s="2"/>
      <c r="C342" s="3">
        <f>SUM(C$138:C148)</f>
        <v>20025352.750000004</v>
      </c>
      <c r="D342" s="4">
        <f t="shared" si="510"/>
        <v>0.66332240791618546</v>
      </c>
      <c r="E342" s="3">
        <f>SUM(E$138:E148)</f>
        <v>5641572.8300000001</v>
      </c>
      <c r="F342" s="4">
        <f t="shared" si="511"/>
        <v>0.18687219749625275</v>
      </c>
      <c r="G342" s="3">
        <f>SUM(G$138:G148)</f>
        <v>1843244.6099999999</v>
      </c>
      <c r="H342" s="4">
        <f t="shared" si="512"/>
        <v>6.1055875936254354E-2</v>
      </c>
      <c r="I342" s="3">
        <f>SUM(I$138:I148)</f>
        <v>2679301.04</v>
      </c>
      <c r="J342" s="4">
        <f t="shared" si="513"/>
        <v>8.8749518651307632E-2</v>
      </c>
      <c r="K342" s="3">
        <f>SUM(K$138:K148)</f>
        <v>30189471.229999997</v>
      </c>
    </row>
    <row r="343" spans="1:11" x14ac:dyDescent="0.2">
      <c r="A343" s="2">
        <v>40513</v>
      </c>
      <c r="B343" s="2"/>
      <c r="C343" s="3">
        <f>SUM(C$138:C149)</f>
        <v>21914095.750000004</v>
      </c>
      <c r="D343" s="4">
        <f t="shared" si="510"/>
        <v>0.66311077352664571</v>
      </c>
      <c r="E343" s="3">
        <f>SUM(E$138:E149)</f>
        <v>6263854.8300000001</v>
      </c>
      <c r="F343" s="4">
        <f t="shared" si="511"/>
        <v>0.18954145628299152</v>
      </c>
      <c r="G343" s="3">
        <f>SUM(G$138:G149)</f>
        <v>2001091.6099999999</v>
      </c>
      <c r="H343" s="4">
        <f t="shared" si="512"/>
        <v>6.0552140528307243E-2</v>
      </c>
      <c r="I343" s="3">
        <f>SUM(I$138:I149)</f>
        <v>2868371.04</v>
      </c>
      <c r="J343" s="4">
        <f t="shared" si="513"/>
        <v>8.6795629662055715E-2</v>
      </c>
      <c r="K343" s="3">
        <f>SUM(K$138:K149)</f>
        <v>33047413.229999997</v>
      </c>
    </row>
    <row r="344" spans="1:11" x14ac:dyDescent="0.2">
      <c r="A344" s="2">
        <v>40544</v>
      </c>
      <c r="B344" s="2"/>
      <c r="C344" s="3">
        <f>SUM(C$150:C150)</f>
        <v>1958602</v>
      </c>
      <c r="D344" s="4">
        <f t="shared" ref="D344" si="514">C344/$K344</f>
        <v>0.69988940286480528</v>
      </c>
      <c r="E344" s="3">
        <f>SUM(E$150:E150)</f>
        <v>560134</v>
      </c>
      <c r="F344" s="4">
        <f t="shared" ref="F344" si="515">E344/$K344</f>
        <v>0.20015901688259016</v>
      </c>
      <c r="G344" s="3">
        <f>SUM(G$150:G150)</f>
        <v>134180</v>
      </c>
      <c r="H344" s="4">
        <f t="shared" ref="H344" si="516">G344/$K344</f>
        <v>4.7948056867295946E-2</v>
      </c>
      <c r="I344" s="3">
        <f>SUM(I$150:I150)</f>
        <v>145529</v>
      </c>
      <c r="J344" s="4">
        <f t="shared" ref="J344" si="517">I344/$K344</f>
        <v>5.2003523385308628E-2</v>
      </c>
      <c r="K344" s="3">
        <f>SUM(K$150:K150)</f>
        <v>2798445</v>
      </c>
    </row>
    <row r="345" spans="1:11" x14ac:dyDescent="0.2">
      <c r="A345" s="2">
        <v>40575</v>
      </c>
      <c r="B345" s="2"/>
      <c r="C345" s="3">
        <f>SUM(C$150:C151)</f>
        <v>3869303</v>
      </c>
      <c r="D345" s="4">
        <f t="shared" ref="D345" si="518">C345/$K345</f>
        <v>0.69720914744611517</v>
      </c>
      <c r="E345" s="3">
        <f>SUM(E$150:E151)</f>
        <v>1162790</v>
      </c>
      <c r="F345" s="4">
        <f t="shared" ref="F345" si="519">E345/$K345</f>
        <v>0.20952296177344298</v>
      </c>
      <c r="G345" s="3">
        <f>SUM(G$150:G151)</f>
        <v>260747</v>
      </c>
      <c r="H345" s="4">
        <f t="shared" ref="H345" si="520">G345/$K345</f>
        <v>4.6983964184022856E-2</v>
      </c>
      <c r="I345" s="3">
        <f>SUM(I$150:I151)</f>
        <v>256862</v>
      </c>
      <c r="J345" s="4">
        <f t="shared" ref="J345" si="521">I345/$K345</f>
        <v>4.6283926596419049E-2</v>
      </c>
      <c r="K345" s="3">
        <f>SUM(K$150:K151)</f>
        <v>5549702</v>
      </c>
    </row>
    <row r="346" spans="1:11" x14ac:dyDescent="0.2">
      <c r="A346" s="2">
        <v>40603</v>
      </c>
      <c r="C346" s="3">
        <f>SUM(C$150:C152)</f>
        <v>5820702</v>
      </c>
      <c r="D346" s="4">
        <f t="shared" ref="D346" si="522">C346/$K346</f>
        <v>0.69216754665591995</v>
      </c>
      <c r="E346" s="3">
        <f>SUM(E$150:E152)</f>
        <v>1820327</v>
      </c>
      <c r="F346" s="4">
        <f t="shared" ref="F346" si="523">E346/$K346</f>
        <v>0.21646380001957338</v>
      </c>
      <c r="G346" s="3">
        <f>SUM(G$150:G152)</f>
        <v>404490</v>
      </c>
      <c r="H346" s="4">
        <f t="shared" ref="H346" si="524">G346/$K346</f>
        <v>4.8099842758975303E-2</v>
      </c>
      <c r="I346" s="3">
        <f>SUM(I$150:I152)</f>
        <v>363864</v>
      </c>
      <c r="J346" s="4">
        <f t="shared" ref="J346" si="525">I346/$K346</f>
        <v>4.3268810565531383E-2</v>
      </c>
      <c r="K346" s="3">
        <f>SUM(K$150:K152)</f>
        <v>8409383</v>
      </c>
    </row>
    <row r="347" spans="1:11" x14ac:dyDescent="0.2">
      <c r="A347" s="2">
        <v>40634</v>
      </c>
      <c r="C347" s="3">
        <f>SUM(C$150:C153)</f>
        <v>7791793</v>
      </c>
      <c r="D347" s="4">
        <f t="shared" ref="D347" si="526">C347/$K347</f>
        <v>0.69617635172993075</v>
      </c>
      <c r="E347" s="3">
        <f>SUM(E$150:E153)</f>
        <v>2415843</v>
      </c>
      <c r="F347" s="4">
        <f t="shared" ref="F347" si="527">E347/$K347</f>
        <v>0.21584926166445784</v>
      </c>
      <c r="G347" s="3">
        <f>SUM(G$150:G153)</f>
        <v>538433</v>
      </c>
      <c r="H347" s="4">
        <f t="shared" ref="H347" si="528">G347/$K347</f>
        <v>4.8107582117620652E-2</v>
      </c>
      <c r="I347" s="3">
        <f>SUM(I$150:I153)</f>
        <v>446200</v>
      </c>
      <c r="J347" s="4">
        <f t="shared" ref="J347" si="529">I347/$K347</f>
        <v>3.9866804487990772E-2</v>
      </c>
      <c r="K347" s="3">
        <f>SUM(K$150:K153)</f>
        <v>11192269</v>
      </c>
    </row>
    <row r="348" spans="1:11" x14ac:dyDescent="0.2">
      <c r="A348" s="2">
        <v>40664</v>
      </c>
      <c r="C348" s="3">
        <f>SUM(C$150:C154)</f>
        <v>9745294</v>
      </c>
      <c r="D348" s="4">
        <f t="shared" ref="D348" si="530">C348/$K348</f>
        <v>0.69466018811928121</v>
      </c>
      <c r="E348" s="3">
        <f>SUM(E$150:E154)</f>
        <v>3047627</v>
      </c>
      <c r="F348" s="4">
        <f t="shared" ref="F348" si="531">E348/$K348</f>
        <v>0.21723974106244517</v>
      </c>
      <c r="G348" s="3">
        <f>SUM(G$150:G154)</f>
        <v>688078</v>
      </c>
      <c r="H348" s="4">
        <f t="shared" ref="H348" si="532">G348/$K348</f>
        <v>4.9047303541662139E-2</v>
      </c>
      <c r="I348" s="3">
        <f>SUM(I$150:I154)</f>
        <v>547866</v>
      </c>
      <c r="J348" s="4">
        <f t="shared" ref="J348" si="533">I348/$K348</f>
        <v>3.9052767276611472E-2</v>
      </c>
      <c r="K348" s="3">
        <f>SUM(K$150:K154)</f>
        <v>14028865</v>
      </c>
    </row>
    <row r="349" spans="1:11" x14ac:dyDescent="0.2">
      <c r="A349" s="2">
        <v>40695</v>
      </c>
      <c r="C349" s="3">
        <f>SUM(C$150:C155)</f>
        <v>11669887</v>
      </c>
      <c r="D349" s="4">
        <f t="shared" ref="D349" si="534">C349/$K349</f>
        <v>0.69135978516097674</v>
      </c>
      <c r="E349" s="3">
        <f>SUM(E$150:E155)</f>
        <v>3693866</v>
      </c>
      <c r="F349" s="4">
        <f t="shared" ref="F349" si="535">E349/$K349</f>
        <v>0.21883591539262004</v>
      </c>
      <c r="G349" s="3">
        <f>SUM(G$150:G155)</f>
        <v>846053</v>
      </c>
      <c r="H349" s="4">
        <f t="shared" ref="H349" si="536">G349/$K349</f>
        <v>5.0122766425656037E-2</v>
      </c>
      <c r="I349" s="3">
        <f>SUM(I$150:I155)</f>
        <v>669809</v>
      </c>
      <c r="J349" s="4">
        <f t="shared" ref="J349" si="537">I349/$K349</f>
        <v>3.9681533020747214E-2</v>
      </c>
      <c r="K349" s="3">
        <f>SUM(K$150:K155)</f>
        <v>16879615</v>
      </c>
    </row>
    <row r="350" spans="1:11" x14ac:dyDescent="0.2">
      <c r="A350" s="2">
        <v>40725</v>
      </c>
      <c r="C350" s="3">
        <f>SUM(C$150:C156)</f>
        <v>13630555</v>
      </c>
      <c r="D350" s="4">
        <f t="shared" ref="D350:D351" si="538">C350/$K350</f>
        <v>0.6923799049156768</v>
      </c>
      <c r="E350" s="3">
        <f>SUM(E$150:E156)</f>
        <v>4272026</v>
      </c>
      <c r="F350" s="4">
        <f t="shared" ref="F350:F351" si="539">E350/$K350</f>
        <v>0.21700253259513638</v>
      </c>
      <c r="G350" s="3">
        <f>SUM(G$150:G156)</f>
        <v>1000677</v>
      </c>
      <c r="H350" s="4">
        <f t="shared" ref="H350:H351" si="540">G350/$K350</f>
        <v>5.0830552835985386E-2</v>
      </c>
      <c r="I350" s="3">
        <f>SUM(I$150:I156)</f>
        <v>783268</v>
      </c>
      <c r="J350" s="4">
        <f t="shared" ref="J350:J351" si="541">I350/$K350</f>
        <v>3.978700965320138E-2</v>
      </c>
      <c r="K350" s="3">
        <f>SUM(K$150:K156)</f>
        <v>19686526</v>
      </c>
    </row>
    <row r="351" spans="1:11" x14ac:dyDescent="0.2">
      <c r="A351" s="2">
        <v>40756</v>
      </c>
      <c r="C351" s="3">
        <f>SUM(C$150:C157)</f>
        <v>15620789</v>
      </c>
      <c r="D351" s="4">
        <f t="shared" si="538"/>
        <v>0.69392213991580154</v>
      </c>
      <c r="E351" s="3">
        <f>SUM(E$150:E157)</f>
        <v>4873205</v>
      </c>
      <c r="F351" s="4">
        <f t="shared" si="539"/>
        <v>0.21648233273289741</v>
      </c>
      <c r="G351" s="3">
        <f>SUM(G$150:G157)</f>
        <v>1142077</v>
      </c>
      <c r="H351" s="4">
        <f t="shared" si="540"/>
        <v>5.0734474154194062E-2</v>
      </c>
      <c r="I351" s="3">
        <f>SUM(I$150:I157)</f>
        <v>874796</v>
      </c>
      <c r="J351" s="4">
        <f t="shared" si="541"/>
        <v>3.8861053197106976E-2</v>
      </c>
      <c r="K351" s="3">
        <f>SUM(K$150:K157)</f>
        <v>22510867</v>
      </c>
    </row>
    <row r="352" spans="1:11" x14ac:dyDescent="0.2">
      <c r="A352" s="2">
        <v>40787</v>
      </c>
      <c r="C352" s="3">
        <f>SUM(C$150:C158)</f>
        <v>18183121</v>
      </c>
      <c r="D352" s="4">
        <f t="shared" ref="D352" si="542">C352/$K352</f>
        <v>0.71799762011611956</v>
      </c>
      <c r="E352" s="3">
        <f>SUM(E$150:E158)</f>
        <v>4831032</v>
      </c>
      <c r="F352" s="4">
        <f t="shared" ref="F352" si="543">E352/$K352</f>
        <v>0.1907631521950944</v>
      </c>
      <c r="G352" s="3">
        <f>SUM(G$150:G158)</f>
        <v>1340470</v>
      </c>
      <c r="H352" s="4">
        <f t="shared" ref="H352" si="544">G352/$K352</f>
        <v>5.2931192056471205E-2</v>
      </c>
      <c r="I352" s="3">
        <f>SUM(I$150:I158)</f>
        <v>970142</v>
      </c>
      <c r="J352" s="4">
        <f t="shared" ref="J352" si="545">I352/$K352</f>
        <v>3.830803563231485E-2</v>
      </c>
      <c r="K352" s="3">
        <f>SUM(K$150:K158)</f>
        <v>25324765</v>
      </c>
    </row>
    <row r="353" spans="1:11" x14ac:dyDescent="0.2">
      <c r="A353" s="2">
        <v>40817</v>
      </c>
      <c r="C353" s="3">
        <f>SUM(C$150:C159)</f>
        <v>20288233</v>
      </c>
      <c r="D353" s="4">
        <f t="shared" ref="D353:D354" si="546">C353/$K353</f>
        <v>0.71793398890767923</v>
      </c>
      <c r="E353" s="3">
        <f>SUM(E$150:E159)</f>
        <v>5362003</v>
      </c>
      <c r="F353" s="4">
        <f t="shared" ref="F353:F354" si="547">E353/$K353</f>
        <v>0.18974369045963455</v>
      </c>
      <c r="G353" s="3">
        <f>SUM(G$150:G159)</f>
        <v>1519658</v>
      </c>
      <c r="H353" s="4">
        <f t="shared" ref="H353:H354" si="548">G353/$K353</f>
        <v>5.3775709777951881E-2</v>
      </c>
      <c r="I353" s="3">
        <f>SUM(I$150:I159)</f>
        <v>1089296</v>
      </c>
      <c r="J353" s="4">
        <f t="shared" ref="J353:J354" si="549">I353/$K353</f>
        <v>3.8546610854734334E-2</v>
      </c>
      <c r="K353" s="3">
        <f>SUM(K$150:K159)</f>
        <v>28259190</v>
      </c>
    </row>
    <row r="354" spans="1:11" x14ac:dyDescent="0.2">
      <c r="A354" s="2">
        <v>40848</v>
      </c>
      <c r="C354" s="3">
        <f>SUM(C$150:C160)</f>
        <v>22321520</v>
      </c>
      <c r="D354" s="4">
        <f t="shared" si="546"/>
        <v>0.71630612479616185</v>
      </c>
      <c r="E354" s="3">
        <f>SUM(E$150:E160)</f>
        <v>5913214</v>
      </c>
      <c r="F354" s="4">
        <f t="shared" si="547"/>
        <v>0.18975730171737459</v>
      </c>
      <c r="G354" s="3">
        <f>SUM(G$150:G160)</f>
        <v>1697701</v>
      </c>
      <c r="H354" s="4">
        <f t="shared" si="548"/>
        <v>5.4479875222322172E-2</v>
      </c>
      <c r="I354" s="3">
        <f>SUM(I$150:I160)</f>
        <v>1229549</v>
      </c>
      <c r="J354" s="4">
        <f t="shared" si="549"/>
        <v>3.9456698264141332E-2</v>
      </c>
      <c r="K354" s="3">
        <f>SUM(K$150:K160)</f>
        <v>31161984</v>
      </c>
    </row>
    <row r="355" spans="1:11" x14ac:dyDescent="0.2">
      <c r="A355" s="2">
        <v>40878</v>
      </c>
      <c r="C355" s="3">
        <f>SUM(C$150:C161)</f>
        <v>24429014</v>
      </c>
      <c r="D355" s="4">
        <f t="shared" ref="D355" si="550">C355/$K355</f>
        <v>0.71446739044188889</v>
      </c>
      <c r="E355" s="3">
        <f>SUM(E$150:E161)</f>
        <v>6492958</v>
      </c>
      <c r="F355" s="4">
        <f t="shared" ref="F355" si="551">E355/$K355</f>
        <v>0.18989742109561958</v>
      </c>
      <c r="G355" s="3">
        <f>SUM(G$150:G161)</f>
        <v>1892102</v>
      </c>
      <c r="H355" s="4">
        <f t="shared" ref="H355" si="552">G355/$K355</f>
        <v>5.533768896239033E-2</v>
      </c>
      <c r="I355" s="3">
        <f>SUM(I$150:I161)</f>
        <v>1377849</v>
      </c>
      <c r="J355" s="4">
        <f t="shared" ref="J355" si="553">I355/$K355</f>
        <v>4.0297499500101239E-2</v>
      </c>
      <c r="K355" s="3">
        <f>SUM(K$150:K161)</f>
        <v>34191923</v>
      </c>
    </row>
    <row r="356" spans="1:11" x14ac:dyDescent="0.2">
      <c r="A356" s="2">
        <v>40909</v>
      </c>
      <c r="C356" s="3">
        <f>SUM(C$162:C162)</f>
        <v>2183262</v>
      </c>
      <c r="D356" s="4">
        <f t="shared" ref="D356" si="554">C356/$K356</f>
        <v>0.72760508349291175</v>
      </c>
      <c r="E356" s="3">
        <f>SUM(E$162:E162)</f>
        <v>591300</v>
      </c>
      <c r="F356" s="4">
        <f t="shared" ref="F356" si="555">E356/$K356</f>
        <v>0.19705966845452297</v>
      </c>
      <c r="G356" s="3">
        <f>SUM(G$162:G162)</f>
        <v>106700</v>
      </c>
      <c r="H356" s="4">
        <f t="shared" ref="H356" si="556">G356/$K356</f>
        <v>3.5559388845083043E-2</v>
      </c>
      <c r="I356" s="3">
        <f>SUM(I$162:I162)</f>
        <v>119352</v>
      </c>
      <c r="J356" s="4">
        <f t="shared" ref="J356" si="557">I356/$K356</f>
        <v>3.9775859207482202E-2</v>
      </c>
      <c r="K356" s="3">
        <f>SUM(K$162:K162)</f>
        <v>3000614</v>
      </c>
    </row>
    <row r="357" spans="1:11" x14ac:dyDescent="0.2">
      <c r="A357" s="2">
        <v>40940</v>
      </c>
      <c r="C357" s="3">
        <f>SUM(C$162:C163)</f>
        <v>4328151</v>
      </c>
      <c r="D357" s="4">
        <f t="shared" ref="D357" si="558">C357/$K357</f>
        <v>0.723006472753563</v>
      </c>
      <c r="E357" s="3">
        <f>SUM(E$162:E163)</f>
        <v>1202841</v>
      </c>
      <c r="F357" s="4">
        <f t="shared" ref="F357" si="559">E357/$K357</f>
        <v>0.20093148984251438</v>
      </c>
      <c r="G357" s="3">
        <f>SUM(G$162:G163)</f>
        <v>221163</v>
      </c>
      <c r="H357" s="4">
        <f t="shared" ref="H357" si="560">G357/$K357</f>
        <v>3.6944709307414704E-2</v>
      </c>
      <c r="I357" s="3">
        <f>SUM(I$162:I163)</f>
        <v>234169</v>
      </c>
      <c r="J357" s="4">
        <f t="shared" ref="J357" si="561">I357/$K357</f>
        <v>3.9117328096507975E-2</v>
      </c>
      <c r="K357" s="3">
        <f>SUM(K$162:K163)</f>
        <v>5986324</v>
      </c>
    </row>
    <row r="358" spans="1:11" x14ac:dyDescent="0.2">
      <c r="A358" s="2">
        <v>40969</v>
      </c>
      <c r="C358" s="3">
        <f>SUM(C$162:C164)</f>
        <v>6621120</v>
      </c>
      <c r="D358" s="4">
        <f t="shared" ref="D358" si="562">C358/$K358</f>
        <v>0.72212955975761928</v>
      </c>
      <c r="E358" s="3">
        <f>SUM(E$162:E164)</f>
        <v>1844539</v>
      </c>
      <c r="F358" s="4">
        <f t="shared" ref="F358" si="563">E358/$K358</f>
        <v>0.20117384007928557</v>
      </c>
      <c r="G358" s="3">
        <f>SUM(G$162:G164)</f>
        <v>345062</v>
      </c>
      <c r="H358" s="4">
        <f t="shared" ref="H358" si="564">G358/$K358</f>
        <v>3.7634036258077729E-2</v>
      </c>
      <c r="I358" s="3">
        <f>SUM(I$162:I164)</f>
        <v>358160</v>
      </c>
      <c r="J358" s="4">
        <f t="shared" ref="J358" si="565">I358/$K358</f>
        <v>3.9062563905017417E-2</v>
      </c>
      <c r="K358" s="3">
        <f>SUM(K$162:K164)</f>
        <v>9168881</v>
      </c>
    </row>
    <row r="359" spans="1:11" x14ac:dyDescent="0.2">
      <c r="A359" s="2">
        <v>41000</v>
      </c>
      <c r="C359" s="3">
        <f>SUM(C$162:C165)</f>
        <v>8843696</v>
      </c>
      <c r="D359" s="4">
        <f t="shared" ref="D359" si="566">C359/$K359</f>
        <v>0.7239608075207411</v>
      </c>
      <c r="E359" s="3">
        <f>SUM(E$162:E165)</f>
        <v>2462309</v>
      </c>
      <c r="F359" s="4">
        <f t="shared" ref="F359" si="567">E359/$K359</f>
        <v>0.20156902860586665</v>
      </c>
      <c r="G359" s="3">
        <f>SUM(G$162:G165)</f>
        <v>453954</v>
      </c>
      <c r="H359" s="4">
        <f t="shared" ref="H359" si="568">G359/$K359</f>
        <v>3.7161488185173994E-2</v>
      </c>
      <c r="I359" s="3">
        <f>SUM(I$162:I165)</f>
        <v>455752</v>
      </c>
      <c r="J359" s="4">
        <f t="shared" ref="J359" si="569">I359/$K359</f>
        <v>3.7308675688218232E-2</v>
      </c>
      <c r="K359" s="3">
        <f>SUM(K$162:K165)</f>
        <v>12215711</v>
      </c>
    </row>
    <row r="360" spans="1:11" x14ac:dyDescent="0.2">
      <c r="A360" s="2">
        <v>41030</v>
      </c>
      <c r="C360" s="3">
        <f>SUM(C$162:C166)</f>
        <v>10956513</v>
      </c>
      <c r="D360" s="4">
        <f t="shared" ref="D360" si="570">C360/$K360</f>
        <v>0.71863535725051808</v>
      </c>
      <c r="E360" s="3">
        <f>SUM(E$162:E166)</f>
        <v>3111412</v>
      </c>
      <c r="F360" s="4">
        <f t="shared" ref="F360" si="571">E360/$K360</f>
        <v>0.20407685129142356</v>
      </c>
      <c r="G360" s="3">
        <f>SUM(G$162:G166)</f>
        <v>599464</v>
      </c>
      <c r="H360" s="4">
        <f t="shared" ref="H360" si="572">G360/$K360</f>
        <v>3.9318716255694178E-2</v>
      </c>
      <c r="I360" s="3">
        <f>SUM(I$162:I166)</f>
        <v>578887</v>
      </c>
      <c r="J360" s="4">
        <f t="shared" ref="J360" si="573">I360/$K360</f>
        <v>3.7969075202364172E-2</v>
      </c>
      <c r="K360" s="3">
        <f>SUM(K$162:K166)</f>
        <v>15246276</v>
      </c>
    </row>
    <row r="361" spans="1:11" x14ac:dyDescent="0.2">
      <c r="A361" s="2">
        <v>41061</v>
      </c>
      <c r="C361" s="3">
        <f>SUM(C$162:C167)</f>
        <v>13122093</v>
      </c>
      <c r="D361" s="4">
        <f t="shared" ref="D361" si="574">C361/$K361</f>
        <v>0.71529795175594268</v>
      </c>
      <c r="E361" s="3">
        <f>SUM(E$162:E167)</f>
        <v>3719551</v>
      </c>
      <c r="F361" s="4">
        <f t="shared" ref="F361" si="575">E361/$K361</f>
        <v>0.2027563142367432</v>
      </c>
      <c r="G361" s="3">
        <f>SUM(G$162:G167)</f>
        <v>805761</v>
      </c>
      <c r="H361" s="4">
        <f t="shared" ref="H361" si="576">G361/$K361</f>
        <v>4.392280963904311E-2</v>
      </c>
      <c r="I361" s="3">
        <f>SUM(I$162:I167)</f>
        <v>697528</v>
      </c>
      <c r="J361" s="4">
        <f t="shared" ref="J361" si="577">I361/$K361</f>
        <v>3.8022924368271066E-2</v>
      </c>
      <c r="K361" s="3">
        <f>SUM(K$162:K167)</f>
        <v>18344933</v>
      </c>
    </row>
    <row r="362" spans="1:11" x14ac:dyDescent="0.2">
      <c r="A362" s="2">
        <v>41091</v>
      </c>
      <c r="C362" s="3">
        <f>SUM(C$162:C168)</f>
        <v>15237526</v>
      </c>
      <c r="D362" s="4">
        <f t="shared" ref="D362" si="578">C362/$K362</f>
        <v>0.71182809382034762</v>
      </c>
      <c r="E362" s="3">
        <f>SUM(E$162:E168)</f>
        <v>4336030</v>
      </c>
      <c r="F362" s="4">
        <f t="shared" ref="F362" si="579">E362/$K362</f>
        <v>0.20255965237715376</v>
      </c>
      <c r="G362" s="3">
        <f>SUM(G$162:G168)</f>
        <v>1026769</v>
      </c>
      <c r="H362" s="4">
        <f t="shared" ref="H362" si="580">G362/$K362</f>
        <v>4.7965990021203213E-2</v>
      </c>
      <c r="I362" s="3">
        <f>SUM(I$162:I168)</f>
        <v>805863</v>
      </c>
      <c r="J362" s="4">
        <f t="shared" ref="J362" si="581">I362/$K362</f>
        <v>3.7646263781295389E-2</v>
      </c>
      <c r="K362" s="3">
        <f>SUM(K$162:K168)</f>
        <v>21406188</v>
      </c>
    </row>
    <row r="363" spans="1:11" x14ac:dyDescent="0.2">
      <c r="A363" s="2">
        <v>41122</v>
      </c>
      <c r="C363" s="3">
        <f>SUM(C$162:C169)</f>
        <v>17372809</v>
      </c>
      <c r="D363" s="4">
        <f t="shared" ref="D363" si="582">C363/$K363</f>
        <v>0.70936464311845238</v>
      </c>
      <c r="E363" s="3">
        <f>SUM(E$162:E169)</f>
        <v>4950788</v>
      </c>
      <c r="F363" s="4">
        <f t="shared" ref="F363" si="583">E363/$K363</f>
        <v>0.20215003588510738</v>
      </c>
      <c r="G363" s="3">
        <f>SUM(G$162:G169)</f>
        <v>1245008</v>
      </c>
      <c r="H363" s="4">
        <f t="shared" ref="H363" si="584">G363/$K363</f>
        <v>5.0836030926237556E-2</v>
      </c>
      <c r="I363" s="3">
        <f>SUM(I$162:I169)</f>
        <v>922056</v>
      </c>
      <c r="J363" s="4">
        <f t="shared" ref="J363" si="585">I363/$K363</f>
        <v>3.7649290070202679E-2</v>
      </c>
      <c r="K363" s="3">
        <f>SUM(K$162:K169)</f>
        <v>24490661</v>
      </c>
    </row>
    <row r="364" spans="1:11" x14ac:dyDescent="0.2">
      <c r="A364" s="2">
        <v>41153</v>
      </c>
      <c r="C364" s="3">
        <f>SUM(C$162:C170)</f>
        <v>19593775</v>
      </c>
      <c r="D364" s="4">
        <f t="shared" ref="D364" si="586">C364/$K364</f>
        <v>0.7099322194267208</v>
      </c>
      <c r="E364" s="3">
        <f>SUM(E$162:E170)</f>
        <v>5553684</v>
      </c>
      <c r="F364" s="4">
        <f t="shared" ref="F364" si="587">E364/$K364</f>
        <v>0.2012240728555201</v>
      </c>
      <c r="G364" s="3">
        <f>SUM(G$162:G170)</f>
        <v>1397096</v>
      </c>
      <c r="H364" s="4">
        <f t="shared" ref="H364" si="588">G364/$K364</f>
        <v>5.0620335490848184E-2</v>
      </c>
      <c r="I364" s="3">
        <f>SUM(I$162:I170)</f>
        <v>1054946</v>
      </c>
      <c r="J364" s="4">
        <f t="shared" ref="J364" si="589">I364/$K364</f>
        <v>3.8223372226910912E-2</v>
      </c>
      <c r="K364" s="3">
        <f>SUM(K$162:K170)</f>
        <v>27599501</v>
      </c>
    </row>
    <row r="365" spans="1:11" x14ac:dyDescent="0.2">
      <c r="A365" s="2">
        <v>41183</v>
      </c>
      <c r="C365" s="3">
        <f>SUM(C$162:C171)</f>
        <v>21780134</v>
      </c>
      <c r="D365" s="4">
        <f t="shared" ref="D365" si="590">C365/$K365</f>
        <v>0.70756037250972692</v>
      </c>
      <c r="E365" s="3">
        <f>SUM(E$162:E171)</f>
        <v>6197182</v>
      </c>
      <c r="F365" s="4">
        <f t="shared" ref="F365" si="591">E365/$K365</f>
        <v>0.20132476707583957</v>
      </c>
      <c r="G365" s="3">
        <f>SUM(G$162:G171)</f>
        <v>1620402</v>
      </c>
      <c r="H365" s="4">
        <f t="shared" ref="H365" si="592">G365/$K365</f>
        <v>5.2641193242222772E-2</v>
      </c>
      <c r="I365" s="3">
        <f>SUM(I$162:I171)</f>
        <v>1184297</v>
      </c>
      <c r="J365" s="4">
        <f t="shared" ref="J365" si="593">I365/$K365</f>
        <v>3.8473667172210783E-2</v>
      </c>
      <c r="K365" s="3">
        <f>SUM(K$162:K171)</f>
        <v>30782015</v>
      </c>
    </row>
    <row r="366" spans="1:11" x14ac:dyDescent="0.2">
      <c r="A366" s="2">
        <v>41214</v>
      </c>
      <c r="C366" s="3">
        <f>SUM(C$162:C172)</f>
        <v>24388755</v>
      </c>
      <c r="D366" s="4">
        <f t="shared" ref="D366" si="594">C366/$K366</f>
        <v>0.71053032011534778</v>
      </c>
      <c r="E366" s="3">
        <f>SUM(E$162:E172)</f>
        <v>6832899</v>
      </c>
      <c r="F366" s="4">
        <f t="shared" ref="F366" si="595">E366/$K366</f>
        <v>0.19906641047424684</v>
      </c>
      <c r="G366" s="3">
        <f>SUM(G$162:G172)</f>
        <v>1791067</v>
      </c>
      <c r="H366" s="4">
        <f t="shared" ref="H366" si="596">G366/$K366</f>
        <v>5.2180089096718368E-2</v>
      </c>
      <c r="I366" s="3">
        <f>SUM(I$162:I172)</f>
        <v>1312000</v>
      </c>
      <c r="J366" s="4">
        <f t="shared" ref="J366" si="597">I366/$K366</f>
        <v>3.8223180313687037E-2</v>
      </c>
      <c r="K366" s="3">
        <f>SUM(K$162:K172)</f>
        <v>34324721</v>
      </c>
    </row>
    <row r="367" spans="1:11" x14ac:dyDescent="0.2">
      <c r="A367" s="2">
        <v>41244</v>
      </c>
      <c r="C367" s="3">
        <f>SUM(C$162:C173)</f>
        <v>26829920.550000001</v>
      </c>
      <c r="D367" s="4">
        <f t="shared" ref="D367" si="598">C367/$K367</f>
        <v>0.7117828774498095</v>
      </c>
      <c r="E367" s="3">
        <f>SUM(E$162:E173)</f>
        <v>7449884.4699999997</v>
      </c>
      <c r="F367" s="4">
        <f t="shared" ref="F367" si="599">E367/$K367</f>
        <v>0.19764129360141727</v>
      </c>
      <c r="G367" s="3">
        <f>SUM(G$162:G173)</f>
        <v>1947714.57</v>
      </c>
      <c r="H367" s="4">
        <f t="shared" ref="H367" si="600">G367/$K367</f>
        <v>5.167178480837948E-2</v>
      </c>
      <c r="I367" s="3">
        <f>SUM(I$162:I173)</f>
        <v>1466447.77</v>
      </c>
      <c r="J367" s="4">
        <f t="shared" ref="J367" si="601">I367/$K367</f>
        <v>3.8904044140393716E-2</v>
      </c>
      <c r="K367" s="3">
        <f>SUM(K$162:K173)</f>
        <v>37693967.359999999</v>
      </c>
    </row>
    <row r="368" spans="1:11" x14ac:dyDescent="0.2">
      <c r="A368" s="2">
        <v>41275</v>
      </c>
      <c r="C368" s="3">
        <f>SUM(C$174:C174)</f>
        <v>2223122</v>
      </c>
      <c r="D368" s="4">
        <f t="shared" ref="D368" si="602">C368/$K368</f>
        <v>0.69018935546123106</v>
      </c>
      <c r="E368" s="3">
        <f>SUM(E$174:E174)</f>
        <v>753964</v>
      </c>
      <c r="F368" s="4">
        <f t="shared" ref="F368" si="603">E368/$K368</f>
        <v>0.23407529015545328</v>
      </c>
      <c r="G368" s="3">
        <f>SUM(G$174:G174)</f>
        <v>121571</v>
      </c>
      <c r="H368" s="4">
        <f t="shared" ref="H368" si="604">G368/$K368</f>
        <v>3.774287247068641E-2</v>
      </c>
      <c r="I368" s="3">
        <f>SUM(I$174:I174)</f>
        <v>122375</v>
      </c>
      <c r="J368" s="4">
        <f t="shared" ref="J368" si="605">I368/$K368</f>
        <v>3.7992481912629245E-2</v>
      </c>
      <c r="K368" s="3">
        <f>SUM(K$174:K174)</f>
        <v>3221032</v>
      </c>
    </row>
    <row r="369" spans="1:11" x14ac:dyDescent="0.2">
      <c r="A369" s="2">
        <v>41306</v>
      </c>
      <c r="C369" s="3">
        <f>SUM(C$174:C175)</f>
        <v>4372723</v>
      </c>
      <c r="D369" s="4">
        <f t="shared" ref="D369" si="606">C369/$K369</f>
        <v>0.68246465099234432</v>
      </c>
      <c r="E369" s="3">
        <f>SUM(E$174:E175)</f>
        <v>1509967</v>
      </c>
      <c r="F369" s="4">
        <f t="shared" ref="F369" si="607">E369/$K369</f>
        <v>0.23566530550070452</v>
      </c>
      <c r="G369" s="3">
        <f>SUM(G$174:G175)</f>
        <v>289015</v>
      </c>
      <c r="H369" s="4">
        <f t="shared" ref="H369" si="608">G369/$K369</f>
        <v>4.5107481335212037E-2</v>
      </c>
      <c r="I369" s="3">
        <f>SUM(I$174:I175)</f>
        <v>235547</v>
      </c>
      <c r="J369" s="4">
        <f t="shared" ref="J369" si="609">I369/$K369</f>
        <v>3.6762562171739149E-2</v>
      </c>
      <c r="K369" s="3">
        <f>SUM(K$174:K175)</f>
        <v>6407252</v>
      </c>
    </row>
    <row r="370" spans="1:11" x14ac:dyDescent="0.2">
      <c r="A370" s="12">
        <f t="shared" ref="A370:A436" si="610">DATE(IF(MONTH(A369)&lt;12,YEAR(A369),YEAR(A369)+1),IF(MONTH(A369)=12,1,MONTH(A369)+1),1)</f>
        <v>41334</v>
      </c>
      <c r="C370" s="3">
        <f>SUM(C$174:C176)</f>
        <v>6780962</v>
      </c>
      <c r="D370" s="4">
        <f t="shared" ref="D370" si="611">C370/$K370</f>
        <v>0.69093600191070703</v>
      </c>
      <c r="E370" s="3">
        <f>SUM(E$174:E176)</f>
        <v>2215504</v>
      </c>
      <c r="F370" s="4">
        <f t="shared" ref="F370" si="612">E370/$K370</f>
        <v>0.22574547327903904</v>
      </c>
      <c r="G370" s="3">
        <f>SUM(G$174:G176)</f>
        <v>465745</v>
      </c>
      <c r="H370" s="4">
        <f t="shared" ref="H370" si="613">G370/$K370</f>
        <v>4.7456391616691296E-2</v>
      </c>
      <c r="I370" s="3">
        <f>SUM(I$174:I176)</f>
        <v>351957</v>
      </c>
      <c r="J370" s="4">
        <f t="shared" ref="J370" si="614">I370/$K370</f>
        <v>3.5862133193562615E-2</v>
      </c>
      <c r="K370" s="3">
        <f>SUM(K$174:K176)</f>
        <v>9814168</v>
      </c>
    </row>
    <row r="371" spans="1:11" x14ac:dyDescent="0.2">
      <c r="A371" s="12">
        <f t="shared" si="610"/>
        <v>41365</v>
      </c>
      <c r="C371" s="3">
        <f>SUM(C$174:C177)</f>
        <v>9078505</v>
      </c>
      <c r="D371" s="4">
        <f t="shared" ref="D371" si="615">C371/$K371</f>
        <v>0.69062103902027638</v>
      </c>
      <c r="E371" s="3">
        <f>SUM(E$174:E177)</f>
        <v>2953039</v>
      </c>
      <c r="F371" s="4">
        <f t="shared" ref="F371" si="616">E371/$K371</f>
        <v>0.22464391025255789</v>
      </c>
      <c r="G371" s="3">
        <f>SUM(G$174:G177)</f>
        <v>666372</v>
      </c>
      <c r="H371" s="4">
        <f t="shared" ref="H371" si="617">G371/$K371</f>
        <v>5.0692324673943523E-2</v>
      </c>
      <c r="I371" s="3">
        <f>SUM(I$174:I177)</f>
        <v>447506</v>
      </c>
      <c r="J371" s="4">
        <f t="shared" ref="J371" si="618">I371/$K371</f>
        <v>3.4042726053222179E-2</v>
      </c>
      <c r="K371" s="3">
        <f>SUM(K$174:K177)</f>
        <v>13145422</v>
      </c>
    </row>
    <row r="372" spans="1:11" x14ac:dyDescent="0.2">
      <c r="A372" s="12">
        <f t="shared" si="610"/>
        <v>41395</v>
      </c>
      <c r="C372" s="3">
        <f>SUM(C$174:C178)</f>
        <v>11247998</v>
      </c>
      <c r="D372" s="4">
        <f t="shared" ref="D372" si="619">C372/$K372</f>
        <v>0.6831934562105898</v>
      </c>
      <c r="E372" s="3">
        <f>SUM(E$174:E178)</f>
        <v>3755821</v>
      </c>
      <c r="F372" s="4">
        <f t="shared" ref="F372" si="620">E372/$K372</f>
        <v>0.22812524770170778</v>
      </c>
      <c r="G372" s="3">
        <f>SUM(G$174:G178)</f>
        <v>903015</v>
      </c>
      <c r="H372" s="4">
        <f t="shared" ref="H372" si="621">G372/$K372</f>
        <v>5.4848332908665677E-2</v>
      </c>
      <c r="I372" s="3">
        <f>SUM(I$174:I178)</f>
        <v>557021</v>
      </c>
      <c r="J372" s="4">
        <f t="shared" ref="J372" si="622">I372/$K372</f>
        <v>3.3832963179036744E-2</v>
      </c>
      <c r="K372" s="3">
        <f>SUM(K$174:K178)</f>
        <v>16463855</v>
      </c>
    </row>
    <row r="373" spans="1:11" x14ac:dyDescent="0.2">
      <c r="A373" s="12">
        <f t="shared" si="610"/>
        <v>41426</v>
      </c>
      <c r="C373" s="3">
        <f>SUM(C$174:C179)</f>
        <v>13450467</v>
      </c>
      <c r="D373" s="4">
        <f t="shared" ref="D373" si="623">C373/$K373</f>
        <v>0.68464457134899104</v>
      </c>
      <c r="E373" s="3">
        <f>SUM(E$174:E179)</f>
        <v>4456061</v>
      </c>
      <c r="F373" s="4">
        <f t="shared" ref="F373" si="624">E373/$K373</f>
        <v>0.22681873969505717</v>
      </c>
      <c r="G373" s="3">
        <f>SUM(G$174:G179)</f>
        <v>1075056</v>
      </c>
      <c r="H373" s="4">
        <f t="shared" ref="H373" si="625">G373/$K373</f>
        <v>5.4721613331058391E-2</v>
      </c>
      <c r="I373" s="3">
        <f>SUM(I$174:I179)</f>
        <v>664328</v>
      </c>
      <c r="J373" s="4">
        <f t="shared" ref="J373" si="626">I373/$K373</f>
        <v>3.3815075624893359E-2</v>
      </c>
      <c r="K373" s="3">
        <f>SUM(K$174:K179)</f>
        <v>19645912</v>
      </c>
    </row>
    <row r="374" spans="1:11" x14ac:dyDescent="0.2">
      <c r="A374" s="12">
        <f t="shared" si="610"/>
        <v>41456</v>
      </c>
      <c r="C374" s="3">
        <f>SUM(C$174:C180)</f>
        <v>15676423</v>
      </c>
      <c r="D374" s="4">
        <f t="shared" ref="D374" si="627">C374/$K374</f>
        <v>0.68325601146423487</v>
      </c>
      <c r="E374" s="3">
        <f>SUM(E$174:E180)</f>
        <v>5205322</v>
      </c>
      <c r="F374" s="4">
        <f t="shared" ref="F374" si="628">E374/$K374</f>
        <v>0.22687366551075039</v>
      </c>
      <c r="G374" s="3">
        <f>SUM(G$174:G180)</f>
        <v>1285335</v>
      </c>
      <c r="H374" s="4">
        <f t="shared" ref="H374" si="629">G374/$K374</f>
        <v>5.6021253413191412E-2</v>
      </c>
      <c r="I374" s="3">
        <f>SUM(I$174:I180)</f>
        <v>776623</v>
      </c>
      <c r="J374" s="4">
        <f t="shared" ref="J374" si="630">I374/$K374</f>
        <v>3.3849069611823338E-2</v>
      </c>
      <c r="K374" s="3">
        <f>SUM(K$174:K180)</f>
        <v>22943703</v>
      </c>
    </row>
    <row r="375" spans="1:11" x14ac:dyDescent="0.2">
      <c r="A375" s="12">
        <f t="shared" si="610"/>
        <v>41487</v>
      </c>
      <c r="C375" s="3">
        <f>SUM(C$174:C181)</f>
        <v>17935222</v>
      </c>
      <c r="D375" s="4">
        <f t="shared" ref="D375" si="631">C375/$K375</f>
        <v>0.68644079019130932</v>
      </c>
      <c r="E375" s="3">
        <f>SUM(E$174:E181)</f>
        <v>5751727</v>
      </c>
      <c r="F375" s="4">
        <f t="shared" ref="F375" si="632">E375/$K375</f>
        <v>0.22013778401207906</v>
      </c>
      <c r="G375" s="3">
        <f>SUM(G$174:G181)</f>
        <v>1492818</v>
      </c>
      <c r="H375" s="4">
        <f t="shared" ref="H375" si="633">G375/$K375</f>
        <v>5.7135125928846037E-2</v>
      </c>
      <c r="I375" s="3">
        <f>SUM(I$174:I181)</f>
        <v>948083</v>
      </c>
      <c r="J375" s="4">
        <f t="shared" ref="J375" si="634">I375/$K375</f>
        <v>3.6286299867765624E-2</v>
      </c>
      <c r="K375" s="3">
        <f>SUM(K$174:K181)</f>
        <v>26127850</v>
      </c>
    </row>
    <row r="376" spans="1:11" x14ac:dyDescent="0.2">
      <c r="A376" s="12">
        <f t="shared" si="610"/>
        <v>41518</v>
      </c>
      <c r="C376" s="3">
        <f>SUM(C$174:C182)</f>
        <v>20245751</v>
      </c>
      <c r="D376" s="4">
        <f t="shared" ref="D376" si="635">C376/$K376</f>
        <v>0.6867709816525821</v>
      </c>
      <c r="E376" s="3">
        <f>SUM(E$174:E182)</f>
        <v>6485179</v>
      </c>
      <c r="F376" s="4">
        <f t="shared" ref="F376" si="636">E376/$K376</f>
        <v>0.21998851749301424</v>
      </c>
      <c r="G376" s="3">
        <f>SUM(G$174:G182)</f>
        <v>1662074</v>
      </c>
      <c r="H376" s="4">
        <f t="shared" ref="H376" si="637">G376/$K376</f>
        <v>5.6380432247696503E-2</v>
      </c>
      <c r="I376" s="3">
        <f>SUM(I$174:I182)</f>
        <v>1086621</v>
      </c>
      <c r="J376" s="4">
        <f t="shared" ref="J376" si="638">I376/$K376</f>
        <v>3.6860068606707173E-2</v>
      </c>
      <c r="K376" s="3">
        <f>SUM(K$174:K182)</f>
        <v>29479625</v>
      </c>
    </row>
    <row r="377" spans="1:11" x14ac:dyDescent="0.2">
      <c r="A377" s="12">
        <f t="shared" si="610"/>
        <v>41548</v>
      </c>
      <c r="C377" s="3">
        <f>SUM(C$174:C183)</f>
        <v>22421910</v>
      </c>
      <c r="D377" s="4">
        <f t="shared" ref="D377" si="639">C377/$K377</f>
        <v>0.68479487834167929</v>
      </c>
      <c r="E377" s="3">
        <f>SUM(E$174:E183)</f>
        <v>7256544</v>
      </c>
      <c r="F377" s="4">
        <f t="shared" ref="F377" si="640">E377/$K377</f>
        <v>0.22162448095015289</v>
      </c>
      <c r="G377" s="3">
        <f>SUM(G$174:G183)</f>
        <v>1851660</v>
      </c>
      <c r="H377" s="4">
        <f t="shared" ref="H377" si="641">G377/$K377</f>
        <v>5.6552152980283744E-2</v>
      </c>
      <c r="I377" s="3">
        <f>SUM(I$174:I183)</f>
        <v>1212406</v>
      </c>
      <c r="J377" s="4">
        <f t="shared" ref="J377" si="642">I377/$K377</f>
        <v>3.7028487727884106E-2</v>
      </c>
      <c r="K377" s="3">
        <f>SUM(K$174:K183)</f>
        <v>32742520</v>
      </c>
    </row>
    <row r="378" spans="1:11" x14ac:dyDescent="0.2">
      <c r="A378" s="12">
        <f t="shared" si="610"/>
        <v>41579</v>
      </c>
      <c r="C378" s="3">
        <f>SUM(C$174:C184)</f>
        <v>24661901</v>
      </c>
      <c r="D378" s="4">
        <f t="shared" ref="D378" si="643">C378/$K378</f>
        <v>0.68476358804566018</v>
      </c>
      <c r="E378" s="3">
        <f>SUM(E$174:E184)</f>
        <v>7986230</v>
      </c>
      <c r="F378" s="4">
        <f t="shared" ref="F378" si="644">E378/$K378</f>
        <v>0.22174606530769433</v>
      </c>
      <c r="G378" s="3">
        <f>SUM(G$174:G184)</f>
        <v>2012916</v>
      </c>
      <c r="H378" s="4">
        <f t="shared" ref="H378" si="645">G378/$K378</f>
        <v>5.5890727263665445E-2</v>
      </c>
      <c r="I378" s="3">
        <f>SUM(I$174:I184)</f>
        <v>1354158</v>
      </c>
      <c r="J378" s="4">
        <f t="shared" ref="J378" si="646">I378/$K378</f>
        <v>3.7599619382980051E-2</v>
      </c>
      <c r="K378" s="3">
        <f>SUM(K$174:K184)</f>
        <v>36015205</v>
      </c>
    </row>
    <row r="379" spans="1:11" x14ac:dyDescent="0.2">
      <c r="A379" s="12">
        <f t="shared" si="610"/>
        <v>41609</v>
      </c>
      <c r="C379" s="3">
        <f>SUM(C$174:C185)</f>
        <v>27197393</v>
      </c>
      <c r="D379" s="4">
        <f t="shared" ref="D379" si="647">C379/$K379</f>
        <v>0.68986059092172614</v>
      </c>
      <c r="E379" s="3">
        <f>SUM(E$174:E185)</f>
        <v>8536025</v>
      </c>
      <c r="F379" s="4">
        <f t="shared" ref="F379" si="648">E379/$K379</f>
        <v>0.21651587159926053</v>
      </c>
      <c r="G379" s="3">
        <f>SUM(G$174:G185)</f>
        <v>2189546</v>
      </c>
      <c r="H379" s="4">
        <f t="shared" ref="H379" si="649">G379/$K379</f>
        <v>5.5537731039526535E-2</v>
      </c>
      <c r="I379" s="3">
        <f>SUM(I$174:I185)</f>
        <v>1501513</v>
      </c>
      <c r="J379" s="4">
        <f t="shared" ref="J379" si="650">I379/$K379</f>
        <v>3.8085806439486822E-2</v>
      </c>
      <c r="K379" s="3">
        <f>SUM(K$174:K185)</f>
        <v>39424477</v>
      </c>
    </row>
    <row r="380" spans="1:11" x14ac:dyDescent="0.2">
      <c r="A380" s="12">
        <f t="shared" si="610"/>
        <v>41640</v>
      </c>
      <c r="C380" s="3">
        <f>SUM(C$186:C186)</f>
        <v>2246066</v>
      </c>
      <c r="D380" s="4">
        <f t="shared" ref="D380" si="651">C380/$K380</f>
        <v>0.68130881462119763</v>
      </c>
      <c r="E380" s="3">
        <f>SUM(E$186:E186)</f>
        <v>795359</v>
      </c>
      <c r="F380" s="4">
        <f t="shared" ref="F380" si="652">E380/$K380</f>
        <v>0.24125965020097412</v>
      </c>
      <c r="G380" s="3">
        <f>SUM(G$186:G186)</f>
        <v>116963</v>
      </c>
      <c r="H380" s="4">
        <f t="shared" ref="H380" si="653">G380/$K380</f>
        <v>3.5478887479058557E-2</v>
      </c>
      <c r="I380" s="3">
        <f>SUM(I$186:I186)</f>
        <v>138305</v>
      </c>
      <c r="J380" s="4">
        <f t="shared" ref="J380" si="654">I380/$K380</f>
        <v>4.1952647698769649E-2</v>
      </c>
      <c r="K380" s="3">
        <f>SUM(K$186:K186)</f>
        <v>3296693</v>
      </c>
    </row>
    <row r="381" spans="1:11" x14ac:dyDescent="0.2">
      <c r="A381" s="12">
        <f t="shared" si="610"/>
        <v>41671</v>
      </c>
      <c r="C381" s="3">
        <f>SUM(C$186:C187)</f>
        <v>4493484</v>
      </c>
      <c r="D381" s="4">
        <f t="shared" ref="D381" si="655">C381/$K381</f>
        <v>0.68857487249788296</v>
      </c>
      <c r="E381" s="3">
        <f>SUM(E$186:E187)</f>
        <v>1511933</v>
      </c>
      <c r="F381" s="4">
        <f t="shared" ref="F381" si="656">E381/$K381</f>
        <v>0.23168638693279908</v>
      </c>
      <c r="G381" s="3">
        <f>SUM(G$186:G187)</f>
        <v>257640</v>
      </c>
      <c r="H381" s="4">
        <f t="shared" ref="H381" si="657">G381/$K381</f>
        <v>3.9480374282039189E-2</v>
      </c>
      <c r="I381" s="3">
        <f>SUM(I$186:I187)</f>
        <v>262717</v>
      </c>
      <c r="J381" s="4">
        <f t="shared" ref="J381" si="658">I381/$K381</f>
        <v>4.0258366287278718E-2</v>
      </c>
      <c r="K381" s="3">
        <f>SUM(K$186:K187)</f>
        <v>6525774</v>
      </c>
    </row>
    <row r="382" spans="1:11" x14ac:dyDescent="0.2">
      <c r="A382" s="12">
        <f t="shared" si="610"/>
        <v>41699</v>
      </c>
      <c r="C382" s="3">
        <f>SUM(C$186:C188)</f>
        <v>6829697</v>
      </c>
      <c r="D382" s="4">
        <f t="shared" ref="D382" si="659">C382/$K382</f>
        <v>0.68813026410261113</v>
      </c>
      <c r="E382" s="3">
        <f>SUM(E$186:E188)</f>
        <v>2266164</v>
      </c>
      <c r="F382" s="4">
        <f t="shared" ref="F382" si="660">E382/$K382</f>
        <v>0.22832872846625987</v>
      </c>
      <c r="G382" s="3">
        <f>SUM(G$186:G188)</f>
        <v>404541</v>
      </c>
      <c r="H382" s="4">
        <f t="shared" ref="H382" si="661">G382/$K382</f>
        <v>4.0759773847995659E-2</v>
      </c>
      <c r="I382" s="3">
        <f>SUM(I$186:I188)</f>
        <v>424604</v>
      </c>
      <c r="J382" s="4">
        <f t="shared" ref="J382" si="662">I382/$K382</f>
        <v>4.2781233583133349E-2</v>
      </c>
      <c r="K382" s="3">
        <f>SUM(K$186:K188)</f>
        <v>9925006</v>
      </c>
    </row>
    <row r="383" spans="1:11" x14ac:dyDescent="0.2">
      <c r="A383" s="12">
        <f t="shared" si="610"/>
        <v>41730</v>
      </c>
      <c r="C383" s="3">
        <f>SUM(C$186:C189)</f>
        <v>9163628</v>
      </c>
      <c r="D383" s="4">
        <f t="shared" ref="D383" si="663">C383/$K383</f>
        <v>0.68963714161344913</v>
      </c>
      <c r="E383" s="3">
        <f>SUM(E$186:E189)</f>
        <v>3057955</v>
      </c>
      <c r="F383" s="4">
        <f t="shared" ref="F383" si="664">E383/$K383</f>
        <v>0.23013585289391439</v>
      </c>
      <c r="G383" s="3">
        <f>SUM(G$186:G189)</f>
        <v>524639</v>
      </c>
      <c r="H383" s="4">
        <f t="shared" ref="H383" si="665">G383/$K383</f>
        <v>3.9483329128914703E-2</v>
      </c>
      <c r="I383" s="3">
        <f>SUM(I$186:I189)</f>
        <v>541386</v>
      </c>
      <c r="J383" s="4">
        <f t="shared" ref="J383" si="666">I383/$K383</f>
        <v>4.0743676363721747E-2</v>
      </c>
      <c r="K383" s="3">
        <f>SUM(K$186:K189)</f>
        <v>13287608</v>
      </c>
    </row>
    <row r="384" spans="1:11" x14ac:dyDescent="0.2">
      <c r="A384" s="12">
        <f t="shared" si="610"/>
        <v>41760</v>
      </c>
      <c r="C384" s="3">
        <f>SUM(C$186:C190)</f>
        <v>11476029</v>
      </c>
      <c r="D384" s="4">
        <f t="shared" ref="D384" si="667">C384/$K384</f>
        <v>0.68681689541353985</v>
      </c>
      <c r="E384" s="3">
        <f>SUM(E$186:E190)</f>
        <v>3872781</v>
      </c>
      <c r="F384" s="4">
        <f t="shared" ref="F384" si="668">E384/$K384</f>
        <v>0.23177803254388291</v>
      </c>
      <c r="G384" s="3">
        <f>SUM(G$186:G190)</f>
        <v>690778</v>
      </c>
      <c r="H384" s="4">
        <f t="shared" ref="H384" si="669">G384/$K384</f>
        <v>4.134165235901497E-2</v>
      </c>
      <c r="I384" s="3">
        <f>SUM(I$186:I190)</f>
        <v>669420</v>
      </c>
      <c r="J384" s="4">
        <f t="shared" ref="J384" si="670">I384/$K384</f>
        <v>4.0063419683562307E-2</v>
      </c>
      <c r="K384" s="3">
        <f>SUM(K$186:K190)</f>
        <v>16709008</v>
      </c>
    </row>
    <row r="385" spans="1:11" x14ac:dyDescent="0.2">
      <c r="A385" s="12">
        <f t="shared" si="610"/>
        <v>41791</v>
      </c>
      <c r="C385" s="3">
        <f>SUM(C$186:C191)</f>
        <v>13737274</v>
      </c>
      <c r="D385" s="4">
        <f t="shared" ref="D385" si="671">C385/$K385</f>
        <v>0.68347424867966022</v>
      </c>
      <c r="E385" s="3">
        <f>SUM(E$186:E191)</f>
        <v>4652261</v>
      </c>
      <c r="F385" s="4">
        <f t="shared" ref="F385" si="672">E385/$K385</f>
        <v>0.23146517945530423</v>
      </c>
      <c r="G385" s="3">
        <f>SUM(G$186:G191)</f>
        <v>911607</v>
      </c>
      <c r="H385" s="4">
        <f t="shared" ref="H385" si="673">G385/$K385</f>
        <v>4.535542564093277E-2</v>
      </c>
      <c r="I385" s="3">
        <f>SUM(I$186:I191)</f>
        <v>798041</v>
      </c>
      <c r="J385" s="4">
        <f t="shared" ref="J385" si="674">I385/$K385</f>
        <v>3.970514622410274E-2</v>
      </c>
      <c r="K385" s="3">
        <f>SUM(K$186:K191)</f>
        <v>20099183</v>
      </c>
    </row>
    <row r="386" spans="1:11" x14ac:dyDescent="0.2">
      <c r="A386" s="12">
        <f t="shared" si="610"/>
        <v>41821</v>
      </c>
      <c r="C386" s="3">
        <f>SUM(C$186:C192)</f>
        <v>16151260</v>
      </c>
      <c r="D386" s="4">
        <f t="shared" ref="D386" si="675">C386/$K386</f>
        <v>0.67897150105986959</v>
      </c>
      <c r="E386" s="3">
        <f>SUM(E$186:E192)</f>
        <v>5554996</v>
      </c>
      <c r="F386" s="4">
        <f t="shared" ref="F386" si="676">E386/$K386</f>
        <v>0.23352258415142665</v>
      </c>
      <c r="G386" s="3">
        <f>SUM(G$186:G192)</f>
        <v>1157475</v>
      </c>
      <c r="H386" s="4">
        <f t="shared" ref="H386" si="677">G386/$K386</f>
        <v>4.8658280418324797E-2</v>
      </c>
      <c r="I386" s="3">
        <f>SUM(I$186:I192)</f>
        <v>924101</v>
      </c>
      <c r="J386" s="4">
        <f t="shared" ref="J386" si="678">I386/$K386</f>
        <v>3.8847634370378942E-2</v>
      </c>
      <c r="K386" s="3">
        <f>SUM(K$186:K192)</f>
        <v>23787832</v>
      </c>
    </row>
    <row r="387" spans="1:11" x14ac:dyDescent="0.2">
      <c r="A387" s="12">
        <f t="shared" si="610"/>
        <v>41852</v>
      </c>
      <c r="C387" s="3">
        <f>SUM(C$186:C193)</f>
        <v>18361751</v>
      </c>
      <c r="D387" s="4">
        <f t="shared" ref="D387" si="679">C387/$K387</f>
        <v>0.67502561066162303</v>
      </c>
      <c r="E387" s="3">
        <f>SUM(E$186:E193)</f>
        <v>6407507</v>
      </c>
      <c r="F387" s="4">
        <f t="shared" ref="F387" si="680">E387/$K387</f>
        <v>0.23555658311092575</v>
      </c>
      <c r="G387" s="3">
        <f>SUM(G$186:G193)</f>
        <v>1369603</v>
      </c>
      <c r="H387" s="4">
        <f t="shared" ref="H387" si="681">G387/$K387</f>
        <v>5.0350160038603667E-2</v>
      </c>
      <c r="I387" s="3">
        <f>SUM(I$186:I193)</f>
        <v>1062701</v>
      </c>
      <c r="J387" s="4">
        <f t="shared" ref="J387" si="682">I387/$K387</f>
        <v>3.9067646188847539E-2</v>
      </c>
      <c r="K387" s="3">
        <f>SUM(K$186:K193)</f>
        <v>27201562</v>
      </c>
    </row>
    <row r="388" spans="1:11" x14ac:dyDescent="0.2">
      <c r="A388" s="12">
        <f t="shared" si="610"/>
        <v>41883</v>
      </c>
      <c r="C388" s="3">
        <f>SUM(C$186:C194)</f>
        <v>20578253</v>
      </c>
      <c r="D388" s="4">
        <f t="shared" ref="D388" si="683">C388/$K388</f>
        <v>0.6727435473823461</v>
      </c>
      <c r="E388" s="3">
        <f>SUM(E$186:E194)</f>
        <v>7198692</v>
      </c>
      <c r="F388" s="4">
        <f t="shared" ref="F388" si="684">E388/$K388</f>
        <v>0.23533939409690977</v>
      </c>
      <c r="G388" s="3">
        <f>SUM(G$186:G194)</f>
        <v>1611846</v>
      </c>
      <c r="H388" s="4">
        <f t="shared" ref="H388" si="685">G388/$K388</f>
        <v>5.2694414626647125E-2</v>
      </c>
      <c r="I388" s="3">
        <f>SUM(I$186:I194)</f>
        <v>1199764</v>
      </c>
      <c r="J388" s="4">
        <f t="shared" ref="J388" si="686">I388/$K388</f>
        <v>3.9222643894096992E-2</v>
      </c>
      <c r="K388" s="3">
        <f>SUM(K$186:K194)</f>
        <v>30588555</v>
      </c>
    </row>
    <row r="389" spans="1:11" x14ac:dyDescent="0.2">
      <c r="A389" s="12">
        <f t="shared" si="610"/>
        <v>41913</v>
      </c>
      <c r="C389" s="3">
        <f>SUM(C$186:C195)</f>
        <v>22715993</v>
      </c>
      <c r="D389" s="4">
        <f t="shared" ref="D389" si="687">C389/$K389</f>
        <v>0.66822602790600527</v>
      </c>
      <c r="E389" s="3">
        <f>SUM(E$186:E195)</f>
        <v>8055425</v>
      </c>
      <c r="F389" s="4">
        <f t="shared" ref="F389" si="688">E389/$K389</f>
        <v>0.23696277115619524</v>
      </c>
      <c r="G389" s="3">
        <f>SUM(G$186:G195)</f>
        <v>1882427</v>
      </c>
      <c r="H389" s="4">
        <f t="shared" ref="H389" si="689">G389/$K389</f>
        <v>5.5374498355982849E-2</v>
      </c>
      <c r="I389" s="3">
        <f>SUM(I$186:I195)</f>
        <v>1340630</v>
      </c>
      <c r="J389" s="4">
        <f t="shared" ref="J389" si="690">I389/$K389</f>
        <v>3.9436702581816606E-2</v>
      </c>
      <c r="K389" s="3">
        <f>SUM(K$186:K195)</f>
        <v>33994475</v>
      </c>
    </row>
    <row r="390" spans="1:11" x14ac:dyDescent="0.2">
      <c r="A390" s="12">
        <f t="shared" si="610"/>
        <v>41944</v>
      </c>
      <c r="C390" s="3">
        <f>SUM(C$186:C196)</f>
        <v>25069598</v>
      </c>
      <c r="D390" s="4">
        <f t="shared" ref="D390" si="691">C390/$K390</f>
        <v>0.66960381815448189</v>
      </c>
      <c r="E390" s="3">
        <f>SUM(E$186:E196)</f>
        <v>8838084</v>
      </c>
      <c r="F390" s="4">
        <f t="shared" ref="F390" si="692">E390/$K390</f>
        <v>0.23606341001439418</v>
      </c>
      <c r="G390" s="3">
        <f>SUM(G$186:G196)</f>
        <v>2034477</v>
      </c>
      <c r="H390" s="4">
        <f t="shared" ref="H390" si="693">G390/$K390</f>
        <v>5.4340463183632857E-2</v>
      </c>
      <c r="I390" s="3">
        <f>SUM(I$186:I196)</f>
        <v>1497290</v>
      </c>
      <c r="J390" s="4">
        <f t="shared" ref="J390" si="694">I390/$K390</f>
        <v>3.9992308647491044E-2</v>
      </c>
      <c r="K390" s="3">
        <f>SUM(K$186:K196)</f>
        <v>37439449</v>
      </c>
    </row>
    <row r="391" spans="1:11" x14ac:dyDescent="0.2">
      <c r="A391" s="12">
        <f t="shared" si="610"/>
        <v>41974</v>
      </c>
      <c r="C391" s="3">
        <f>SUM(C$186:C197)</f>
        <v>27275986</v>
      </c>
      <c r="D391" s="4">
        <f t="shared" ref="D391" si="695">C391/$K391</f>
        <v>0.66772290777661347</v>
      </c>
      <c r="E391" s="3">
        <f>SUM(E$186:E197)</f>
        <v>9706636</v>
      </c>
      <c r="F391" s="4">
        <f t="shared" ref="F391" si="696">E391/$K391</f>
        <v>0.23762085867946833</v>
      </c>
      <c r="G391" s="3">
        <f>SUM(G$186:G197)</f>
        <v>2224964</v>
      </c>
      <c r="H391" s="4">
        <f t="shared" ref="H391" si="697">G391/$K391</f>
        <v>5.4467671004754331E-2</v>
      </c>
      <c r="I391" s="3">
        <f>SUM(I$186:I197)</f>
        <v>1641673</v>
      </c>
      <c r="J391" s="4">
        <f t="shared" ref="J391" si="698">I391/$K391</f>
        <v>4.0188562539163808E-2</v>
      </c>
      <c r="K391" s="3">
        <f>SUM(K$186:K197)</f>
        <v>40849259</v>
      </c>
    </row>
    <row r="392" spans="1:11" x14ac:dyDescent="0.2">
      <c r="A392" s="12">
        <f t="shared" si="610"/>
        <v>42005</v>
      </c>
      <c r="C392" s="3">
        <f>SUM(C$198:C198)</f>
        <v>2275434</v>
      </c>
      <c r="D392" s="4">
        <f t="shared" ref="D392" si="699">C392/$K392</f>
        <v>0.6637769434744939</v>
      </c>
      <c r="E392" s="3">
        <f>SUM(E$198:E198)</f>
        <v>835552</v>
      </c>
      <c r="F392" s="4">
        <f t="shared" ref="F392" si="700">E392/$K392</f>
        <v>0.24374257951406209</v>
      </c>
      <c r="G392" s="3">
        <f>SUM(G$198:G198)</f>
        <v>167915</v>
      </c>
      <c r="H392" s="4">
        <f t="shared" ref="H392" si="701">G392/$K392</f>
        <v>4.8983229337137286E-2</v>
      </c>
      <c r="I392" s="3">
        <f>SUM(I$198:I198)</f>
        <v>149109</v>
      </c>
      <c r="J392" s="4">
        <f t="shared" ref="J392" si="702">I392/$K392</f>
        <v>4.3497247674306669E-2</v>
      </c>
      <c r="K392" s="3">
        <f>SUM(K$198:K198)</f>
        <v>3428010</v>
      </c>
    </row>
    <row r="393" spans="1:11" x14ac:dyDescent="0.2">
      <c r="A393" s="12">
        <f t="shared" si="610"/>
        <v>42036</v>
      </c>
      <c r="C393" s="3">
        <f>SUM(C$198:C199)</f>
        <v>4621399</v>
      </c>
      <c r="D393" s="4">
        <f t="shared" ref="D393" si="703">C393/$K393</f>
        <v>0.67707488466839816</v>
      </c>
      <c r="E393" s="3">
        <f>SUM(E$198:E199)</f>
        <v>1597307</v>
      </c>
      <c r="F393" s="4">
        <f t="shared" ref="F393" si="704">E393/$K393</f>
        <v>0.23401927702088157</v>
      </c>
      <c r="G393" s="3">
        <f>SUM(G$198:G199)</f>
        <v>325308</v>
      </c>
      <c r="H393" s="4">
        <f t="shared" ref="H393" si="705">G393/$K393</f>
        <v>4.766043282168609E-2</v>
      </c>
      <c r="I393" s="3">
        <f>SUM(I$198:I199)</f>
        <v>281522</v>
      </c>
      <c r="J393" s="4">
        <f t="shared" ref="J393" si="706">I393/$K393</f>
        <v>4.1245405489034125E-2</v>
      </c>
      <c r="K393" s="3">
        <f>SUM(K$198:K199)</f>
        <v>6825536</v>
      </c>
    </row>
    <row r="394" spans="1:11" x14ac:dyDescent="0.2">
      <c r="A394" s="12">
        <f t="shared" si="610"/>
        <v>42064</v>
      </c>
      <c r="C394" s="3">
        <f>SUM(C$198:C200)</f>
        <v>7051471</v>
      </c>
      <c r="D394" s="4">
        <f t="shared" ref="D394" si="707">C394/$K394</f>
        <v>0.67440792402681959</v>
      </c>
      <c r="E394" s="3">
        <f>SUM(E$198:E200)</f>
        <v>2480491</v>
      </c>
      <c r="F394" s="4">
        <f t="shared" ref="F394" si="708">E394/$K394</f>
        <v>0.2372360016622361</v>
      </c>
      <c r="G394" s="3">
        <f>SUM(G$198:G200)</f>
        <v>497498</v>
      </c>
      <c r="H394" s="4">
        <f t="shared" ref="H394" si="709">G394/$K394</f>
        <v>4.7581078244169857E-2</v>
      </c>
      <c r="I394" s="3">
        <f>SUM(I$198:I200)</f>
        <v>426335</v>
      </c>
      <c r="J394" s="4">
        <f t="shared" ref="J394" si="710">I394/$K394</f>
        <v>4.0774996066774455E-2</v>
      </c>
      <c r="K394" s="3">
        <f>SUM(K$198:K200)</f>
        <v>10455795</v>
      </c>
    </row>
    <row r="395" spans="1:11" x14ac:dyDescent="0.2">
      <c r="A395" s="12">
        <f t="shared" si="610"/>
        <v>42095</v>
      </c>
      <c r="C395" s="3">
        <f>SUM(C$198:C201)</f>
        <v>9384420</v>
      </c>
      <c r="D395" s="4">
        <f t="shared" ref="D395" si="711">C395/$K395</f>
        <v>0.67314938470271934</v>
      </c>
      <c r="E395" s="3">
        <f>SUM(E$198:E201)</f>
        <v>3318555</v>
      </c>
      <c r="F395" s="4">
        <f t="shared" ref="F395" si="712">E395/$K395</f>
        <v>0.23804169638103714</v>
      </c>
      <c r="G395" s="3">
        <f>SUM(G$198:G201)</f>
        <v>673140</v>
      </c>
      <c r="H395" s="4">
        <f t="shared" ref="H395" si="713">G395/$K395</f>
        <v>4.8284686407768243E-2</v>
      </c>
      <c r="I395" s="3">
        <f>SUM(I$198:I201)</f>
        <v>564951</v>
      </c>
      <c r="J395" s="4">
        <f t="shared" ref="J395" si="714">I395/$K395</f>
        <v>4.0524232508475318E-2</v>
      </c>
      <c r="K395" s="3">
        <f>SUM(K$198:K201)</f>
        <v>13941066</v>
      </c>
    </row>
    <row r="396" spans="1:11" x14ac:dyDescent="0.2">
      <c r="A396" s="12">
        <f t="shared" si="610"/>
        <v>42125</v>
      </c>
      <c r="C396" s="3">
        <f>SUM(C$198:C202)</f>
        <v>11792128</v>
      </c>
      <c r="D396" s="4">
        <f t="shared" ref="D396" si="715">C396/$K396</f>
        <v>0.67565532899307423</v>
      </c>
      <c r="E396" s="3">
        <f>SUM(E$198:E202)</f>
        <v>4159947</v>
      </c>
      <c r="F396" s="4">
        <f t="shared" ref="F396" si="716">E396/$K396</f>
        <v>0.23835310801229023</v>
      </c>
      <c r="G396" s="3">
        <f>SUM(G$198:G202)</f>
        <v>823119</v>
      </c>
      <c r="H396" s="4">
        <f t="shared" ref="H396" si="717">G396/$K396</f>
        <v>4.7162372961474831E-2</v>
      </c>
      <c r="I396" s="3">
        <f>SUM(I$198:I202)</f>
        <v>677681</v>
      </c>
      <c r="J396" s="4">
        <f t="shared" ref="J396" si="718">I396/$K396</f>
        <v>3.8829190033160724E-2</v>
      </c>
      <c r="K396" s="3">
        <f>SUM(K$198:K202)</f>
        <v>17452875</v>
      </c>
    </row>
    <row r="397" spans="1:11" x14ac:dyDescent="0.2">
      <c r="A397" s="12">
        <f t="shared" si="610"/>
        <v>42156</v>
      </c>
      <c r="C397" s="3">
        <f>SUM(C$198:C203)</f>
        <v>14306031</v>
      </c>
      <c r="D397" s="4">
        <f t="shared" ref="D397" si="719">C397/$K397</f>
        <v>0.67690336073320789</v>
      </c>
      <c r="E397" s="3">
        <f>SUM(E$198:E203)</f>
        <v>5018747</v>
      </c>
      <c r="F397" s="4">
        <f t="shared" ref="F397" si="720">E397/$K397</f>
        <v>0.23746675167764594</v>
      </c>
      <c r="G397" s="3">
        <f>SUM(G$198:G203)</f>
        <v>999073</v>
      </c>
      <c r="H397" s="4">
        <f t="shared" ref="H397" si="721">G397/$K397</f>
        <v>4.7272082055309972E-2</v>
      </c>
      <c r="I397" s="3">
        <f>SUM(I$198:I203)</f>
        <v>810674</v>
      </c>
      <c r="J397" s="4">
        <f t="shared" ref="J397" si="722">I397/$K397</f>
        <v>3.835780553383622E-2</v>
      </c>
      <c r="K397" s="3">
        <f>SUM(K$198:K203)</f>
        <v>21134525</v>
      </c>
    </row>
    <row r="398" spans="1:11" x14ac:dyDescent="0.2">
      <c r="A398" s="12">
        <f t="shared" si="610"/>
        <v>42186</v>
      </c>
      <c r="C398" s="3">
        <f>SUM(C$198:C204)</f>
        <v>16569487</v>
      </c>
      <c r="D398" s="4">
        <f t="shared" ref="D398" si="723">C398/$K398</f>
        <v>0.67244316066187171</v>
      </c>
      <c r="E398" s="3">
        <f>SUM(E$198:E204)</f>
        <v>5921067</v>
      </c>
      <c r="F398" s="4">
        <f t="shared" ref="F398" si="724">E398/$K398</f>
        <v>0.24029597343422321</v>
      </c>
      <c r="G398" s="3">
        <f>SUM(G$198:G204)</f>
        <v>1210410</v>
      </c>
      <c r="H398" s="4">
        <f t="shared" ref="H398" si="725">G398/$K398</f>
        <v>4.9122337106558348E-2</v>
      </c>
      <c r="I398" s="3">
        <f>SUM(I$198:I204)</f>
        <v>939761</v>
      </c>
      <c r="J398" s="4">
        <f t="shared" ref="J398" si="726">I398/$K398</f>
        <v>3.8138528797346666E-2</v>
      </c>
      <c r="K398" s="3">
        <f>SUM(K$198:K204)</f>
        <v>24640725</v>
      </c>
    </row>
    <row r="399" spans="1:11" x14ac:dyDescent="0.2">
      <c r="A399" s="12">
        <f t="shared" si="610"/>
        <v>42217</v>
      </c>
      <c r="C399" s="3">
        <f>SUM(C$198:C205)</f>
        <v>18914744</v>
      </c>
      <c r="D399" s="4">
        <f t="shared" ref="D399" si="727">C399/$K399</f>
        <v>0.67136022972863085</v>
      </c>
      <c r="E399" s="3">
        <f>SUM(E$198:E205)</f>
        <v>6774579</v>
      </c>
      <c r="F399" s="4">
        <f t="shared" ref="F399" si="728">E399/$K399</f>
        <v>0.24045701669315525</v>
      </c>
      <c r="G399" s="3">
        <f>SUM(G$198:G205)</f>
        <v>1409969</v>
      </c>
      <c r="H399" s="4">
        <f t="shared" ref="H399" si="729">G399/$K399</f>
        <v>5.004546251063445E-2</v>
      </c>
      <c r="I399" s="3">
        <f>SUM(I$198:I205)</f>
        <v>1074471</v>
      </c>
      <c r="J399" s="4">
        <f t="shared" ref="J399" si="730">I399/$K399</f>
        <v>3.8137291067579439E-2</v>
      </c>
      <c r="K399" s="3">
        <f>SUM(K$198:K205)</f>
        <v>28173763</v>
      </c>
    </row>
    <row r="400" spans="1:11" x14ac:dyDescent="0.2">
      <c r="A400" s="12">
        <f t="shared" si="610"/>
        <v>42248</v>
      </c>
      <c r="C400" s="3">
        <f>SUM(C$198:C206)</f>
        <v>21160632</v>
      </c>
      <c r="D400" s="4">
        <f t="shared" ref="D400" si="731">C400/$K400</f>
        <v>0.66860296644209416</v>
      </c>
      <c r="E400" s="3">
        <f>SUM(E$198:E206)</f>
        <v>7640021</v>
      </c>
      <c r="F400" s="4">
        <f t="shared" ref="F400" si="732">E400/$K400</f>
        <v>0.24139830531904222</v>
      </c>
      <c r="G400" s="3">
        <f>SUM(G$198:G206)</f>
        <v>1632466</v>
      </c>
      <c r="H400" s="4">
        <f t="shared" ref="H400" si="733">G400/$K400</f>
        <v>5.158029354774752E-2</v>
      </c>
      <c r="I400" s="3">
        <f>SUM(I$198:I206)</f>
        <v>1215906</v>
      </c>
      <c r="J400" s="4">
        <f t="shared" ref="J400" si="734">I400/$K400</f>
        <v>3.8418434691116075E-2</v>
      </c>
      <c r="K400" s="3">
        <f>SUM(K$198:K206)</f>
        <v>31649025</v>
      </c>
    </row>
    <row r="401" spans="1:11" x14ac:dyDescent="0.2">
      <c r="A401" s="12">
        <f t="shared" si="610"/>
        <v>42278</v>
      </c>
      <c r="C401" s="3">
        <f>SUM(C$198:C207)</f>
        <v>23411777</v>
      </c>
      <c r="D401" s="4">
        <f t="shared" ref="D401" si="735">C401/$K401</f>
        <v>0.66639137294467954</v>
      </c>
      <c r="E401" s="3">
        <f>SUM(E$198:E207)</f>
        <v>8462698</v>
      </c>
      <c r="F401" s="4">
        <f t="shared" ref="F401" si="736">E401/$K401</f>
        <v>0.24088171261140037</v>
      </c>
      <c r="G401" s="3">
        <f>SUM(G$198:G207)</f>
        <v>1899407</v>
      </c>
      <c r="H401" s="4">
        <f t="shared" ref="H401" si="737">G401/$K401</f>
        <v>5.4064603404975833E-2</v>
      </c>
      <c r="I401" s="3">
        <f>SUM(I$198:I207)</f>
        <v>1358291</v>
      </c>
      <c r="J401" s="4">
        <f t="shared" ref="J401" si="738">I401/$K401</f>
        <v>3.8662311038944276E-2</v>
      </c>
      <c r="K401" s="3">
        <f>SUM(K$198:K207)</f>
        <v>35132173</v>
      </c>
    </row>
    <row r="402" spans="1:11" x14ac:dyDescent="0.2">
      <c r="A402" s="12">
        <f t="shared" si="610"/>
        <v>42309</v>
      </c>
      <c r="C402" s="3">
        <f>SUM(C$198:C208)</f>
        <v>25695191</v>
      </c>
      <c r="D402" s="4">
        <f t="shared" ref="D402" si="739">C402/$K402</f>
        <v>0.66591673518858763</v>
      </c>
      <c r="E402" s="3">
        <f>SUM(E$198:E208)</f>
        <v>9257265</v>
      </c>
      <c r="F402" s="4">
        <f t="shared" ref="F402" si="740">E402/$K402</f>
        <v>0.2399113392687208</v>
      </c>
      <c r="G402" s="3">
        <f>SUM(G$198:G208)</f>
        <v>2124315</v>
      </c>
      <c r="H402" s="4">
        <f t="shared" ref="H402" si="741">G402/$K402</f>
        <v>5.5053761200379657E-2</v>
      </c>
      <c r="I402" s="3">
        <f>SUM(I$198:I208)</f>
        <v>1509421</v>
      </c>
      <c r="J402" s="4">
        <f t="shared" ref="J402" si="742">I402/$K402</f>
        <v>3.9118164342311884E-2</v>
      </c>
      <c r="K402" s="3">
        <f>SUM(K$198:K208)</f>
        <v>38586192</v>
      </c>
    </row>
    <row r="403" spans="1:11" x14ac:dyDescent="0.2">
      <c r="A403" s="12">
        <f t="shared" si="610"/>
        <v>42339</v>
      </c>
      <c r="C403" s="3">
        <f>SUM(C$198:C209)</f>
        <v>27881421</v>
      </c>
      <c r="D403" s="4">
        <f t="shared" ref="D403" si="743">C403/$K403</f>
        <v>0.66270095536736884</v>
      </c>
      <c r="E403" s="3">
        <f>SUM(E$198:E209)</f>
        <v>10093302</v>
      </c>
      <c r="F403" s="4">
        <f t="shared" ref="F403" si="744">E403/$K403</f>
        <v>0.23990315551748151</v>
      </c>
      <c r="G403" s="3">
        <f>SUM(G$198:G209)</f>
        <v>2362175</v>
      </c>
      <c r="H403" s="4">
        <f t="shared" ref="H403" si="745">G403/$K403</f>
        <v>5.6145475126426106E-2</v>
      </c>
      <c r="I403" s="3">
        <f>SUM(I$198:I209)</f>
        <v>1735504</v>
      </c>
      <c r="J403" s="4">
        <f t="shared" ref="J403" si="746">I403/$K403</f>
        <v>4.1250413988723533E-2</v>
      </c>
      <c r="K403" s="3">
        <f>SUM(K$198:K209)</f>
        <v>42072402</v>
      </c>
    </row>
    <row r="404" spans="1:11" x14ac:dyDescent="0.2">
      <c r="A404" s="12">
        <f t="shared" si="610"/>
        <v>42370</v>
      </c>
      <c r="C404" s="3">
        <f>SUM(C$210:C210)</f>
        <v>2362071</v>
      </c>
      <c r="D404" s="4">
        <f t="shared" ref="D404" si="747">C404/$K404</f>
        <v>0.66912107554722089</v>
      </c>
      <c r="E404" s="3">
        <f>SUM(E$210:E210)</f>
        <v>819478</v>
      </c>
      <c r="F404" s="4">
        <f t="shared" ref="F404" si="748">E404/$K404</f>
        <v>0.23213950840058808</v>
      </c>
      <c r="G404" s="3">
        <f>SUM(G$210:G210)</f>
        <v>188876</v>
      </c>
      <c r="H404" s="4">
        <f t="shared" ref="H404" si="749">G404/$K404</f>
        <v>5.3504281736263176E-2</v>
      </c>
      <c r="I404" s="3">
        <f>SUM(I$210:I210)</f>
        <v>159685</v>
      </c>
      <c r="J404" s="4">
        <f t="shared" ref="J404" si="750">I404/$K404</f>
        <v>4.5235134315927836E-2</v>
      </c>
      <c r="K404" s="3">
        <f>SUM(K$210:K210)</f>
        <v>3530110</v>
      </c>
    </row>
    <row r="405" spans="1:11" x14ac:dyDescent="0.2">
      <c r="A405" s="12">
        <f t="shared" si="610"/>
        <v>42401</v>
      </c>
      <c r="C405" s="3">
        <f>SUM(C$210:C211)</f>
        <v>4776043</v>
      </c>
      <c r="D405" s="4">
        <f t="shared" ref="D405" si="751">C405/$K405</f>
        <v>0.67228536961990037</v>
      </c>
      <c r="E405" s="3">
        <f>SUM(E$210:E211)</f>
        <v>1641786</v>
      </c>
      <c r="F405" s="4">
        <f t="shared" ref="F405" si="752">E405/$K405</f>
        <v>0.23110108260054982</v>
      </c>
      <c r="G405" s="3">
        <f>SUM(G$210:G211)</f>
        <v>379384</v>
      </c>
      <c r="H405" s="4">
        <f t="shared" ref="H405" si="753">G405/$K405</f>
        <v>5.3402850993568583E-2</v>
      </c>
      <c r="I405" s="3">
        <f>SUM(I$210:I211)</f>
        <v>306977</v>
      </c>
      <c r="J405" s="4">
        <f t="shared" ref="J405" si="754">I405/$K405</f>
        <v>4.3210696785981231E-2</v>
      </c>
      <c r="K405" s="3">
        <f>SUM(K$210:K211)</f>
        <v>7104190</v>
      </c>
    </row>
    <row r="406" spans="1:11" x14ac:dyDescent="0.2">
      <c r="A406" s="12">
        <f t="shared" si="610"/>
        <v>42430</v>
      </c>
      <c r="C406" s="3">
        <f>SUM(C$210:C212)</f>
        <v>7140686</v>
      </c>
      <c r="D406" s="4">
        <f t="shared" ref="D406" si="755">C406/$K406</f>
        <v>0.66373671480588359</v>
      </c>
      <c r="E406" s="3">
        <f>SUM(E$210:E212)</f>
        <v>2550660</v>
      </c>
      <c r="F406" s="4">
        <f t="shared" ref="F406" si="756">E406/$K406</f>
        <v>0.23708740154472202</v>
      </c>
      <c r="G406" s="3">
        <f>SUM(G$210:G212)</f>
        <v>597623</v>
      </c>
      <c r="H406" s="4">
        <f t="shared" ref="H406" si="757">G406/$K406</f>
        <v>5.5549890684513582E-2</v>
      </c>
      <c r="I406" s="3">
        <f>SUM(I$210:I212)</f>
        <v>469342</v>
      </c>
      <c r="J406" s="4">
        <f t="shared" ref="J406" si="758">I406/$K406</f>
        <v>4.3625992964880823E-2</v>
      </c>
      <c r="K406" s="3">
        <f>SUM(K$210:K212)</f>
        <v>10758311</v>
      </c>
    </row>
    <row r="407" spans="1:11" x14ac:dyDescent="0.2">
      <c r="A407" s="12">
        <f t="shared" si="610"/>
        <v>42461</v>
      </c>
      <c r="C407" s="3">
        <f>SUM(C$210:C213)</f>
        <v>9598082</v>
      </c>
      <c r="D407" s="4">
        <f t="shared" ref="D407" si="759">C407/$K407</f>
        <v>0.66347627491185923</v>
      </c>
      <c r="E407" s="3">
        <f>SUM(E$210:E213)</f>
        <v>3400213</v>
      </c>
      <c r="F407" s="4">
        <f t="shared" ref="F407" si="760">E407/$K407</f>
        <v>0.23504286118277357</v>
      </c>
      <c r="G407" s="3">
        <f>SUM(G$210:G213)</f>
        <v>852093</v>
      </c>
      <c r="H407" s="4">
        <f t="shared" ref="H407" si="761">G407/$K407</f>
        <v>5.8901714896629438E-2</v>
      </c>
      <c r="I407" s="3">
        <f>SUM(I$210:I213)</f>
        <v>615965</v>
      </c>
      <c r="J407" s="4">
        <f t="shared" ref="J407" si="762">I407/$K407</f>
        <v>4.2579149008737723E-2</v>
      </c>
      <c r="K407" s="3">
        <f>SUM(K$210:K213)</f>
        <v>14466353</v>
      </c>
    </row>
    <row r="408" spans="1:11" x14ac:dyDescent="0.2">
      <c r="A408" s="12">
        <f t="shared" si="610"/>
        <v>42491</v>
      </c>
      <c r="C408" s="3">
        <f>SUM(C$210:C214)</f>
        <v>12016124</v>
      </c>
      <c r="D408" s="4">
        <f t="shared" ref="D408" si="763">C408/$K408</f>
        <v>0.66263695352936836</v>
      </c>
      <c r="E408" s="3">
        <f>SUM(E$210:E214)</f>
        <v>4243273</v>
      </c>
      <c r="F408" s="4">
        <f t="shared" ref="F408" si="764">E408/$K408</f>
        <v>0.23399804243976041</v>
      </c>
      <c r="G408" s="3">
        <f>SUM(G$210:G214)</f>
        <v>1105217</v>
      </c>
      <c r="H408" s="4">
        <f t="shared" ref="H408" si="765">G408/$K408</f>
        <v>6.094790848270773E-2</v>
      </c>
      <c r="I408" s="3">
        <f>SUM(I$210:I214)</f>
        <v>769183</v>
      </c>
      <c r="J408" s="4">
        <f t="shared" ref="J408" si="766">I408/$K408</f>
        <v>4.2417095548163468E-2</v>
      </c>
      <c r="K408" s="3">
        <f>SUM(K$210:K214)</f>
        <v>18133797</v>
      </c>
    </row>
    <row r="409" spans="1:11" x14ac:dyDescent="0.2">
      <c r="A409" s="12">
        <f t="shared" si="610"/>
        <v>42522</v>
      </c>
      <c r="C409" s="3">
        <f>SUM(C$210:C215)</f>
        <v>14287826</v>
      </c>
      <c r="D409" s="4">
        <f t="shared" ref="D409" si="767">C409/$K409</f>
        <v>0.65562064578594104</v>
      </c>
      <c r="E409" s="3">
        <f>SUM(E$210:E215)</f>
        <v>5172706</v>
      </c>
      <c r="F409" s="4">
        <f t="shared" ref="F409" si="768">E409/$K409</f>
        <v>0.2373582130815991</v>
      </c>
      <c r="G409" s="3">
        <f>SUM(G$210:G215)</f>
        <v>1416568</v>
      </c>
      <c r="H409" s="4">
        <f t="shared" ref="H409" si="769">G409/$K409</f>
        <v>6.5001577354014448E-2</v>
      </c>
      <c r="I409" s="3">
        <f>SUM(I$210:I215)</f>
        <v>915725</v>
      </c>
      <c r="J409" s="4">
        <f t="shared" ref="J409" si="770">I409/$K409</f>
        <v>4.2019563778445429E-2</v>
      </c>
      <c r="K409" s="3">
        <f>SUM(K$210:K215)</f>
        <v>21792825</v>
      </c>
    </row>
    <row r="410" spans="1:11" x14ac:dyDescent="0.2">
      <c r="A410" s="12">
        <f t="shared" si="610"/>
        <v>42552</v>
      </c>
      <c r="C410" s="3">
        <f>SUM(C$210:C216)</f>
        <v>16765004</v>
      </c>
      <c r="D410" s="4">
        <f t="shared" ref="D410" si="771">C410/$K410</f>
        <v>0.65772077698049236</v>
      </c>
      <c r="E410" s="3">
        <f>SUM(E$210:E216)</f>
        <v>6004698</v>
      </c>
      <c r="F410" s="4">
        <f t="shared" ref="F410" si="772">E410/$K410</f>
        <v>0.23557492942400779</v>
      </c>
      <c r="G410" s="3">
        <f>SUM(G$210:G216)</f>
        <v>1658324</v>
      </c>
      <c r="H410" s="4">
        <f t="shared" ref="H410" si="773">G410/$K410</f>
        <v>6.5058985358154284E-2</v>
      </c>
      <c r="I410" s="3">
        <f>SUM(I$210:I216)</f>
        <v>1061520</v>
      </c>
      <c r="J410" s="4">
        <f t="shared" ref="J410" si="774">I410/$K410</f>
        <v>4.1645308237345614E-2</v>
      </c>
      <c r="K410" s="3">
        <f>SUM(K$210:K216)</f>
        <v>25489546</v>
      </c>
    </row>
    <row r="411" spans="1:11" x14ac:dyDescent="0.2">
      <c r="A411" s="12">
        <f t="shared" si="610"/>
        <v>42583</v>
      </c>
      <c r="C411" s="3">
        <f>SUM(C$210:C217)</f>
        <v>19155177</v>
      </c>
      <c r="D411" s="4">
        <f t="shared" ref="D411" si="775">C411/$K411</f>
        <v>0.65567305989058522</v>
      </c>
      <c r="E411" s="3">
        <f>SUM(E$210:E217)</f>
        <v>6903593</v>
      </c>
      <c r="F411" s="4">
        <f t="shared" ref="F411" si="776">E411/$K411</f>
        <v>0.23630687132513706</v>
      </c>
      <c r="G411" s="3">
        <f>SUM(G$210:G217)</f>
        <v>1930488</v>
      </c>
      <c r="H411" s="4">
        <f t="shared" ref="H411" si="777">G411/$K411</f>
        <v>6.6079732598767218E-2</v>
      </c>
      <c r="I411" s="3">
        <f>SUM(I$210:I217)</f>
        <v>1225267</v>
      </c>
      <c r="J411" s="4">
        <f t="shared" ref="J411" si="778">I411/$K411</f>
        <v>4.1940336185510463E-2</v>
      </c>
      <c r="K411" s="3">
        <f>SUM(K$210:K217)</f>
        <v>29214525</v>
      </c>
    </row>
    <row r="412" spans="1:11" x14ac:dyDescent="0.2">
      <c r="A412" s="12">
        <f t="shared" si="610"/>
        <v>42614</v>
      </c>
      <c r="C412" s="3">
        <f>SUM(C$210:C218)</f>
        <v>21555838</v>
      </c>
      <c r="D412" s="4">
        <f t="shared" ref="D412" si="779">C412/$K412</f>
        <v>0.65328742789872263</v>
      </c>
      <c r="E412" s="3">
        <f>SUM(E$210:E218)</f>
        <v>7784965</v>
      </c>
      <c r="F412" s="4">
        <f t="shared" ref="F412" si="780">E412/$K412</f>
        <v>0.23593700050685013</v>
      </c>
      <c r="G412" s="3">
        <f>SUM(G$210:G218)</f>
        <v>2282747</v>
      </c>
      <c r="H412" s="4">
        <f t="shared" ref="H412" si="781">G412/$K412</f>
        <v>6.9182646305540302E-2</v>
      </c>
      <c r="I412" s="3">
        <f>SUM(I$210:I218)</f>
        <v>1372398</v>
      </c>
      <c r="J412" s="4">
        <f t="shared" ref="J412" si="782">I412/$K412</f>
        <v>4.1592925288886987E-2</v>
      </c>
      <c r="K412" s="3">
        <f>SUM(K$210:K218)</f>
        <v>32995948</v>
      </c>
    </row>
    <row r="413" spans="1:11" x14ac:dyDescent="0.2">
      <c r="A413" s="12">
        <f t="shared" si="610"/>
        <v>42644</v>
      </c>
      <c r="C413" s="3">
        <f>SUM(C$210:C219)</f>
        <v>24070631</v>
      </c>
      <c r="D413" s="4">
        <f t="shared" ref="D413" si="783">C413/$K413</f>
        <v>0.65418876658781644</v>
      </c>
      <c r="E413" s="3">
        <f>SUM(E$210:E219)</f>
        <v>8656136</v>
      </c>
      <c r="F413" s="4">
        <f t="shared" ref="F413" si="784">E413/$K413</f>
        <v>0.23525544192241551</v>
      </c>
      <c r="G413" s="3">
        <f>SUM(G$210:G219)</f>
        <v>2549616</v>
      </c>
      <c r="H413" s="4">
        <f t="shared" ref="H413" si="785">G413/$K413</f>
        <v>6.9293162539551298E-2</v>
      </c>
      <c r="I413" s="3">
        <f>SUM(I$210:I219)</f>
        <v>1518243</v>
      </c>
      <c r="J413" s="4">
        <f t="shared" ref="J413" si="786">I413/$K413</f>
        <v>4.1262628950216804E-2</v>
      </c>
      <c r="K413" s="3">
        <f>SUM(K$210:K219)</f>
        <v>36794626</v>
      </c>
    </row>
    <row r="414" spans="1:11" x14ac:dyDescent="0.2">
      <c r="A414" s="12">
        <f t="shared" si="610"/>
        <v>42675</v>
      </c>
      <c r="C414" s="3">
        <f>SUM(C$210:C220)</f>
        <v>26539278</v>
      </c>
      <c r="D414" s="4">
        <f t="shared" ref="D414" si="787">C414/$K414</f>
        <v>0.65319089479299164</v>
      </c>
      <c r="E414" s="3">
        <f>SUM(E$210:E220)</f>
        <v>9602103</v>
      </c>
      <c r="F414" s="4">
        <f t="shared" ref="F414" si="788">E414/$K414</f>
        <v>0.23632919668969404</v>
      </c>
      <c r="G414" s="3">
        <f>SUM(G$210:G220)</f>
        <v>2813124</v>
      </c>
      <c r="H414" s="4">
        <f t="shared" ref="H414" si="789">G414/$K414</f>
        <v>6.9237263452443576E-2</v>
      </c>
      <c r="I414" s="3">
        <f>SUM(I$210:I220)</f>
        <v>1675697</v>
      </c>
      <c r="J414" s="4">
        <f t="shared" ref="J414" si="790">I414/$K414</f>
        <v>4.1242645064870707E-2</v>
      </c>
      <c r="K414" s="3">
        <f>SUM(K$210:K220)</f>
        <v>40630202</v>
      </c>
    </row>
    <row r="415" spans="1:11" x14ac:dyDescent="0.2">
      <c r="A415" s="12">
        <f t="shared" si="610"/>
        <v>42705</v>
      </c>
      <c r="C415" s="3">
        <f>SUM(C$210:C221)</f>
        <v>29248515</v>
      </c>
      <c r="D415" s="4">
        <f t="shared" ref="D415" si="791">C415/$K415</f>
        <v>0.65748034938728595</v>
      </c>
      <c r="E415" s="3">
        <f>SUM(E$210:E221)</f>
        <v>10562886</v>
      </c>
      <c r="F415" s="4">
        <f t="shared" ref="F415" si="792">E415/$K415</f>
        <v>0.23744419085270044</v>
      </c>
      <c r="G415" s="3">
        <f>SUM(G$210:G221)</f>
        <v>3166525</v>
      </c>
      <c r="H415" s="4">
        <f t="shared" ref="H415" si="793">G415/$K415</f>
        <v>7.1180638174060312E-2</v>
      </c>
      <c r="I415" s="3">
        <f>SUM(I$210:I221)</f>
        <v>1507837</v>
      </c>
      <c r="J415" s="4">
        <f t="shared" ref="J415" si="794">I415/$K415</f>
        <v>3.3894821585953243E-2</v>
      </c>
      <c r="K415" s="3">
        <f>SUM(K$210:K221)</f>
        <v>44485763</v>
      </c>
    </row>
    <row r="416" spans="1:11" x14ac:dyDescent="0.2">
      <c r="A416" s="12">
        <f t="shared" si="610"/>
        <v>42736</v>
      </c>
      <c r="C416" s="3">
        <f>SUM(C$222)</f>
        <v>2674025</v>
      </c>
      <c r="D416" s="4">
        <f t="shared" ref="D416" si="795">C416/$K416</f>
        <v>0.66331185486455568</v>
      </c>
      <c r="E416" s="3">
        <f>SUM(E$222)</f>
        <v>976612</v>
      </c>
      <c r="F416" s="4">
        <f t="shared" ref="F416" si="796">E416/$K416</f>
        <v>0.24225589409335493</v>
      </c>
      <c r="G416" s="3">
        <f>SUM(G$222)</f>
        <v>220323</v>
      </c>
      <c r="H416" s="4">
        <f t="shared" ref="H416" si="797">G416/$K416</f>
        <v>5.4652764203522219E-2</v>
      </c>
      <c r="I416" s="3">
        <f>SUM(I$222)</f>
        <v>160364</v>
      </c>
      <c r="J416" s="4">
        <f t="shared" ref="J416" si="798">I416/$K416</f>
        <v>3.9779486838567184E-2</v>
      </c>
      <c r="K416" s="3">
        <f>SUM(K$222)</f>
        <v>4031324</v>
      </c>
    </row>
    <row r="417" spans="1:11" x14ac:dyDescent="0.2">
      <c r="A417" s="12">
        <f t="shared" si="610"/>
        <v>42767</v>
      </c>
      <c r="C417" s="3">
        <f>SUM(C$222:C223)</f>
        <v>5175315</v>
      </c>
      <c r="D417" s="4">
        <f t="shared" ref="D417" si="799">C417/$K417</f>
        <v>0.66577143547407958</v>
      </c>
      <c r="E417" s="3">
        <f>SUM(E$222:E223)</f>
        <v>1808044</v>
      </c>
      <c r="F417" s="4">
        <f t="shared" ref="F417" si="800">E417/$K417</f>
        <v>0.232593387896253</v>
      </c>
      <c r="G417" s="3">
        <f>SUM(G$222:G223)</f>
        <v>489340</v>
      </c>
      <c r="H417" s="4">
        <f t="shared" ref="H417" si="801">G417/$K417</f>
        <v>6.295048595783756E-2</v>
      </c>
      <c r="I417" s="3">
        <f>SUM(I$222:I223)</f>
        <v>300712</v>
      </c>
      <c r="J417" s="4">
        <f t="shared" ref="J417" si="802">I417/$K417</f>
        <v>3.8684690671829905E-2</v>
      </c>
      <c r="K417" s="3">
        <f>SUM(K$222:K223)</f>
        <v>7773411</v>
      </c>
    </row>
    <row r="418" spans="1:11" x14ac:dyDescent="0.2">
      <c r="A418" s="12">
        <f t="shared" si="610"/>
        <v>42795</v>
      </c>
      <c r="C418" s="3">
        <f>SUM(C$222:C224)</f>
        <v>7940812</v>
      </c>
      <c r="D418" s="4">
        <f t="shared" ref="D418" si="803">C418/$K418</f>
        <v>0.6632476433729626</v>
      </c>
      <c r="E418" s="3">
        <f>SUM(E$222:E224)</f>
        <v>2823385</v>
      </c>
      <c r="F418" s="4">
        <f t="shared" ref="F418" si="804">E418/$K418</f>
        <v>0.2358201463004756</v>
      </c>
      <c r="G418" s="3">
        <f>SUM(G$222:G224)</f>
        <v>756543</v>
      </c>
      <c r="H418" s="4">
        <f t="shared" ref="H418" si="805">G418/$K418</f>
        <v>6.3189427209750251E-2</v>
      </c>
      <c r="I418" s="3">
        <f>SUM(I$222:I224)</f>
        <v>451880</v>
      </c>
      <c r="J418" s="4">
        <f t="shared" ref="J418" si="806">I418/$K418</f>
        <v>3.7742783116811528E-2</v>
      </c>
      <c r="K418" s="3">
        <f>SUM(K$222:K224)</f>
        <v>11972620</v>
      </c>
    </row>
    <row r="419" spans="1:11" x14ac:dyDescent="0.2">
      <c r="A419" s="12">
        <f t="shared" si="610"/>
        <v>42826</v>
      </c>
      <c r="C419" s="3">
        <f>SUM(C$222:C225)</f>
        <v>10667150</v>
      </c>
      <c r="D419" s="4">
        <f t="shared" ref="D419" si="807">C419/$K419</f>
        <v>0.6643559338226841</v>
      </c>
      <c r="E419" s="3">
        <f>SUM(E$222:E225)</f>
        <v>3756699</v>
      </c>
      <c r="F419" s="4">
        <f t="shared" ref="F419" si="808">E419/$K419</f>
        <v>0.23396926753966554</v>
      </c>
      <c r="G419" s="3">
        <f>SUM(G$222:G225)</f>
        <v>1038139</v>
      </c>
      <c r="H419" s="4">
        <f t="shared" ref="H419" si="809">G419/$K419</f>
        <v>6.4655864479523345E-2</v>
      </c>
      <c r="I419" s="3">
        <f>SUM(I$222:I225)</f>
        <v>594390</v>
      </c>
      <c r="J419" s="4">
        <f t="shared" ref="J419" si="810">I419/$K419</f>
        <v>3.701893415812707E-2</v>
      </c>
      <c r="K419" s="3">
        <f>SUM(K$222:K225)</f>
        <v>16056378</v>
      </c>
    </row>
    <row r="420" spans="1:11" x14ac:dyDescent="0.2">
      <c r="A420" s="12">
        <f t="shared" si="610"/>
        <v>42856</v>
      </c>
      <c r="C420" s="3">
        <f>SUM(C$222:C226)</f>
        <v>13175477</v>
      </c>
      <c r="D420" s="4">
        <f t="shared" ref="D420" si="811">C420/$K420</f>
        <v>0.65086801655017168</v>
      </c>
      <c r="E420" s="3">
        <f>SUM(E$222:E226)</f>
        <v>4996010</v>
      </c>
      <c r="F420" s="4">
        <f t="shared" ref="F420" si="812">E420/$K420</f>
        <v>0.2468026864883012</v>
      </c>
      <c r="G420" s="3">
        <f>SUM(G$222:G226)</f>
        <v>1337799</v>
      </c>
      <c r="H420" s="4">
        <f t="shared" ref="H420" si="813">G420/$K420</f>
        <v>6.6087215033869606E-2</v>
      </c>
      <c r="I420" s="3">
        <f>SUM(I$222:I226)</f>
        <v>733646</v>
      </c>
      <c r="J420" s="4">
        <f t="shared" ref="J420" si="814">I420/$K420</f>
        <v>3.6242081927657516E-2</v>
      </c>
      <c r="K420" s="3">
        <f>SUM(K$222:K226)</f>
        <v>20242932</v>
      </c>
    </row>
    <row r="421" spans="1:11" x14ac:dyDescent="0.2">
      <c r="A421" s="12">
        <f t="shared" si="610"/>
        <v>42887</v>
      </c>
      <c r="C421" s="3">
        <f>SUM(C$222:C227)</f>
        <v>15702413</v>
      </c>
      <c r="D421" s="4">
        <f t="shared" ref="D421" si="815">C421/$K421</f>
        <v>0.64592965598877294</v>
      </c>
      <c r="E421" s="3">
        <f>SUM(E$222:E227)</f>
        <v>6055316</v>
      </c>
      <c r="F421" s="4">
        <f t="shared" ref="F421" si="816">E421/$K421</f>
        <v>0.24908962595642545</v>
      </c>
      <c r="G421" s="3">
        <f>SUM(G$222:G227)</f>
        <v>1672744</v>
      </c>
      <c r="H421" s="4">
        <f t="shared" ref="H421" si="817">G421/$K421</f>
        <v>6.8809485298678863E-2</v>
      </c>
      <c r="I421" s="3">
        <f>SUM(I$222:I227)</f>
        <v>879315</v>
      </c>
      <c r="J421" s="4">
        <f t="shared" ref="J421" si="818">I421/$K421</f>
        <v>3.6171232756122759E-2</v>
      </c>
      <c r="K421" s="3">
        <f>SUM(K$222:K227)</f>
        <v>24309788</v>
      </c>
    </row>
    <row r="422" spans="1:11" x14ac:dyDescent="0.2">
      <c r="A422" s="12">
        <f t="shared" si="610"/>
        <v>42917</v>
      </c>
      <c r="C422" s="3">
        <f>SUM(C$222:C228)</f>
        <v>18275970</v>
      </c>
      <c r="D422" s="4">
        <f t="shared" ref="D422" si="819">C422/$K422</f>
        <v>0.64565911177848645</v>
      </c>
      <c r="E422" s="3">
        <f>SUM(E$222:E228)</f>
        <v>7015316</v>
      </c>
      <c r="F422" s="4">
        <f t="shared" ref="F422" si="820">E422/$K422</f>
        <v>0.24783924997717791</v>
      </c>
      <c r="G422" s="3">
        <f>SUM(G$222:G228)</f>
        <v>1989514</v>
      </c>
      <c r="H422" s="4">
        <f t="shared" ref="H422" si="821">G422/$K422</f>
        <v>7.0286164953808947E-2</v>
      </c>
      <c r="I422" s="3">
        <f>SUM(I$222:I228)</f>
        <v>1025112</v>
      </c>
      <c r="J422" s="4">
        <f t="shared" ref="J422" si="822">I422/$K422</f>
        <v>3.6215473290526726E-2</v>
      </c>
      <c r="K422" s="3">
        <f>SUM(K$222:K228)</f>
        <v>28305912</v>
      </c>
    </row>
    <row r="423" spans="1:11" x14ac:dyDescent="0.2">
      <c r="A423" s="12">
        <f t="shared" si="610"/>
        <v>42948</v>
      </c>
      <c r="C423" s="3">
        <f>SUM(C$222:C229)</f>
        <v>20766365</v>
      </c>
      <c r="D423" s="4">
        <f t="shared" ref="D423" si="823">C423/$K423</f>
        <v>0.64331754569903032</v>
      </c>
      <c r="E423" s="3">
        <f>SUM(E$222:E229)</f>
        <v>8058079</v>
      </c>
      <c r="F423" s="4">
        <f t="shared" ref="F423" si="824">E423/$K423</f>
        <v>0.24962980306514387</v>
      </c>
      <c r="G423" s="3">
        <f>SUM(G$222:G229)</f>
        <v>2295325</v>
      </c>
      <c r="H423" s="4">
        <f t="shared" ref="H423" si="825">G423/$K423</f>
        <v>7.1106466903650536E-2</v>
      </c>
      <c r="I423" s="3">
        <f>SUM(I$222:I229)</f>
        <v>1160347</v>
      </c>
      <c r="J423" s="4">
        <f t="shared" ref="J423" si="826">I423/$K423</f>
        <v>3.5946184332175266E-2</v>
      </c>
      <c r="K423" s="3">
        <f>SUM(K$222:K229)</f>
        <v>32280116</v>
      </c>
    </row>
    <row r="424" spans="1:11" x14ac:dyDescent="0.2">
      <c r="A424" s="12">
        <f t="shared" si="610"/>
        <v>42979</v>
      </c>
      <c r="C424" s="3">
        <f>SUM(C$222:C230)</f>
        <v>23409711</v>
      </c>
      <c r="D424" s="4">
        <f t="shared" ref="D424" si="827">C424/$K424</f>
        <v>0.64443342082338462</v>
      </c>
      <c r="E424" s="3">
        <f>SUM(E$222:E230)</f>
        <v>9022833</v>
      </c>
      <c r="F424" s="4">
        <f t="shared" ref="F424" si="828">E424/$K424</f>
        <v>0.2483847466424563</v>
      </c>
      <c r="G424" s="3">
        <f>SUM(G$222:G230)</f>
        <v>2601306</v>
      </c>
      <c r="H424" s="4">
        <f t="shared" ref="H424" si="829">G424/$K424</f>
        <v>7.1609962386481207E-2</v>
      </c>
      <c r="I424" s="3">
        <f>SUM(I$222:I230)</f>
        <v>1292185</v>
      </c>
      <c r="J424" s="4">
        <f t="shared" ref="J424" si="830">I424/$K424</f>
        <v>3.5571870147677827E-2</v>
      </c>
      <c r="K424" s="3">
        <f>SUM(K$222:K230)</f>
        <v>36326035</v>
      </c>
    </row>
    <row r="425" spans="1:11" x14ac:dyDescent="0.2">
      <c r="A425" s="12">
        <f t="shared" si="610"/>
        <v>43009</v>
      </c>
      <c r="C425" s="3">
        <f>SUM(C$222:C231)</f>
        <v>25965272</v>
      </c>
      <c r="D425" s="4">
        <f t="shared" ref="D425" si="831">C425/$K425</f>
        <v>0.64250393818743834</v>
      </c>
      <c r="E425" s="3">
        <f>SUM(E$222:E231)</f>
        <v>10021351</v>
      </c>
      <c r="F425" s="4">
        <f t="shared" ref="F425" si="832">E425/$K425</f>
        <v>0.24797573788014327</v>
      </c>
      <c r="G425" s="3">
        <f>SUM(G$222:G231)</f>
        <v>2977506</v>
      </c>
      <c r="H425" s="4">
        <f t="shared" ref="H425" si="833">G425/$K425</f>
        <v>7.3677615662055329E-2</v>
      </c>
      <c r="I425" s="3">
        <f>SUM(I$222:I231)</f>
        <v>1448498</v>
      </c>
      <c r="J425" s="4">
        <f t="shared" ref="J425" si="834">I425/$K425</f>
        <v>3.5842708270363122E-2</v>
      </c>
      <c r="K425" s="3">
        <f>SUM(K$222:K231)</f>
        <v>40412627</v>
      </c>
    </row>
    <row r="426" spans="1:11" x14ac:dyDescent="0.2">
      <c r="A426" s="12">
        <f t="shared" si="610"/>
        <v>43040</v>
      </c>
      <c r="C426" s="3">
        <f>SUM(C$222:C232)</f>
        <v>28544199</v>
      </c>
      <c r="D426" s="4">
        <f t="shared" ref="D426" si="835">C426/$K426</f>
        <v>0.64121479074346943</v>
      </c>
      <c r="E426" s="3">
        <f>SUM(E$222:E232)</f>
        <v>11042086</v>
      </c>
      <c r="F426" s="4">
        <f t="shared" ref="F426" si="836">E426/$K426</f>
        <v>0.24804860924145722</v>
      </c>
      <c r="G426" s="3">
        <f>SUM(G$222:G232)</f>
        <v>3324576</v>
      </c>
      <c r="H426" s="4">
        <f t="shared" ref="H426" si="837">G426/$K426</f>
        <v>7.46830311879048E-2</v>
      </c>
      <c r="I426" s="3">
        <f>SUM(I$222:I232)</f>
        <v>1604954</v>
      </c>
      <c r="J426" s="4">
        <f t="shared" ref="J426" si="838">I426/$K426</f>
        <v>3.6053568827168501E-2</v>
      </c>
      <c r="K426" s="3">
        <f>SUM(K$222:K232)</f>
        <v>44515815</v>
      </c>
    </row>
    <row r="427" spans="1:11" x14ac:dyDescent="0.2">
      <c r="A427" s="12">
        <f t="shared" si="610"/>
        <v>43070</v>
      </c>
      <c r="C427" s="3">
        <f>SUM(C$222:C233)</f>
        <v>31217404</v>
      </c>
      <c r="D427" s="4">
        <f t="shared" ref="D427" si="839">C427/$K427</f>
        <v>0.64076244016880912</v>
      </c>
      <c r="E427" s="3">
        <f>SUM(E$222:E233)</f>
        <v>12122870</v>
      </c>
      <c r="F427" s="4">
        <f t="shared" ref="F427" si="840">E427/$K427</f>
        <v>0.24883170179843436</v>
      </c>
      <c r="G427" s="3">
        <f>SUM(G$222:G233)</f>
        <v>3606405</v>
      </c>
      <c r="H427" s="4">
        <f t="shared" ref="H427" si="841">G427/$K427</f>
        <v>7.4024376531661454E-2</v>
      </c>
      <c r="I427" s="3">
        <f>SUM(I$222:I233)</f>
        <v>1772475</v>
      </c>
      <c r="J427" s="4">
        <f t="shared" ref="J427" si="842">I427/$K427</f>
        <v>3.6381481501095034E-2</v>
      </c>
      <c r="K427" s="3">
        <f>SUM(K$222:K233)</f>
        <v>48719154</v>
      </c>
    </row>
    <row r="428" spans="1:11" x14ac:dyDescent="0.2">
      <c r="A428" s="12">
        <f t="shared" si="610"/>
        <v>43101</v>
      </c>
      <c r="C428" s="3">
        <f>SUM(C$234:C234)</f>
        <v>2709892</v>
      </c>
      <c r="D428" s="4">
        <f t="shared" ref="D428" si="843">C428/$K428</f>
        <v>0.64203933085936959</v>
      </c>
      <c r="E428" s="3">
        <f>SUM(E$234:E234)</f>
        <v>1066670</v>
      </c>
      <c r="F428" s="4">
        <f t="shared" ref="F428" si="844">E428/$K428</f>
        <v>0.25272006893550136</v>
      </c>
      <c r="G428" s="3">
        <f>SUM(G$234:G234)</f>
        <v>281392</v>
      </c>
      <c r="H428" s="4">
        <f t="shared" ref="H428" si="845">G428/$K428</f>
        <v>6.6668609446125418E-2</v>
      </c>
      <c r="I428" s="3">
        <f>SUM(I$234:I234)</f>
        <v>162803</v>
      </c>
      <c r="J428" s="4">
        <f t="shared" ref="J428" si="846">I428/$K428</f>
        <v>3.8571990759003659E-2</v>
      </c>
      <c r="K428" s="3">
        <f>SUM(K$234:K234)</f>
        <v>4220757</v>
      </c>
    </row>
    <row r="429" spans="1:11" x14ac:dyDescent="0.2">
      <c r="A429" s="12">
        <f t="shared" si="610"/>
        <v>43132</v>
      </c>
      <c r="C429" s="3">
        <f>SUM(C$234:C235)</f>
        <v>5524367</v>
      </c>
      <c r="D429" s="4">
        <f t="shared" ref="D429" si="847">C429/$K429</f>
        <v>0.65780964891682947</v>
      </c>
      <c r="E429" s="3">
        <f>SUM(E$234:E235)</f>
        <v>2036301</v>
      </c>
      <c r="F429" s="4">
        <f t="shared" ref="F429" si="848">E429/$K429</f>
        <v>0.24247093755700677</v>
      </c>
      <c r="G429" s="3">
        <f>SUM(G$234:G235)</f>
        <v>530613</v>
      </c>
      <c r="H429" s="4">
        <f t="shared" ref="H429" si="849">G429/$K429</f>
        <v>6.3182325004965401E-2</v>
      </c>
      <c r="I429" s="3">
        <f>SUM(I$234:I235)</f>
        <v>306843</v>
      </c>
      <c r="J429" s="4">
        <f t="shared" ref="J429" si="850">I429/$K429</f>
        <v>3.6537088521198309E-2</v>
      </c>
      <c r="K429" s="3">
        <f>SUM(K$234:K235)</f>
        <v>8398124</v>
      </c>
    </row>
    <row r="430" spans="1:11" x14ac:dyDescent="0.2">
      <c r="A430" s="12">
        <f t="shared" si="610"/>
        <v>43160</v>
      </c>
      <c r="C430" s="3">
        <f>SUM(C$234:C236)</f>
        <v>8283877</v>
      </c>
      <c r="D430" s="4">
        <f t="shared" ref="D430" si="851">C430/$K430</f>
        <v>0.65128208716522829</v>
      </c>
      <c r="E430" s="3">
        <f>SUM(E$234:E236)</f>
        <v>3153884</v>
      </c>
      <c r="F430" s="4">
        <f t="shared" ref="F430" si="852">E430/$K430</f>
        <v>0.2479597601699082</v>
      </c>
      <c r="G430" s="3">
        <f>SUM(G$234:G236)</f>
        <v>815456</v>
      </c>
      <c r="H430" s="4">
        <f t="shared" ref="H430" si="853">G430/$K430</f>
        <v>6.4111512721809899E-2</v>
      </c>
      <c r="I430" s="3">
        <f>SUM(I$234:I236)</f>
        <v>466121</v>
      </c>
      <c r="J430" s="4">
        <f t="shared" ref="J430" si="854">I430/$K430</f>
        <v>3.6646639943053637E-2</v>
      </c>
      <c r="K430" s="3">
        <f>SUM(K$234:K236)</f>
        <v>12719338</v>
      </c>
    </row>
    <row r="431" spans="1:11" x14ac:dyDescent="0.2">
      <c r="A431" s="12">
        <f t="shared" si="610"/>
        <v>43191</v>
      </c>
      <c r="C431" s="3">
        <f>SUM(C$234:C237)</f>
        <v>11149170</v>
      </c>
      <c r="D431" s="4">
        <f t="shared" ref="D431" si="855">C431/$K431</f>
        <v>0.65382072308572403</v>
      </c>
      <c r="E431" s="3">
        <f>SUM(E$234:E237)</f>
        <v>4222123</v>
      </c>
      <c r="F431" s="4">
        <f t="shared" ref="F431" si="856">E431/$K431</f>
        <v>0.24759793893328977</v>
      </c>
      <c r="G431" s="3">
        <f>SUM(G$234:G237)</f>
        <v>1064501</v>
      </c>
      <c r="H431" s="4">
        <f t="shared" ref="H431" si="857">G431/$K431</f>
        <v>6.2425527061249972E-2</v>
      </c>
      <c r="I431" s="3">
        <f>SUM(I$234:I237)</f>
        <v>616541</v>
      </c>
      <c r="J431" s="4">
        <f t="shared" ref="J431" si="858">I431/$K431</f>
        <v>3.6155810919736214E-2</v>
      </c>
      <c r="K431" s="3">
        <f>SUM(K$234:K237)</f>
        <v>17052335</v>
      </c>
    </row>
    <row r="432" spans="1:11" x14ac:dyDescent="0.2">
      <c r="A432" s="12">
        <f t="shared" si="610"/>
        <v>43221</v>
      </c>
      <c r="C432" s="3">
        <f>SUM(C$234:C238)</f>
        <v>13908208</v>
      </c>
      <c r="D432" s="4">
        <f t="shared" ref="D432" si="859">C432/$K432</f>
        <v>0.64879357593875753</v>
      </c>
      <c r="E432" s="3">
        <f>SUM(E$234:E238)</f>
        <v>5388746</v>
      </c>
      <c r="F432" s="4">
        <f t="shared" ref="F432" si="860">E432/$K432</f>
        <v>0.25137557528372284</v>
      </c>
      <c r="G432" s="3">
        <f>SUM(G$234:G238)</f>
        <v>1375891</v>
      </c>
      <c r="H432" s="4">
        <f t="shared" ref="H432" si="861">G432/$K432</f>
        <v>6.4182908538034017E-2</v>
      </c>
      <c r="I432" s="3">
        <f>SUM(I$234:I238)</f>
        <v>764186</v>
      </c>
      <c r="J432" s="4">
        <f t="shared" ref="J432" si="862">I432/$K432</f>
        <v>3.5647940239485587E-2</v>
      </c>
      <c r="K432" s="3">
        <f>SUM(K$234:K238)</f>
        <v>21437031</v>
      </c>
    </row>
    <row r="433" spans="1:11" x14ac:dyDescent="0.2">
      <c r="A433" s="12">
        <f t="shared" si="610"/>
        <v>43252</v>
      </c>
      <c r="C433" s="3">
        <f>SUM(C$234:C239)</f>
        <v>16757147</v>
      </c>
      <c r="D433" s="4">
        <f t="shared" ref="D433" si="863">C433/$K433</f>
        <v>0.6507086592769924</v>
      </c>
      <c r="E433" s="3">
        <f>SUM(E$234:E239)</f>
        <v>6451883</v>
      </c>
      <c r="F433" s="4">
        <f t="shared" ref="F433" si="864">E433/$K433</f>
        <v>0.2505376444296884</v>
      </c>
      <c r="G433" s="3">
        <f>SUM(G$234:G239)</f>
        <v>1626578</v>
      </c>
      <c r="H433" s="4">
        <f t="shared" ref="H433" si="865">G433/$K433</f>
        <v>6.3162803882394286E-2</v>
      </c>
      <c r="I433" s="3">
        <f>SUM(I$234:I239)</f>
        <v>916542</v>
      </c>
      <c r="J433" s="4">
        <f t="shared" ref="J433" si="866">I433/$K433</f>
        <v>3.5590892410924911E-2</v>
      </c>
      <c r="K433" s="3">
        <f>SUM(K$234:K239)</f>
        <v>25752150</v>
      </c>
    </row>
    <row r="434" spans="1:11" x14ac:dyDescent="0.2">
      <c r="A434" s="12">
        <f t="shared" si="610"/>
        <v>43282</v>
      </c>
      <c r="C434" s="3">
        <f>SUM(C$234:C240)</f>
        <v>19524626</v>
      </c>
      <c r="D434" s="4">
        <f t="shared" ref="D434" si="867">C434/$K434</f>
        <v>0.64895192837640447</v>
      </c>
      <c r="E434" s="3">
        <f>SUM(E$234:E240)</f>
        <v>7559166</v>
      </c>
      <c r="F434" s="4">
        <f t="shared" ref="F434" si="868">E434/$K434</f>
        <v>0.25124862072222803</v>
      </c>
      <c r="G434" s="3">
        <f>SUM(G$234:G240)</f>
        <v>1943118</v>
      </c>
      <c r="H434" s="4">
        <f t="shared" ref="H434" si="869">G434/$K434</f>
        <v>6.4584600655751473E-2</v>
      </c>
      <c r="I434" s="3">
        <f>SUM(I$234:I240)</f>
        <v>1059488</v>
      </c>
      <c r="J434" s="4">
        <f t="shared" ref="J434" si="870">I434/$K434</f>
        <v>3.5214850245615978E-2</v>
      </c>
      <c r="K434" s="3">
        <f>SUM(K$234:K240)</f>
        <v>30086398</v>
      </c>
    </row>
    <row r="435" spans="1:11" x14ac:dyDescent="0.2">
      <c r="A435" s="12">
        <f t="shared" si="610"/>
        <v>43313</v>
      </c>
      <c r="C435" s="3">
        <f>SUM(C$234:C241)</f>
        <v>22493101</v>
      </c>
      <c r="D435" s="4">
        <f t="shared" ref="D435" si="871">C435/$K435</f>
        <v>0.64942552098891249</v>
      </c>
      <c r="E435" s="3">
        <f>SUM(E$234:E241)</f>
        <v>8682934</v>
      </c>
      <c r="F435" s="4">
        <f t="shared" ref="F435" si="872">E435/$K435</f>
        <v>0.25069548821491272</v>
      </c>
      <c r="G435" s="3">
        <f>SUM(G$234:G241)</f>
        <v>2258506</v>
      </c>
      <c r="H435" s="4">
        <f t="shared" ref="H435" si="873">G435/$K435</f>
        <v>6.5208058048847273E-2</v>
      </c>
      <c r="I435" s="3">
        <f>SUM(I$234:I241)</f>
        <v>1200841</v>
      </c>
      <c r="J435" s="4">
        <f t="shared" ref="J435" si="874">I435/$K435</f>
        <v>3.4670932747327576E-2</v>
      </c>
      <c r="K435" s="3">
        <f>SUM(K$234:K241)</f>
        <v>34635382</v>
      </c>
    </row>
    <row r="436" spans="1:11" x14ac:dyDescent="0.2">
      <c r="A436" s="12">
        <f t="shared" si="610"/>
        <v>43344</v>
      </c>
      <c r="C436" s="3">
        <f>SUM(C$234:C242)</f>
        <v>25405646</v>
      </c>
      <c r="D436" s="4">
        <f t="shared" ref="D436" si="875">C436/$K436</f>
        <v>0.65238435346566881</v>
      </c>
      <c r="E436" s="3">
        <f>SUM(E$234:E242)</f>
        <v>9670418</v>
      </c>
      <c r="F436" s="4">
        <f t="shared" ref="F436" si="876">E436/$K436</f>
        <v>0.24832391172705334</v>
      </c>
      <c r="G436" s="3">
        <f>SUM(G$234:G242)</f>
        <v>2540350</v>
      </c>
      <c r="H436" s="4">
        <f t="shared" ref="H436" si="877">G436/$K436</f>
        <v>6.5232924694239677E-2</v>
      </c>
      <c r="I436" s="3">
        <f>SUM(I$234:I242)</f>
        <v>1326344</v>
      </c>
      <c r="J436" s="4">
        <f t="shared" ref="J436" si="878">I436/$K436</f>
        <v>3.405881011303822E-2</v>
      </c>
      <c r="K436" s="3">
        <f>SUM(K$234:K242)</f>
        <v>38942758</v>
      </c>
    </row>
    <row r="437" spans="1:11" x14ac:dyDescent="0.2">
      <c r="A437" s="12"/>
      <c r="C437" s="3"/>
      <c r="D437" s="4"/>
      <c r="E437" s="3"/>
      <c r="F437" s="4"/>
      <c r="G437" s="3"/>
      <c r="H437" s="4"/>
      <c r="I437" s="3"/>
      <c r="J437" s="4"/>
      <c r="K437" s="3"/>
    </row>
    <row r="438" spans="1:11" x14ac:dyDescent="0.2">
      <c r="A438" s="12"/>
      <c r="C438" s="3"/>
      <c r="D438" s="4"/>
      <c r="E438" s="3"/>
      <c r="F438" s="4"/>
      <c r="G438" s="3"/>
      <c r="H438" s="4"/>
      <c r="I438" s="3"/>
      <c r="J438" s="4"/>
      <c r="K438" s="3"/>
    </row>
    <row r="439" spans="1:11" x14ac:dyDescent="0.2">
      <c r="A439" s="12"/>
      <c r="C439" s="3"/>
      <c r="D439" s="4"/>
      <c r="E439" s="3"/>
      <c r="F439" s="4"/>
      <c r="G439" s="3"/>
      <c r="H439" s="4"/>
      <c r="I439" s="3"/>
      <c r="J439" s="4"/>
      <c r="K439" s="3"/>
    </row>
    <row r="440" spans="1:11" x14ac:dyDescent="0.2">
      <c r="A440" s="2"/>
      <c r="C440" s="3"/>
      <c r="D440" s="4"/>
      <c r="E440" s="3"/>
      <c r="F440" s="4"/>
      <c r="G440" s="3"/>
      <c r="H440" s="4"/>
      <c r="I440" s="3"/>
      <c r="J440" s="4"/>
      <c r="K440" s="3"/>
    </row>
    <row r="443" spans="1:11" ht="15.75" x14ac:dyDescent="0.25">
      <c r="A443" s="17" t="s">
        <v>7</v>
      </c>
      <c r="B443" s="17"/>
    </row>
    <row r="444" spans="1:11" x14ac:dyDescent="0.2">
      <c r="A444" s="2">
        <v>37987</v>
      </c>
      <c r="B444" s="2"/>
      <c r="C444" s="3"/>
      <c r="D444" s="4"/>
      <c r="E444" s="3"/>
      <c r="F444" s="4"/>
      <c r="G444" s="3"/>
      <c r="H444" s="4"/>
      <c r="I444" s="3"/>
      <c r="J444" s="3"/>
      <c r="K444" s="3"/>
    </row>
    <row r="445" spans="1:11" x14ac:dyDescent="0.2">
      <c r="A445" s="2">
        <v>38018</v>
      </c>
      <c r="B445" s="2"/>
      <c r="C445" s="3"/>
      <c r="D445" s="4"/>
      <c r="E445" s="3"/>
      <c r="F445" s="4"/>
      <c r="G445" s="3"/>
      <c r="H445" s="4"/>
      <c r="I445" s="3"/>
      <c r="J445" s="3"/>
      <c r="K445" s="3"/>
    </row>
    <row r="446" spans="1:11" x14ac:dyDescent="0.2">
      <c r="A446" s="2">
        <v>38047</v>
      </c>
      <c r="B446" s="2"/>
      <c r="C446" s="3"/>
      <c r="D446" s="4"/>
      <c r="E446" s="3"/>
      <c r="F446" s="4"/>
      <c r="G446" s="3"/>
      <c r="H446" s="4"/>
      <c r="I446" s="3"/>
      <c r="J446" s="3"/>
      <c r="K446" s="3"/>
    </row>
    <row r="447" spans="1:11" x14ac:dyDescent="0.2">
      <c r="A447" s="2">
        <v>38078</v>
      </c>
      <c r="B447" s="2"/>
      <c r="C447" s="3"/>
      <c r="D447" s="4"/>
      <c r="E447" s="3"/>
      <c r="F447" s="4"/>
      <c r="G447" s="3"/>
      <c r="H447" s="4"/>
      <c r="I447" s="3"/>
      <c r="J447" s="3"/>
      <c r="K447" s="3"/>
    </row>
    <row r="448" spans="1:11" x14ac:dyDescent="0.2">
      <c r="A448" s="2">
        <v>38108</v>
      </c>
      <c r="B448" s="2"/>
      <c r="C448" s="3"/>
      <c r="D448" s="4"/>
      <c r="E448" s="3"/>
      <c r="F448" s="4"/>
      <c r="G448" s="3"/>
      <c r="H448" s="4"/>
      <c r="I448" s="3"/>
      <c r="J448" s="3"/>
      <c r="K448" s="3"/>
    </row>
    <row r="449" spans="1:11" x14ac:dyDescent="0.2">
      <c r="A449" s="2">
        <v>38139</v>
      </c>
      <c r="B449" s="2"/>
      <c r="C449" s="3"/>
      <c r="D449" s="4"/>
      <c r="E449" s="3"/>
      <c r="F449" s="4"/>
      <c r="G449" s="3"/>
      <c r="H449" s="4"/>
      <c r="I449" s="3"/>
      <c r="J449" s="3"/>
      <c r="K449" s="3"/>
    </row>
    <row r="450" spans="1:11" x14ac:dyDescent="0.2">
      <c r="A450" s="2">
        <v>38169</v>
      </c>
      <c r="B450" s="2"/>
      <c r="C450" s="3"/>
      <c r="D450" s="4"/>
      <c r="E450" s="3"/>
      <c r="F450" s="4"/>
      <c r="G450" s="3"/>
      <c r="H450" s="4"/>
      <c r="I450" s="3"/>
      <c r="J450" s="3"/>
      <c r="K450" s="3"/>
    </row>
    <row r="451" spans="1:11" x14ac:dyDescent="0.2">
      <c r="A451" s="2">
        <v>38200</v>
      </c>
      <c r="B451" s="2"/>
      <c r="C451" s="3"/>
      <c r="D451" s="4"/>
      <c r="E451" s="3"/>
      <c r="F451" s="4"/>
      <c r="G451" s="3"/>
      <c r="H451" s="4"/>
      <c r="I451" s="3"/>
      <c r="J451" s="3"/>
      <c r="K451" s="3"/>
    </row>
    <row r="452" spans="1:11" x14ac:dyDescent="0.2">
      <c r="A452" s="2">
        <v>38231</v>
      </c>
      <c r="B452" s="2"/>
      <c r="C452" s="3"/>
      <c r="D452" s="4"/>
      <c r="E452" s="3"/>
      <c r="F452" s="4"/>
      <c r="G452" s="3"/>
      <c r="H452" s="4"/>
      <c r="I452" s="3"/>
      <c r="J452" s="3"/>
      <c r="K452" s="3"/>
    </row>
    <row r="453" spans="1:11" x14ac:dyDescent="0.2">
      <c r="A453" s="2">
        <v>38261</v>
      </c>
      <c r="B453" s="2"/>
      <c r="C453" s="3"/>
      <c r="D453" s="4"/>
      <c r="E453" s="3"/>
      <c r="F453" s="4"/>
      <c r="G453" s="3"/>
      <c r="H453" s="4"/>
      <c r="I453" s="3"/>
      <c r="J453" s="3"/>
      <c r="K453" s="3"/>
    </row>
    <row r="454" spans="1:11" x14ac:dyDescent="0.2">
      <c r="A454" s="2">
        <v>38292</v>
      </c>
      <c r="B454" s="2"/>
      <c r="C454" s="3"/>
      <c r="D454" s="4"/>
      <c r="E454" s="3"/>
      <c r="F454" s="4"/>
      <c r="G454" s="3"/>
      <c r="H454" s="4"/>
      <c r="I454" s="3"/>
      <c r="J454" s="3"/>
      <c r="K454" s="3"/>
    </row>
    <row r="455" spans="1:11" x14ac:dyDescent="0.2">
      <c r="A455" s="2">
        <v>38322</v>
      </c>
      <c r="B455" s="2"/>
      <c r="C455" s="3">
        <f t="shared" ref="C455:C486" si="879">SUM(C66:C77)</f>
        <v>19979497.809999999</v>
      </c>
      <c r="D455" s="4">
        <f t="shared" ref="D455:D486" si="880">C455/$K455</f>
        <v>0.71291268477306213</v>
      </c>
      <c r="E455" s="3">
        <f t="shared" ref="E455:E486" si="881">SUM(E66:E77)</f>
        <v>5688403.0199999996</v>
      </c>
      <c r="F455" s="4">
        <f t="shared" ref="F455:F486" si="882">E455/$K455</f>
        <v>0.20297480485368588</v>
      </c>
      <c r="G455" s="3">
        <f t="shared" ref="G455:G486" si="883">SUM(G66:G77)</f>
        <v>1606232.99</v>
      </c>
      <c r="H455" s="4">
        <f t="shared" ref="H455:H486" si="884">G455/$K455</f>
        <v>5.7313946734878572E-2</v>
      </c>
      <c r="I455" s="3">
        <f t="shared" ref="I455:I486" si="885">SUM(I66:I77)</f>
        <v>751034.25</v>
      </c>
      <c r="J455" s="4">
        <f>I455/$K455</f>
        <v>2.6798563638373209E-2</v>
      </c>
      <c r="K455" s="3">
        <f t="shared" ref="K455:K486" si="886">SUM(K66:K77)</f>
        <v>28025168.070000004</v>
      </c>
    </row>
    <row r="456" spans="1:11" x14ac:dyDescent="0.2">
      <c r="A456" s="2">
        <v>38353</v>
      </c>
      <c r="B456" s="2"/>
      <c r="C456" s="3">
        <f t="shared" si="879"/>
        <v>20105923.949999999</v>
      </c>
      <c r="D456" s="4">
        <f t="shared" si="880"/>
        <v>0.71338286504909254</v>
      </c>
      <c r="E456" s="3">
        <f t="shared" si="881"/>
        <v>5698690.1799999997</v>
      </c>
      <c r="F456" s="4">
        <f t="shared" si="882"/>
        <v>0.20219652365866672</v>
      </c>
      <c r="G456" s="3">
        <f t="shared" si="883"/>
        <v>1625229.31</v>
      </c>
      <c r="H456" s="4">
        <f t="shared" si="884"/>
        <v>5.7665131153028154E-2</v>
      </c>
      <c r="I456" s="3">
        <f t="shared" si="885"/>
        <v>754074.25</v>
      </c>
      <c r="J456" s="4">
        <f t="shared" ref="J456:J519" si="887">I456/$K456</f>
        <v>2.6755480139212685E-2</v>
      </c>
      <c r="K456" s="3">
        <f t="shared" si="886"/>
        <v>28183917.689999998</v>
      </c>
    </row>
    <row r="457" spans="1:11" x14ac:dyDescent="0.2">
      <c r="A457" s="2">
        <v>38384</v>
      </c>
      <c r="B457" s="2"/>
      <c r="C457" s="3">
        <f t="shared" si="879"/>
        <v>20250143.719999999</v>
      </c>
      <c r="D457" s="4">
        <f t="shared" si="880"/>
        <v>0.71436947579271048</v>
      </c>
      <c r="E457" s="3">
        <f t="shared" si="881"/>
        <v>5669328.6400000006</v>
      </c>
      <c r="F457" s="4">
        <f t="shared" si="882"/>
        <v>0.19999834987113865</v>
      </c>
      <c r="G457" s="3">
        <f t="shared" si="883"/>
        <v>1678145.29</v>
      </c>
      <c r="H457" s="4">
        <f t="shared" si="884"/>
        <v>5.9200358659049865E-2</v>
      </c>
      <c r="I457" s="3">
        <f t="shared" si="885"/>
        <v>749259.43</v>
      </c>
      <c r="J457" s="4">
        <f t="shared" si="887"/>
        <v>2.6431815677101039E-2</v>
      </c>
      <c r="K457" s="3">
        <f t="shared" si="886"/>
        <v>28346877.079999998</v>
      </c>
    </row>
    <row r="458" spans="1:11" x14ac:dyDescent="0.2">
      <c r="A458" s="2">
        <v>38412</v>
      </c>
      <c r="B458" s="2"/>
      <c r="C458" s="3">
        <f t="shared" si="879"/>
        <v>20311255.16</v>
      </c>
      <c r="D458" s="4">
        <f t="shared" si="880"/>
        <v>0.71095158102384881</v>
      </c>
      <c r="E458" s="3">
        <f t="shared" si="881"/>
        <v>5788626.4800000004</v>
      </c>
      <c r="F458" s="4">
        <f t="shared" si="882"/>
        <v>0.2026183569402078</v>
      </c>
      <c r="G458" s="3">
        <f t="shared" si="883"/>
        <v>1716808.7000000002</v>
      </c>
      <c r="H458" s="4">
        <f t="shared" si="884"/>
        <v>6.0093177401671652E-2</v>
      </c>
      <c r="I458" s="3">
        <f t="shared" si="885"/>
        <v>752421.4</v>
      </c>
      <c r="J458" s="4">
        <f t="shared" si="887"/>
        <v>2.63368846342718E-2</v>
      </c>
      <c r="K458" s="3">
        <f t="shared" si="886"/>
        <v>28569111.739999998</v>
      </c>
    </row>
    <row r="459" spans="1:11" x14ac:dyDescent="0.2">
      <c r="A459" s="2">
        <v>38443</v>
      </c>
      <c r="B459" s="2"/>
      <c r="C459" s="3">
        <f t="shared" si="879"/>
        <v>20364033.879999999</v>
      </c>
      <c r="D459" s="4">
        <f t="shared" si="880"/>
        <v>0.71030609239903342</v>
      </c>
      <c r="E459" s="3">
        <f t="shared" si="881"/>
        <v>5800509.6700000009</v>
      </c>
      <c r="F459" s="4">
        <f t="shared" si="882"/>
        <v>0.20232422426221713</v>
      </c>
      <c r="G459" s="3">
        <f t="shared" si="883"/>
        <v>1757618.3400000003</v>
      </c>
      <c r="H459" s="4">
        <f t="shared" si="884"/>
        <v>6.1306469158863723E-2</v>
      </c>
      <c r="I459" s="3">
        <f t="shared" si="885"/>
        <v>747216.14</v>
      </c>
      <c r="J459" s="4">
        <f t="shared" si="887"/>
        <v>2.6063214179885715E-2</v>
      </c>
      <c r="K459" s="3">
        <f t="shared" si="886"/>
        <v>28669378.030000001</v>
      </c>
    </row>
    <row r="460" spans="1:11" x14ac:dyDescent="0.2">
      <c r="A460" s="2">
        <v>38473</v>
      </c>
      <c r="B460" s="2"/>
      <c r="C460" s="3">
        <f t="shared" si="879"/>
        <v>20391154.989999995</v>
      </c>
      <c r="D460" s="4">
        <f t="shared" si="880"/>
        <v>0.71060286239000414</v>
      </c>
      <c r="E460" s="3">
        <f t="shared" si="881"/>
        <v>5818212.2599999998</v>
      </c>
      <c r="F460" s="4">
        <f t="shared" si="882"/>
        <v>0.20275645435367345</v>
      </c>
      <c r="G460" s="3">
        <f t="shared" si="883"/>
        <v>1746551.04</v>
      </c>
      <c r="H460" s="4">
        <f t="shared" si="884"/>
        <v>6.0864829331290317E-2</v>
      </c>
      <c r="I460" s="3">
        <f t="shared" si="885"/>
        <v>739652.85</v>
      </c>
      <c r="J460" s="4">
        <f t="shared" si="887"/>
        <v>2.5775853925031861E-2</v>
      </c>
      <c r="K460" s="3">
        <f t="shared" si="886"/>
        <v>28695571.140000001</v>
      </c>
    </row>
    <row r="461" spans="1:11" x14ac:dyDescent="0.2">
      <c r="A461" s="2">
        <v>38504</v>
      </c>
      <c r="B461" s="2"/>
      <c r="C461" s="3">
        <f t="shared" si="879"/>
        <v>20967391.129999995</v>
      </c>
      <c r="D461" s="4">
        <f t="shared" si="880"/>
        <v>0.71591217588446976</v>
      </c>
      <c r="E461" s="3">
        <f t="shared" si="881"/>
        <v>5853900.0599999996</v>
      </c>
      <c r="F461" s="4">
        <f t="shared" si="882"/>
        <v>0.19987600285514531</v>
      </c>
      <c r="G461" s="3">
        <f t="shared" si="883"/>
        <v>1730491.4000000001</v>
      </c>
      <c r="H461" s="4">
        <f t="shared" si="884"/>
        <v>5.9086028196935848E-2</v>
      </c>
      <c r="I461" s="3">
        <f t="shared" si="885"/>
        <v>735875.6399999999</v>
      </c>
      <c r="J461" s="4">
        <f t="shared" si="887"/>
        <v>2.5125793063449031E-2</v>
      </c>
      <c r="K461" s="3">
        <f t="shared" si="886"/>
        <v>29287658.229999997</v>
      </c>
    </row>
    <row r="462" spans="1:11" x14ac:dyDescent="0.2">
      <c r="A462" s="2">
        <v>38534</v>
      </c>
      <c r="B462" s="2"/>
      <c r="C462" s="3">
        <f t="shared" si="879"/>
        <v>20998059.779999997</v>
      </c>
      <c r="D462" s="4">
        <f t="shared" si="880"/>
        <v>0.7149969804930596</v>
      </c>
      <c r="E462" s="3">
        <f t="shared" si="881"/>
        <v>5904389.4799999995</v>
      </c>
      <c r="F462" s="4">
        <f t="shared" si="882"/>
        <v>0.20104812987893048</v>
      </c>
      <c r="G462" s="3">
        <f t="shared" si="883"/>
        <v>1725571.5499999998</v>
      </c>
      <c r="H462" s="4">
        <f t="shared" si="884"/>
        <v>5.8756783283847216E-2</v>
      </c>
      <c r="I462" s="3">
        <f t="shared" si="885"/>
        <v>740018.99</v>
      </c>
      <c r="J462" s="4">
        <f t="shared" si="887"/>
        <v>2.5198106344162609E-2</v>
      </c>
      <c r="K462" s="3">
        <f t="shared" si="886"/>
        <v>29368039.800000001</v>
      </c>
    </row>
    <row r="463" spans="1:11" x14ac:dyDescent="0.2">
      <c r="A463" s="2">
        <v>38565</v>
      </c>
      <c r="B463" s="2"/>
      <c r="C463" s="3">
        <f t="shared" si="879"/>
        <v>21107696.609999999</v>
      </c>
      <c r="D463" s="4">
        <f t="shared" si="880"/>
        <v>0.71541229722797517</v>
      </c>
      <c r="E463" s="3">
        <f t="shared" si="881"/>
        <v>5927579.7399999993</v>
      </c>
      <c r="F463" s="4">
        <f t="shared" si="882"/>
        <v>0.20090602575680111</v>
      </c>
      <c r="G463" s="3">
        <f t="shared" si="883"/>
        <v>1726261.99</v>
      </c>
      <c r="H463" s="4">
        <f t="shared" si="884"/>
        <v>5.8508944803486819E-2</v>
      </c>
      <c r="I463" s="3">
        <f t="shared" si="885"/>
        <v>742702.35</v>
      </c>
      <c r="J463" s="4">
        <f t="shared" si="887"/>
        <v>2.5172732211736847E-2</v>
      </c>
      <c r="K463" s="3">
        <f t="shared" si="886"/>
        <v>29504240.690000001</v>
      </c>
    </row>
    <row r="464" spans="1:11" x14ac:dyDescent="0.2">
      <c r="A464" s="2">
        <v>38596</v>
      </c>
      <c r="B464" s="2"/>
      <c r="C464" s="3">
        <f t="shared" si="879"/>
        <v>21171049.27</v>
      </c>
      <c r="D464" s="4">
        <f t="shared" si="880"/>
        <v>0.71584941797545609</v>
      </c>
      <c r="E464" s="3">
        <f t="shared" si="881"/>
        <v>5922988.2299999995</v>
      </c>
      <c r="F464" s="4">
        <f t="shared" si="882"/>
        <v>0.2002719668282637</v>
      </c>
      <c r="G464" s="3">
        <f t="shared" si="883"/>
        <v>1719774.2499999998</v>
      </c>
      <c r="H464" s="4">
        <f t="shared" si="884"/>
        <v>5.8150136075502901E-2</v>
      </c>
      <c r="I464" s="3">
        <f t="shared" si="885"/>
        <v>760912.68</v>
      </c>
      <c r="J464" s="4">
        <f t="shared" si="887"/>
        <v>2.5728479120777397E-2</v>
      </c>
      <c r="K464" s="3">
        <f t="shared" si="886"/>
        <v>29574724.429999996</v>
      </c>
    </row>
    <row r="465" spans="1:11" x14ac:dyDescent="0.2">
      <c r="A465" s="2">
        <v>38626</v>
      </c>
      <c r="B465" s="2"/>
      <c r="C465" s="3">
        <f t="shared" si="879"/>
        <v>21176028.469999995</v>
      </c>
      <c r="D465" s="4">
        <f t="shared" si="880"/>
        <v>0.71556204597212458</v>
      </c>
      <c r="E465" s="3">
        <f t="shared" si="881"/>
        <v>5965194.4499999993</v>
      </c>
      <c r="F465" s="4">
        <f t="shared" si="882"/>
        <v>0.20157069354674714</v>
      </c>
      <c r="G465" s="3">
        <f t="shared" si="883"/>
        <v>1705497.7599999998</v>
      </c>
      <c r="H465" s="4">
        <f t="shared" si="884"/>
        <v>5.7630705789586407E-2</v>
      </c>
      <c r="I465" s="3">
        <f t="shared" si="885"/>
        <v>746839.49999999988</v>
      </c>
      <c r="J465" s="4">
        <f t="shared" si="887"/>
        <v>2.5236554691541676E-2</v>
      </c>
      <c r="K465" s="3">
        <f t="shared" si="886"/>
        <v>29593560.18</v>
      </c>
    </row>
    <row r="466" spans="1:11" x14ac:dyDescent="0.2">
      <c r="A466" s="2">
        <v>38657</v>
      </c>
      <c r="B466" s="2"/>
      <c r="C466" s="3">
        <f t="shared" si="879"/>
        <v>21291256.239999995</v>
      </c>
      <c r="D466" s="4">
        <f t="shared" si="880"/>
        <v>0.71760821076334202</v>
      </c>
      <c r="E466" s="3">
        <f t="shared" si="881"/>
        <v>5985113.7600000007</v>
      </c>
      <c r="F466" s="4">
        <f t="shared" si="882"/>
        <v>0.20172444162593292</v>
      </c>
      <c r="G466" s="3">
        <f t="shared" si="883"/>
        <v>1651557.27</v>
      </c>
      <c r="H466" s="4">
        <f t="shared" si="884"/>
        <v>5.5664684325732863E-2</v>
      </c>
      <c r="I466" s="3">
        <f t="shared" si="885"/>
        <v>741822.77</v>
      </c>
      <c r="J466" s="4">
        <f t="shared" si="887"/>
        <v>2.5002663284992073E-2</v>
      </c>
      <c r="K466" s="3">
        <f t="shared" si="886"/>
        <v>29669750.039999999</v>
      </c>
    </row>
    <row r="467" spans="1:11" x14ac:dyDescent="0.2">
      <c r="A467" s="2">
        <v>38687</v>
      </c>
      <c r="B467" s="2"/>
      <c r="C467" s="3">
        <f t="shared" si="879"/>
        <v>22453379.199999999</v>
      </c>
      <c r="D467" s="4">
        <f t="shared" si="880"/>
        <v>0.72880291637378347</v>
      </c>
      <c r="E467" s="3">
        <f t="shared" si="881"/>
        <v>5983801.9000000004</v>
      </c>
      <c r="F467" s="4">
        <f t="shared" si="882"/>
        <v>0.19422520934946785</v>
      </c>
      <c r="G467" s="3">
        <f t="shared" si="883"/>
        <v>1333185.98</v>
      </c>
      <c r="H467" s="4">
        <f t="shared" si="884"/>
        <v>4.3273211646140133E-2</v>
      </c>
      <c r="I467" s="3">
        <f t="shared" si="885"/>
        <v>1038207.77</v>
      </c>
      <c r="J467" s="4">
        <f t="shared" si="887"/>
        <v>3.36986626306085E-2</v>
      </c>
      <c r="K467" s="3">
        <f t="shared" si="886"/>
        <v>30808574.850000001</v>
      </c>
    </row>
    <row r="468" spans="1:11" x14ac:dyDescent="0.2">
      <c r="A468" s="2">
        <v>38718</v>
      </c>
      <c r="B468" s="2"/>
      <c r="C468" s="3">
        <f t="shared" si="879"/>
        <v>22591656.32</v>
      </c>
      <c r="D468" s="4">
        <f t="shared" si="880"/>
        <v>0.73158185161605205</v>
      </c>
      <c r="E468" s="3">
        <f t="shared" si="881"/>
        <v>5965368.9500000002</v>
      </c>
      <c r="F468" s="4">
        <f t="shared" si="882"/>
        <v>0.19317555119455287</v>
      </c>
      <c r="G468" s="3">
        <f t="shared" si="883"/>
        <v>1270919.42</v>
      </c>
      <c r="H468" s="4">
        <f t="shared" si="884"/>
        <v>4.1155972336356733E-2</v>
      </c>
      <c r="I468" s="3">
        <f t="shared" si="885"/>
        <v>1052614.02</v>
      </c>
      <c r="J468" s="4">
        <f t="shared" si="887"/>
        <v>3.408662485303849E-2</v>
      </c>
      <c r="K468" s="3">
        <f t="shared" si="886"/>
        <v>30880558.709999997</v>
      </c>
    </row>
    <row r="469" spans="1:11" x14ac:dyDescent="0.2">
      <c r="A469" s="2">
        <v>38749</v>
      </c>
      <c r="B469" s="2"/>
      <c r="C469" s="3">
        <f t="shared" si="879"/>
        <v>22696856.380000003</v>
      </c>
      <c r="D469" s="4">
        <f t="shared" si="880"/>
        <v>0.73286038897193106</v>
      </c>
      <c r="E469" s="3">
        <f t="shared" si="881"/>
        <v>6083570.9000000004</v>
      </c>
      <c r="F469" s="4">
        <f t="shared" si="882"/>
        <v>0.19643284785645368</v>
      </c>
      <c r="G469" s="3">
        <f t="shared" si="883"/>
        <v>1117778.55</v>
      </c>
      <c r="H469" s="4">
        <f t="shared" si="884"/>
        <v>3.6092030068944771E-2</v>
      </c>
      <c r="I469" s="3">
        <f t="shared" si="885"/>
        <v>1072026.3199999998</v>
      </c>
      <c r="J469" s="4">
        <f t="shared" si="887"/>
        <v>3.4614733102670651E-2</v>
      </c>
      <c r="K469" s="3">
        <f t="shared" si="886"/>
        <v>30970232.149999999</v>
      </c>
    </row>
    <row r="470" spans="1:11" x14ac:dyDescent="0.2">
      <c r="A470" s="2">
        <v>38777</v>
      </c>
      <c r="B470" s="2"/>
      <c r="C470" s="3">
        <f t="shared" si="879"/>
        <v>22828713.530000001</v>
      </c>
      <c r="D470" s="4">
        <f t="shared" si="880"/>
        <v>0.73594725693668606</v>
      </c>
      <c r="E470" s="3">
        <f t="shared" si="881"/>
        <v>6055114.71</v>
      </c>
      <c r="F470" s="4">
        <f t="shared" si="882"/>
        <v>0.19520351225246976</v>
      </c>
      <c r="G470" s="3">
        <f t="shared" si="883"/>
        <v>1044179.78</v>
      </c>
      <c r="H470" s="4">
        <f t="shared" si="884"/>
        <v>3.366204774657542E-2</v>
      </c>
      <c r="I470" s="3">
        <f t="shared" si="885"/>
        <v>1091488.71</v>
      </c>
      <c r="J470" s="4">
        <f t="shared" si="887"/>
        <v>3.5187183064268886E-2</v>
      </c>
      <c r="K470" s="3">
        <f t="shared" si="886"/>
        <v>31019496.729999997</v>
      </c>
    </row>
    <row r="471" spans="1:11" x14ac:dyDescent="0.2">
      <c r="A471" s="2">
        <v>38808</v>
      </c>
      <c r="B471" s="2"/>
      <c r="C471" s="3">
        <f t="shared" si="879"/>
        <v>22840237.610000003</v>
      </c>
      <c r="D471" s="4">
        <f t="shared" si="880"/>
        <v>0.7354308418017661</v>
      </c>
      <c r="E471" s="3">
        <f t="shared" si="881"/>
        <v>6092904.2300000004</v>
      </c>
      <c r="F471" s="4">
        <f t="shared" si="882"/>
        <v>0.19618489804697095</v>
      </c>
      <c r="G471" s="3">
        <f t="shared" si="883"/>
        <v>994413.5299999998</v>
      </c>
      <c r="H471" s="4">
        <f t="shared" si="884"/>
        <v>3.2019035526441947E-2</v>
      </c>
      <c r="I471" s="3">
        <f t="shared" si="885"/>
        <v>1129392.9000000001</v>
      </c>
      <c r="J471" s="4">
        <f t="shared" si="887"/>
        <v>3.6365224624821134E-2</v>
      </c>
      <c r="K471" s="3">
        <f t="shared" si="886"/>
        <v>31056948.27</v>
      </c>
    </row>
    <row r="472" spans="1:11" x14ac:dyDescent="0.2">
      <c r="A472" s="2">
        <v>38838</v>
      </c>
      <c r="B472" s="2"/>
      <c r="C472" s="3">
        <f t="shared" si="879"/>
        <v>22896678.060000002</v>
      </c>
      <c r="D472" s="4">
        <f t="shared" si="880"/>
        <v>0.73540167657379651</v>
      </c>
      <c r="E472" s="3">
        <f t="shared" si="881"/>
        <v>6134306.3200000003</v>
      </c>
      <c r="F472" s="4">
        <f t="shared" si="882"/>
        <v>0.19702330357809272</v>
      </c>
      <c r="G472" s="3">
        <f t="shared" si="883"/>
        <v>946901.78999999992</v>
      </c>
      <c r="H472" s="4">
        <f t="shared" si="884"/>
        <v>3.0412846880755278E-2</v>
      </c>
      <c r="I472" s="3">
        <f t="shared" si="885"/>
        <v>1157041.5699999998</v>
      </c>
      <c r="J472" s="4">
        <f t="shared" si="887"/>
        <v>3.7162172967355661E-2</v>
      </c>
      <c r="K472" s="3">
        <f t="shared" si="886"/>
        <v>31134927.739999998</v>
      </c>
    </row>
    <row r="473" spans="1:11" x14ac:dyDescent="0.2">
      <c r="A473" s="2">
        <v>38869</v>
      </c>
      <c r="B473" s="2"/>
      <c r="C473" s="3">
        <f t="shared" si="879"/>
        <v>22321641.750000004</v>
      </c>
      <c r="D473" s="4">
        <f t="shared" si="880"/>
        <v>0.72806640637382392</v>
      </c>
      <c r="E473" s="3">
        <f t="shared" si="881"/>
        <v>6135305.8700000001</v>
      </c>
      <c r="F473" s="4">
        <f t="shared" si="882"/>
        <v>0.20011566115091542</v>
      </c>
      <c r="G473" s="3">
        <f t="shared" si="883"/>
        <v>913534.48999999987</v>
      </c>
      <c r="H473" s="4">
        <f t="shared" si="884"/>
        <v>2.9796812469353593E-2</v>
      </c>
      <c r="I473" s="3">
        <f t="shared" si="885"/>
        <v>1288317.08</v>
      </c>
      <c r="J473" s="4">
        <f t="shared" si="887"/>
        <v>4.2021120005907187E-2</v>
      </c>
      <c r="K473" s="3">
        <f t="shared" si="886"/>
        <v>30658799.190000001</v>
      </c>
    </row>
    <row r="474" spans="1:11" x14ac:dyDescent="0.2">
      <c r="A474" s="2">
        <v>38899</v>
      </c>
      <c r="B474" s="2"/>
      <c r="C474" s="3">
        <f t="shared" si="879"/>
        <v>22249818.390000004</v>
      </c>
      <c r="D474" s="4">
        <f t="shared" si="880"/>
        <v>0.72818489493910499</v>
      </c>
      <c r="E474" s="3">
        <f t="shared" si="881"/>
        <v>6124959.4600000009</v>
      </c>
      <c r="F474" s="4">
        <f t="shared" si="882"/>
        <v>0.20045570182680383</v>
      </c>
      <c r="G474" s="3">
        <f t="shared" si="883"/>
        <v>870577.9600000002</v>
      </c>
      <c r="H474" s="4">
        <f t="shared" si="884"/>
        <v>2.8491995270569052E-2</v>
      </c>
      <c r="I474" s="3">
        <f t="shared" si="885"/>
        <v>1309821.24</v>
      </c>
      <c r="J474" s="4">
        <f t="shared" si="887"/>
        <v>4.2867407963522168E-2</v>
      </c>
      <c r="K474" s="3">
        <f t="shared" si="886"/>
        <v>30555177.050000004</v>
      </c>
    </row>
    <row r="475" spans="1:11" x14ac:dyDescent="0.2">
      <c r="A475" s="2">
        <v>38930</v>
      </c>
      <c r="B475" s="2"/>
      <c r="C475" s="3">
        <f t="shared" si="879"/>
        <v>22155247.02</v>
      </c>
      <c r="D475" s="4">
        <f t="shared" si="880"/>
        <v>0.72606672727565758</v>
      </c>
      <c r="E475" s="3">
        <f t="shared" si="881"/>
        <v>6184474.29</v>
      </c>
      <c r="F475" s="4">
        <f t="shared" si="882"/>
        <v>0.20267618788484834</v>
      </c>
      <c r="G475" s="3">
        <f t="shared" si="883"/>
        <v>837683.22</v>
      </c>
      <c r="H475" s="4">
        <f t="shared" si="884"/>
        <v>2.7452364376262084E-2</v>
      </c>
      <c r="I475" s="3">
        <f t="shared" si="885"/>
        <v>1336660.07</v>
      </c>
      <c r="J475" s="4">
        <f t="shared" si="887"/>
        <v>4.3804720463231896E-2</v>
      </c>
      <c r="K475" s="3">
        <f t="shared" si="886"/>
        <v>30514064.600000001</v>
      </c>
    </row>
    <row r="476" spans="1:11" x14ac:dyDescent="0.2">
      <c r="A476" s="2">
        <v>38961</v>
      </c>
      <c r="B476" s="2"/>
      <c r="C476" s="3">
        <f t="shared" si="879"/>
        <v>22191533.359999999</v>
      </c>
      <c r="D476" s="4">
        <f t="shared" si="880"/>
        <v>0.72643743949472905</v>
      </c>
      <c r="E476" s="3">
        <f t="shared" si="881"/>
        <v>6226681.2999999989</v>
      </c>
      <c r="F476" s="4">
        <f t="shared" si="882"/>
        <v>0.20382973752840799</v>
      </c>
      <c r="G476" s="3">
        <f t="shared" si="883"/>
        <v>800471.84000000008</v>
      </c>
      <c r="H476" s="4">
        <f t="shared" si="884"/>
        <v>2.6203358929913732E-2</v>
      </c>
      <c r="I476" s="3">
        <f t="shared" si="885"/>
        <v>1329757.3900000001</v>
      </c>
      <c r="J476" s="4">
        <f t="shared" si="887"/>
        <v>4.3529464046949205E-2</v>
      </c>
      <c r="K476" s="3">
        <f t="shared" si="886"/>
        <v>30548443.890000001</v>
      </c>
    </row>
    <row r="477" spans="1:11" x14ac:dyDescent="0.2">
      <c r="A477" s="2">
        <v>38991</v>
      </c>
      <c r="B477" s="2"/>
      <c r="C477" s="3">
        <f t="shared" si="879"/>
        <v>22313146.299999993</v>
      </c>
      <c r="D477" s="4">
        <f t="shared" si="880"/>
        <v>0.72712808938741358</v>
      </c>
      <c r="E477" s="3">
        <f t="shared" si="881"/>
        <v>6262072.4299999997</v>
      </c>
      <c r="F477" s="4">
        <f t="shared" si="882"/>
        <v>0.20406484591693372</v>
      </c>
      <c r="G477" s="3">
        <f t="shared" si="883"/>
        <v>737831.42000000016</v>
      </c>
      <c r="H477" s="4">
        <f t="shared" si="884"/>
        <v>2.4044029627260707E-2</v>
      </c>
      <c r="I477" s="3">
        <f t="shared" si="885"/>
        <v>1373628.89</v>
      </c>
      <c r="J477" s="4">
        <f t="shared" si="887"/>
        <v>4.4763035068391674E-2</v>
      </c>
      <c r="K477" s="3">
        <f t="shared" si="886"/>
        <v>30686679.040000003</v>
      </c>
    </row>
    <row r="478" spans="1:11" x14ac:dyDescent="0.2">
      <c r="A478" s="2">
        <v>39022</v>
      </c>
      <c r="B478" s="2"/>
      <c r="C478" s="3">
        <f t="shared" si="879"/>
        <v>22382991.719999999</v>
      </c>
      <c r="D478" s="4">
        <f t="shared" si="880"/>
        <v>0.72645952273016512</v>
      </c>
      <c r="E478" s="3">
        <f t="shared" si="881"/>
        <v>6291289.6699999999</v>
      </c>
      <c r="F478" s="4">
        <f t="shared" si="882"/>
        <v>0.20418929463042387</v>
      </c>
      <c r="G478" s="3">
        <f t="shared" si="883"/>
        <v>710079.28</v>
      </c>
      <c r="H478" s="4">
        <f t="shared" si="884"/>
        <v>2.304624249083086E-2</v>
      </c>
      <c r="I478" s="3">
        <f t="shared" si="885"/>
        <v>1426704.53</v>
      </c>
      <c r="J478" s="4">
        <f t="shared" si="887"/>
        <v>4.630494014858013E-2</v>
      </c>
      <c r="K478" s="3">
        <f t="shared" si="886"/>
        <v>30811065.199999999</v>
      </c>
    </row>
    <row r="479" spans="1:11" x14ac:dyDescent="0.2">
      <c r="A479" s="2">
        <v>39052</v>
      </c>
      <c r="B479" s="2"/>
      <c r="C479" s="3">
        <f t="shared" si="879"/>
        <v>20922503.510000002</v>
      </c>
      <c r="D479" s="4">
        <f t="shared" si="880"/>
        <v>0.71299729782401533</v>
      </c>
      <c r="E479" s="3">
        <f t="shared" si="881"/>
        <v>6316593.1600000001</v>
      </c>
      <c r="F479" s="4">
        <f t="shared" si="882"/>
        <v>0.21525692909460328</v>
      </c>
      <c r="G479" s="3">
        <f t="shared" si="883"/>
        <v>944260.66000000015</v>
      </c>
      <c r="H479" s="4">
        <f t="shared" si="884"/>
        <v>3.2178524845257461E-2</v>
      </c>
      <c r="I479" s="3">
        <f t="shared" si="885"/>
        <v>1161078.58</v>
      </c>
      <c r="J479" s="4">
        <f t="shared" si="887"/>
        <v>3.956724823612396E-2</v>
      </c>
      <c r="K479" s="3">
        <f t="shared" si="886"/>
        <v>29344435.91</v>
      </c>
    </row>
    <row r="480" spans="1:11" x14ac:dyDescent="0.2">
      <c r="A480" s="2">
        <v>39083</v>
      </c>
      <c r="B480" s="2"/>
      <c r="C480" s="3">
        <f t="shared" si="879"/>
        <v>20746220.060000002</v>
      </c>
      <c r="D480" s="4">
        <f t="shared" si="880"/>
        <v>0.71007661975746039</v>
      </c>
      <c r="E480" s="3">
        <f t="shared" si="881"/>
        <v>6390746.7500000009</v>
      </c>
      <c r="F480" s="4">
        <f t="shared" si="882"/>
        <v>0.21873477852070833</v>
      </c>
      <c r="G480" s="3">
        <f t="shared" si="883"/>
        <v>924249.69000000018</v>
      </c>
      <c r="H480" s="4">
        <f t="shared" si="884"/>
        <v>3.1634104612263556E-2</v>
      </c>
      <c r="I480" s="3">
        <f t="shared" si="885"/>
        <v>1155658.8100000003</v>
      </c>
      <c r="J480" s="4">
        <f t="shared" si="887"/>
        <v>3.9554497109567884E-2</v>
      </c>
      <c r="K480" s="3">
        <f t="shared" si="886"/>
        <v>29216875.309999999</v>
      </c>
    </row>
    <row r="481" spans="1:11" x14ac:dyDescent="0.2">
      <c r="A481" s="2">
        <v>39114</v>
      </c>
      <c r="B481" s="2"/>
      <c r="C481" s="3">
        <f t="shared" si="879"/>
        <v>20739933.66</v>
      </c>
      <c r="D481" s="4">
        <f t="shared" si="880"/>
        <v>0.70998303762939319</v>
      </c>
      <c r="E481" s="3">
        <f t="shared" si="881"/>
        <v>6287775.8699999992</v>
      </c>
      <c r="F481" s="4">
        <f t="shared" si="882"/>
        <v>0.2152472753914971</v>
      </c>
      <c r="G481" s="3">
        <f t="shared" si="883"/>
        <v>955346.75000000023</v>
      </c>
      <c r="H481" s="4">
        <f t="shared" si="884"/>
        <v>3.2704057721386591E-2</v>
      </c>
      <c r="I481" s="3">
        <f t="shared" si="885"/>
        <v>1228815.78</v>
      </c>
      <c r="J481" s="4">
        <f t="shared" si="887"/>
        <v>4.2065629257723107E-2</v>
      </c>
      <c r="K481" s="3">
        <f t="shared" si="886"/>
        <v>29211872.059999999</v>
      </c>
    </row>
    <row r="482" spans="1:11" x14ac:dyDescent="0.2">
      <c r="A482" s="2">
        <v>39142</v>
      </c>
      <c r="B482" s="2"/>
      <c r="C482" s="3">
        <f t="shared" si="879"/>
        <v>20644811.359999999</v>
      </c>
      <c r="D482" s="4">
        <f t="shared" si="880"/>
        <v>0.70785985341157232</v>
      </c>
      <c r="E482" s="3">
        <f t="shared" si="881"/>
        <v>6327418.1599999992</v>
      </c>
      <c r="F482" s="4">
        <f t="shared" si="882"/>
        <v>0.21695162106878754</v>
      </c>
      <c r="G482" s="3">
        <f t="shared" si="883"/>
        <v>953888.28000000014</v>
      </c>
      <c r="H482" s="4">
        <f t="shared" si="884"/>
        <v>3.27064852411331E-2</v>
      </c>
      <c r="I482" s="3">
        <f t="shared" si="885"/>
        <v>1238993.43</v>
      </c>
      <c r="J482" s="4">
        <f t="shared" si="887"/>
        <v>4.2482040278507112E-2</v>
      </c>
      <c r="K482" s="3">
        <f t="shared" si="886"/>
        <v>29165111.229999997</v>
      </c>
    </row>
    <row r="483" spans="1:11" x14ac:dyDescent="0.2">
      <c r="A483" s="2">
        <v>39173</v>
      </c>
      <c r="B483" s="2"/>
      <c r="C483" s="3">
        <f t="shared" si="879"/>
        <v>20666824.949999999</v>
      </c>
      <c r="D483" s="4">
        <f t="shared" si="880"/>
        <v>0.70967687924760769</v>
      </c>
      <c r="E483" s="3">
        <f t="shared" si="881"/>
        <v>6304390.5099999998</v>
      </c>
      <c r="F483" s="4">
        <f t="shared" si="882"/>
        <v>0.21648609273651559</v>
      </c>
      <c r="G483" s="3">
        <f t="shared" si="883"/>
        <v>924217.15999999992</v>
      </c>
      <c r="H483" s="4">
        <f t="shared" si="884"/>
        <v>3.1736638377821404E-2</v>
      </c>
      <c r="I483" s="3">
        <f t="shared" si="885"/>
        <v>1226024.7</v>
      </c>
      <c r="J483" s="4">
        <f t="shared" si="887"/>
        <v>4.2100389638055381E-2</v>
      </c>
      <c r="K483" s="3">
        <f t="shared" si="886"/>
        <v>29121457.319999997</v>
      </c>
    </row>
    <row r="484" spans="1:11" x14ac:dyDescent="0.2">
      <c r="A484" s="2">
        <v>39203</v>
      </c>
      <c r="B484" s="2"/>
      <c r="C484" s="3">
        <f t="shared" si="879"/>
        <v>20681928.020000003</v>
      </c>
      <c r="D484" s="4">
        <f t="shared" si="880"/>
        <v>0.71003453015128049</v>
      </c>
      <c r="E484" s="3">
        <f t="shared" si="881"/>
        <v>6260439.1200000001</v>
      </c>
      <c r="F484" s="4">
        <f t="shared" si="882"/>
        <v>0.21492812202089345</v>
      </c>
      <c r="G484" s="3">
        <f t="shared" si="883"/>
        <v>924181.86</v>
      </c>
      <c r="H484" s="4">
        <f t="shared" si="884"/>
        <v>3.1728233078892436E-2</v>
      </c>
      <c r="I484" s="3">
        <f t="shared" si="885"/>
        <v>1261510.4699999997</v>
      </c>
      <c r="J484" s="4">
        <f t="shared" si="887"/>
        <v>4.3309114748933869E-2</v>
      </c>
      <c r="K484" s="3">
        <f t="shared" si="886"/>
        <v>29128059.469999995</v>
      </c>
    </row>
    <row r="485" spans="1:11" x14ac:dyDescent="0.2">
      <c r="A485" s="2">
        <v>39234</v>
      </c>
      <c r="B485" s="2"/>
      <c r="C485" s="3">
        <f t="shared" si="879"/>
        <v>20737753.079999998</v>
      </c>
      <c r="D485" s="4">
        <f t="shared" si="880"/>
        <v>0.71259978505792421</v>
      </c>
      <c r="E485" s="3">
        <f t="shared" si="881"/>
        <v>6262942.54</v>
      </c>
      <c r="F485" s="4">
        <f t="shared" si="882"/>
        <v>0.21520998396582944</v>
      </c>
      <c r="G485" s="3">
        <f t="shared" si="883"/>
        <v>920234.95000000007</v>
      </c>
      <c r="H485" s="4">
        <f t="shared" si="884"/>
        <v>3.1621517772107144E-2</v>
      </c>
      <c r="I485" s="3">
        <f t="shared" si="885"/>
        <v>1180612.1399999999</v>
      </c>
      <c r="J485" s="4">
        <f t="shared" si="887"/>
        <v>4.0568713204139274E-2</v>
      </c>
      <c r="K485" s="3">
        <f t="shared" si="886"/>
        <v>29101542.709999997</v>
      </c>
    </row>
    <row r="486" spans="1:11" x14ac:dyDescent="0.2">
      <c r="A486" s="2">
        <v>39264</v>
      </c>
      <c r="B486" s="2"/>
      <c r="C486" s="3">
        <f t="shared" si="879"/>
        <v>20858990.670000002</v>
      </c>
      <c r="D486" s="4">
        <f t="shared" si="880"/>
        <v>0.71357253649917729</v>
      </c>
      <c r="E486" s="3">
        <f t="shared" si="881"/>
        <v>6242241.1200000001</v>
      </c>
      <c r="F486" s="4">
        <f t="shared" si="882"/>
        <v>0.2135430184473957</v>
      </c>
      <c r="G486" s="3">
        <f t="shared" si="883"/>
        <v>915140.84</v>
      </c>
      <c r="H486" s="4">
        <f t="shared" si="884"/>
        <v>3.1306374348782799E-2</v>
      </c>
      <c r="I486" s="3">
        <f t="shared" si="885"/>
        <v>1215400.7399999998</v>
      </c>
      <c r="J486" s="4">
        <f t="shared" si="887"/>
        <v>4.1578070704644352E-2</v>
      </c>
      <c r="K486" s="3">
        <f t="shared" si="886"/>
        <v>29231773.369999997</v>
      </c>
    </row>
    <row r="487" spans="1:11" x14ac:dyDescent="0.2">
      <c r="A487" s="2">
        <v>39295</v>
      </c>
      <c r="B487" s="2"/>
      <c r="C487" s="3">
        <f t="shared" ref="C487:C518" si="888">SUM(C98:C109)</f>
        <v>20976915.59</v>
      </c>
      <c r="D487" s="4">
        <f t="shared" ref="D487:D518" si="889">C487/$K487</f>
        <v>0.71513487372875417</v>
      </c>
      <c r="E487" s="3">
        <f t="shared" ref="E487:E518" si="890">SUM(E98:E109)</f>
        <v>6207646.71</v>
      </c>
      <c r="F487" s="4">
        <f t="shared" ref="F487:F518" si="891">E487/$K487</f>
        <v>0.21162809313228334</v>
      </c>
      <c r="G487" s="3">
        <f t="shared" ref="G487:G518" si="892">SUM(G98:G109)</f>
        <v>930077.07000000007</v>
      </c>
      <c r="H487" s="4">
        <f t="shared" ref="H487:H518" si="893">G487/$K487</f>
        <v>3.1707738211500316E-2</v>
      </c>
      <c r="I487" s="3">
        <f t="shared" ref="I487:I518" si="894">SUM(I98:I109)</f>
        <v>1218170.93</v>
      </c>
      <c r="J487" s="4">
        <f t="shared" si="887"/>
        <v>4.1529294927462164E-2</v>
      </c>
      <c r="K487" s="3">
        <f t="shared" ref="K487:K518" si="895">SUM(K98:K109)</f>
        <v>29332810.300000001</v>
      </c>
    </row>
    <row r="488" spans="1:11" x14ac:dyDescent="0.2">
      <c r="A488" s="2">
        <v>39326</v>
      </c>
      <c r="B488" s="2"/>
      <c r="C488" s="3">
        <f t="shared" si="888"/>
        <v>20938347.920000002</v>
      </c>
      <c r="D488" s="4">
        <f t="shared" si="889"/>
        <v>0.71446484930898602</v>
      </c>
      <c r="E488" s="3">
        <f t="shared" si="890"/>
        <v>6183403.5200000005</v>
      </c>
      <c r="F488" s="4">
        <f t="shared" si="891"/>
        <v>0.21099202673548151</v>
      </c>
      <c r="G488" s="3">
        <f t="shared" si="892"/>
        <v>928311.26000000013</v>
      </c>
      <c r="H488" s="4">
        <f t="shared" si="893"/>
        <v>3.1676126837791842E-2</v>
      </c>
      <c r="I488" s="3">
        <f t="shared" si="894"/>
        <v>1256274.68</v>
      </c>
      <c r="J488" s="4">
        <f t="shared" si="887"/>
        <v>4.2866997117740814E-2</v>
      </c>
      <c r="K488" s="3">
        <f t="shared" si="895"/>
        <v>29306337.379999999</v>
      </c>
    </row>
    <row r="489" spans="1:11" x14ac:dyDescent="0.2">
      <c r="A489" s="2">
        <v>39356</v>
      </c>
      <c r="B489" s="2"/>
      <c r="C489" s="3">
        <f t="shared" si="888"/>
        <v>20891524.200000003</v>
      </c>
      <c r="D489" s="4">
        <f t="shared" si="889"/>
        <v>0.71382106863594108</v>
      </c>
      <c r="E489" s="3">
        <f t="shared" si="890"/>
        <v>6127212.3899999997</v>
      </c>
      <c r="F489" s="4">
        <f t="shared" si="891"/>
        <v>0.20935443743205573</v>
      </c>
      <c r="G489" s="3">
        <f t="shared" si="892"/>
        <v>968181.55</v>
      </c>
      <c r="H489" s="4">
        <f t="shared" si="893"/>
        <v>3.3080802627823667E-2</v>
      </c>
      <c r="I489" s="3">
        <f t="shared" si="894"/>
        <v>1280254.1499999999</v>
      </c>
      <c r="J489" s="4">
        <f t="shared" si="887"/>
        <v>4.3743691304179627E-2</v>
      </c>
      <c r="K489" s="3">
        <f t="shared" si="895"/>
        <v>29267172.289999999</v>
      </c>
    </row>
    <row r="490" spans="1:11" x14ac:dyDescent="0.2">
      <c r="A490" s="2">
        <v>39387</v>
      </c>
      <c r="B490" s="2"/>
      <c r="C490" s="3">
        <f t="shared" si="888"/>
        <v>20846642.830000002</v>
      </c>
      <c r="D490" s="4">
        <f t="shared" si="889"/>
        <v>0.71167714799772985</v>
      </c>
      <c r="E490" s="3">
        <f t="shared" si="890"/>
        <v>6139004.9900000002</v>
      </c>
      <c r="F490" s="4">
        <f t="shared" si="891"/>
        <v>0.20957760913616763</v>
      </c>
      <c r="G490" s="3">
        <f t="shared" si="892"/>
        <v>1005096.3300000001</v>
      </c>
      <c r="H490" s="4">
        <f t="shared" si="893"/>
        <v>3.4312675447578773E-2</v>
      </c>
      <c r="I490" s="3">
        <f t="shared" si="894"/>
        <v>1301530.9899999998</v>
      </c>
      <c r="J490" s="4">
        <f t="shared" si="887"/>
        <v>4.4432567418523833E-2</v>
      </c>
      <c r="K490" s="3">
        <f t="shared" si="895"/>
        <v>29292275.140000001</v>
      </c>
    </row>
    <row r="491" spans="1:11" x14ac:dyDescent="0.2">
      <c r="A491" s="2">
        <v>39417</v>
      </c>
      <c r="B491" s="2"/>
      <c r="C491" s="3">
        <f t="shared" si="888"/>
        <v>21267448.559999999</v>
      </c>
      <c r="D491" s="4">
        <f t="shared" si="889"/>
        <v>0.71383217997493198</v>
      </c>
      <c r="E491" s="3">
        <f t="shared" si="890"/>
        <v>6162783.2599999998</v>
      </c>
      <c r="F491" s="4">
        <f t="shared" si="891"/>
        <v>0.20685100033451395</v>
      </c>
      <c r="G491" s="3">
        <f t="shared" si="892"/>
        <v>1024881.21</v>
      </c>
      <c r="H491" s="4">
        <f t="shared" si="893"/>
        <v>3.4399668878270277E-2</v>
      </c>
      <c r="I491" s="3">
        <f t="shared" si="894"/>
        <v>1338232.18</v>
      </c>
      <c r="J491" s="4">
        <f t="shared" si="887"/>
        <v>4.4917150812283688E-2</v>
      </c>
      <c r="K491" s="3">
        <f t="shared" si="895"/>
        <v>29793345.210000001</v>
      </c>
    </row>
    <row r="492" spans="1:11" x14ac:dyDescent="0.2">
      <c r="A492" s="2">
        <v>39448</v>
      </c>
      <c r="B492" s="2"/>
      <c r="C492" s="3">
        <f t="shared" si="888"/>
        <v>21394385.580000002</v>
      </c>
      <c r="D492" s="4">
        <f t="shared" si="889"/>
        <v>0.7118035437184469</v>
      </c>
      <c r="E492" s="3">
        <f t="shared" si="890"/>
        <v>6160969.8500000006</v>
      </c>
      <c r="F492" s="4">
        <f t="shared" si="891"/>
        <v>0.20497901917183772</v>
      </c>
      <c r="G492" s="3">
        <f t="shared" si="892"/>
        <v>1103837.44</v>
      </c>
      <c r="H492" s="4">
        <f t="shared" si="893"/>
        <v>3.6725308074077367E-2</v>
      </c>
      <c r="I492" s="3">
        <f t="shared" si="894"/>
        <v>1397394.75</v>
      </c>
      <c r="J492" s="4">
        <f t="shared" si="887"/>
        <v>4.6492129035638013E-2</v>
      </c>
      <c r="K492" s="3">
        <f t="shared" si="895"/>
        <v>30056587.620000001</v>
      </c>
    </row>
    <row r="493" spans="1:11" x14ac:dyDescent="0.2">
      <c r="A493" s="2">
        <v>39479</v>
      </c>
      <c r="B493" s="2"/>
      <c r="C493" s="3">
        <f t="shared" si="888"/>
        <v>21430714.609999999</v>
      </c>
      <c r="D493" s="4">
        <f t="shared" si="889"/>
        <v>0.71053199072082529</v>
      </c>
      <c r="E493" s="3">
        <f t="shared" si="890"/>
        <v>6188001.1500000004</v>
      </c>
      <c r="F493" s="4">
        <f t="shared" si="891"/>
        <v>0.20516221020649653</v>
      </c>
      <c r="G493" s="3">
        <f t="shared" si="892"/>
        <v>1199911.8800000001</v>
      </c>
      <c r="H493" s="4">
        <f t="shared" si="893"/>
        <v>3.9782890692228207E-2</v>
      </c>
      <c r="I493" s="3">
        <f t="shared" si="894"/>
        <v>1342877.9499999997</v>
      </c>
      <c r="J493" s="4">
        <f t="shared" si="887"/>
        <v>4.4522908380449977E-2</v>
      </c>
      <c r="K493" s="3">
        <f t="shared" si="895"/>
        <v>30161505.59</v>
      </c>
    </row>
    <row r="494" spans="1:11" x14ac:dyDescent="0.2">
      <c r="A494" s="2">
        <v>39508</v>
      </c>
      <c r="B494" s="2"/>
      <c r="C494" s="3">
        <f t="shared" si="888"/>
        <v>21554500.240000002</v>
      </c>
      <c r="D494" s="4">
        <f t="shared" si="889"/>
        <v>0.7109069645774021</v>
      </c>
      <c r="E494" s="3">
        <f t="shared" si="890"/>
        <v>6198817.2000000002</v>
      </c>
      <c r="F494" s="4">
        <f t="shared" si="891"/>
        <v>0.20444836440439737</v>
      </c>
      <c r="G494" s="3">
        <f t="shared" si="892"/>
        <v>1205794.3500000001</v>
      </c>
      <c r="H494" s="4">
        <f t="shared" si="893"/>
        <v>3.9769309968611992E-2</v>
      </c>
      <c r="I494" s="3">
        <f t="shared" si="894"/>
        <v>1360608.39</v>
      </c>
      <c r="J494" s="4">
        <f t="shared" si="887"/>
        <v>4.4875361049588683E-2</v>
      </c>
      <c r="K494" s="3">
        <f t="shared" si="895"/>
        <v>30319720.18</v>
      </c>
    </row>
    <row r="495" spans="1:11" x14ac:dyDescent="0.2">
      <c r="A495" s="2">
        <v>39539</v>
      </c>
      <c r="B495" s="2"/>
      <c r="C495" s="3">
        <f t="shared" si="888"/>
        <v>21746991.469999999</v>
      </c>
      <c r="D495" s="4">
        <f t="shared" si="889"/>
        <v>0.71329266692598337</v>
      </c>
      <c r="E495" s="3">
        <f t="shared" si="890"/>
        <v>6197359.2299999995</v>
      </c>
      <c r="F495" s="4">
        <f t="shared" si="891"/>
        <v>0.20327091676856479</v>
      </c>
      <c r="G495" s="3">
        <f t="shared" si="892"/>
        <v>1168897.72</v>
      </c>
      <c r="H495" s="4">
        <f t="shared" si="893"/>
        <v>3.8339380102883784E-2</v>
      </c>
      <c r="I495" s="3">
        <f t="shared" si="894"/>
        <v>1374926.3199999998</v>
      </c>
      <c r="J495" s="4">
        <f t="shared" si="887"/>
        <v>4.5097036202568025E-2</v>
      </c>
      <c r="K495" s="3">
        <f t="shared" si="895"/>
        <v>30488174.739999998</v>
      </c>
    </row>
    <row r="496" spans="1:11" x14ac:dyDescent="0.2">
      <c r="A496" s="2">
        <v>39569</v>
      </c>
      <c r="B496" s="2"/>
      <c r="C496" s="3">
        <f t="shared" si="888"/>
        <v>21776314.360000003</v>
      </c>
      <c r="D496" s="4">
        <f t="shared" si="889"/>
        <v>0.71025820424332753</v>
      </c>
      <c r="E496" s="3">
        <f t="shared" si="890"/>
        <v>6288311.1999999993</v>
      </c>
      <c r="F496" s="4">
        <f t="shared" si="891"/>
        <v>0.2051001168884303</v>
      </c>
      <c r="G496" s="3">
        <f t="shared" si="892"/>
        <v>1235164.55</v>
      </c>
      <c r="H496" s="4">
        <f t="shared" si="893"/>
        <v>4.0286236721465925E-2</v>
      </c>
      <c r="I496" s="3">
        <f t="shared" si="894"/>
        <v>1359925.23</v>
      </c>
      <c r="J496" s="4">
        <f t="shared" si="887"/>
        <v>4.4355442146776301E-2</v>
      </c>
      <c r="K496" s="3">
        <f t="shared" si="895"/>
        <v>30659715.34</v>
      </c>
    </row>
    <row r="497" spans="1:11" x14ac:dyDescent="0.2">
      <c r="A497" s="2">
        <v>39600</v>
      </c>
      <c r="B497" s="2"/>
      <c r="C497" s="3">
        <f t="shared" si="888"/>
        <v>21862139.419999998</v>
      </c>
      <c r="D497" s="4">
        <f t="shared" si="889"/>
        <v>0.71015851486086146</v>
      </c>
      <c r="E497" s="3">
        <f t="shared" si="890"/>
        <v>6275348.3999999994</v>
      </c>
      <c r="F497" s="4">
        <f t="shared" si="891"/>
        <v>0.20384519622547001</v>
      </c>
      <c r="G497" s="3">
        <f t="shared" si="892"/>
        <v>1237198.3700000001</v>
      </c>
      <c r="H497" s="4">
        <f t="shared" si="893"/>
        <v>4.0188516784579117E-2</v>
      </c>
      <c r="I497" s="3">
        <f t="shared" si="894"/>
        <v>1410186.43</v>
      </c>
      <c r="J497" s="4">
        <f t="shared" si="887"/>
        <v>4.5807772129089284E-2</v>
      </c>
      <c r="K497" s="3">
        <f t="shared" si="895"/>
        <v>30784872.620000001</v>
      </c>
    </row>
    <row r="498" spans="1:11" x14ac:dyDescent="0.2">
      <c r="A498" s="2">
        <v>39630</v>
      </c>
      <c r="B498" s="2"/>
      <c r="C498" s="3">
        <f t="shared" si="888"/>
        <v>21927530.119999997</v>
      </c>
      <c r="D498" s="4">
        <f t="shared" si="889"/>
        <v>0.711041564371657</v>
      </c>
      <c r="E498" s="3">
        <f t="shared" si="890"/>
        <v>6343690.9600000009</v>
      </c>
      <c r="F498" s="4">
        <f t="shared" si="891"/>
        <v>0.20570615657139682</v>
      </c>
      <c r="G498" s="3">
        <f t="shared" si="892"/>
        <v>1257753.5599999998</v>
      </c>
      <c r="H498" s="4">
        <f t="shared" si="893"/>
        <v>4.0785033882166241E-2</v>
      </c>
      <c r="I498" s="3">
        <f t="shared" si="894"/>
        <v>1309630.6100000001</v>
      </c>
      <c r="J498" s="4">
        <f t="shared" si="887"/>
        <v>4.2467245174779747E-2</v>
      </c>
      <c r="K498" s="3">
        <f t="shared" si="895"/>
        <v>30838605.250000004</v>
      </c>
    </row>
    <row r="499" spans="1:11" x14ac:dyDescent="0.2">
      <c r="A499" s="2">
        <v>39661</v>
      </c>
      <c r="B499" s="2"/>
      <c r="C499" s="3">
        <f t="shared" si="888"/>
        <v>22011516.269999996</v>
      </c>
      <c r="D499" s="4">
        <f t="shared" si="889"/>
        <v>0.71179912748615726</v>
      </c>
      <c r="E499" s="3">
        <f t="shared" si="890"/>
        <v>6351055.2700000014</v>
      </c>
      <c r="F499" s="4">
        <f t="shared" si="891"/>
        <v>0.20537774610119411</v>
      </c>
      <c r="G499" s="3">
        <f t="shared" si="892"/>
        <v>1253868.26</v>
      </c>
      <c r="H499" s="4">
        <f t="shared" si="893"/>
        <v>4.0547062842144967E-2</v>
      </c>
      <c r="I499" s="3">
        <f t="shared" si="894"/>
        <v>1307335.4900000002</v>
      </c>
      <c r="J499" s="4">
        <f t="shared" si="887"/>
        <v>4.2276063570503328E-2</v>
      </c>
      <c r="K499" s="3">
        <f t="shared" si="895"/>
        <v>30923775.290000007</v>
      </c>
    </row>
    <row r="500" spans="1:11" x14ac:dyDescent="0.2">
      <c r="A500" s="2">
        <v>39692</v>
      </c>
      <c r="B500" s="2"/>
      <c r="C500" s="3">
        <f t="shared" si="888"/>
        <v>22038017.149999999</v>
      </c>
      <c r="D500" s="4">
        <f t="shared" si="889"/>
        <v>0.71018917294084793</v>
      </c>
      <c r="E500" s="3">
        <f t="shared" si="890"/>
        <v>6326641.1699999999</v>
      </c>
      <c r="F500" s="4">
        <f t="shared" si="891"/>
        <v>0.20388005097889755</v>
      </c>
      <c r="G500" s="3">
        <f t="shared" si="892"/>
        <v>1321003.73</v>
      </c>
      <c r="H500" s="4">
        <f t="shared" si="893"/>
        <v>4.2570188600677954E-2</v>
      </c>
      <c r="I500" s="3">
        <f t="shared" si="894"/>
        <v>1345530.7500000002</v>
      </c>
      <c r="J500" s="4">
        <f t="shared" si="887"/>
        <v>4.3360587479576357E-2</v>
      </c>
      <c r="K500" s="3">
        <f t="shared" si="895"/>
        <v>31031192.800000004</v>
      </c>
    </row>
    <row r="501" spans="1:11" x14ac:dyDescent="0.2">
      <c r="A501" s="2">
        <v>39722</v>
      </c>
      <c r="B501" s="2"/>
      <c r="C501" s="3">
        <f t="shared" si="888"/>
        <v>22095317.589999996</v>
      </c>
      <c r="D501" s="4">
        <f t="shared" si="889"/>
        <v>0.70970193794053094</v>
      </c>
      <c r="E501" s="3">
        <f t="shared" si="890"/>
        <v>6355598.4099999992</v>
      </c>
      <c r="F501" s="4">
        <f t="shared" si="891"/>
        <v>0.20414191785096478</v>
      </c>
      <c r="G501" s="3">
        <f t="shared" si="892"/>
        <v>1367463.46</v>
      </c>
      <c r="H501" s="4">
        <f t="shared" si="893"/>
        <v>4.3922947188778733E-2</v>
      </c>
      <c r="I501" s="3">
        <f t="shared" si="894"/>
        <v>1314856.0700000003</v>
      </c>
      <c r="J501" s="4">
        <f t="shared" si="887"/>
        <v>4.2233197019725242E-2</v>
      </c>
      <c r="K501" s="3">
        <f t="shared" si="895"/>
        <v>31133235.530000005</v>
      </c>
    </row>
    <row r="502" spans="1:11" x14ac:dyDescent="0.2">
      <c r="A502" s="2">
        <v>39753</v>
      </c>
      <c r="B502" s="2"/>
      <c r="C502" s="3">
        <f t="shared" si="888"/>
        <v>22165475.870000001</v>
      </c>
      <c r="D502" s="4">
        <f t="shared" si="889"/>
        <v>0.70916917613928554</v>
      </c>
      <c r="E502" s="3">
        <f t="shared" si="890"/>
        <v>6355493.8900000006</v>
      </c>
      <c r="F502" s="4">
        <f t="shared" si="891"/>
        <v>0.20333966174981846</v>
      </c>
      <c r="G502" s="3">
        <f t="shared" si="892"/>
        <v>1417230.38</v>
      </c>
      <c r="H502" s="4">
        <f t="shared" si="893"/>
        <v>4.5343312585698459E-2</v>
      </c>
      <c r="I502" s="3">
        <f t="shared" si="894"/>
        <v>1317354.4099999999</v>
      </c>
      <c r="J502" s="4">
        <f t="shared" si="887"/>
        <v>4.2147849525197428E-2</v>
      </c>
      <c r="K502" s="3">
        <f t="shared" si="895"/>
        <v>31255554.550000004</v>
      </c>
    </row>
    <row r="503" spans="1:11" x14ac:dyDescent="0.2">
      <c r="A503" s="2">
        <v>39783</v>
      </c>
      <c r="B503" s="2"/>
      <c r="C503" s="3">
        <f t="shared" si="888"/>
        <v>22213944.580000002</v>
      </c>
      <c r="D503" s="4">
        <f t="shared" si="889"/>
        <v>0.70879076803509411</v>
      </c>
      <c r="E503" s="3">
        <f t="shared" si="890"/>
        <v>6357707.5999999996</v>
      </c>
      <c r="F503" s="4">
        <f t="shared" si="891"/>
        <v>0.202858363876703</v>
      </c>
      <c r="G503" s="3">
        <f t="shared" si="892"/>
        <v>1468709.0699999998</v>
      </c>
      <c r="H503" s="4">
        <f t="shared" si="893"/>
        <v>4.6862790442120057E-2</v>
      </c>
      <c r="I503" s="3">
        <f t="shared" si="894"/>
        <v>1300262.22</v>
      </c>
      <c r="J503" s="4">
        <f t="shared" si="887"/>
        <v>4.148807764608263E-2</v>
      </c>
      <c r="K503" s="3">
        <f t="shared" si="895"/>
        <v>31340623.470000006</v>
      </c>
    </row>
    <row r="504" spans="1:11" x14ac:dyDescent="0.2">
      <c r="A504" s="2">
        <v>39814</v>
      </c>
      <c r="B504" s="2"/>
      <c r="C504" s="3">
        <f t="shared" si="888"/>
        <v>22394215.68</v>
      </c>
      <c r="D504" s="4">
        <f t="shared" si="889"/>
        <v>0.70799512545024024</v>
      </c>
      <c r="E504" s="3">
        <f t="shared" si="890"/>
        <v>6428399.4500000011</v>
      </c>
      <c r="F504" s="4">
        <f t="shared" si="891"/>
        <v>0.20323442178471535</v>
      </c>
      <c r="G504" s="3">
        <f t="shared" si="892"/>
        <v>1505533.28</v>
      </c>
      <c r="H504" s="4">
        <f t="shared" si="893"/>
        <v>4.7597568884498287E-2</v>
      </c>
      <c r="I504" s="3">
        <f t="shared" si="894"/>
        <v>1302317.4999999998</v>
      </c>
      <c r="J504" s="4">
        <f t="shared" si="887"/>
        <v>4.1172883880546025E-2</v>
      </c>
      <c r="K504" s="3">
        <f t="shared" si="895"/>
        <v>31630465.910000004</v>
      </c>
    </row>
    <row r="505" spans="1:11" x14ac:dyDescent="0.2">
      <c r="A505" s="2">
        <v>39845</v>
      </c>
      <c r="B505" s="2"/>
      <c r="C505" s="3">
        <f t="shared" si="888"/>
        <v>22494055.469999999</v>
      </c>
      <c r="D505" s="4">
        <f t="shared" si="889"/>
        <v>0.70788367481429815</v>
      </c>
      <c r="E505" s="3">
        <f t="shared" si="890"/>
        <v>6477101.2699999996</v>
      </c>
      <c r="F505" s="4">
        <f t="shared" si="891"/>
        <v>0.20383315295309698</v>
      </c>
      <c r="G505" s="3">
        <f t="shared" si="892"/>
        <v>1478913.43</v>
      </c>
      <c r="H505" s="4">
        <f t="shared" si="893"/>
        <v>4.6541126163614742E-2</v>
      </c>
      <c r="I505" s="3">
        <f t="shared" si="894"/>
        <v>1326415.5299999998</v>
      </c>
      <c r="J505" s="4">
        <f t="shared" si="887"/>
        <v>4.174204606898993E-2</v>
      </c>
      <c r="K505" s="3">
        <f t="shared" si="895"/>
        <v>31776485.700000003</v>
      </c>
    </row>
    <row r="506" spans="1:11" x14ac:dyDescent="0.2">
      <c r="A506" s="2">
        <v>39873</v>
      </c>
      <c r="B506" s="2"/>
      <c r="C506" s="3">
        <f t="shared" si="888"/>
        <v>22647381.330000002</v>
      </c>
      <c r="D506" s="4">
        <f t="shared" si="889"/>
        <v>0.70640489336418599</v>
      </c>
      <c r="E506" s="3">
        <f t="shared" si="890"/>
        <v>6411110.5099999998</v>
      </c>
      <c r="F506" s="4">
        <f t="shared" si="891"/>
        <v>0.19997189830346543</v>
      </c>
      <c r="G506" s="3">
        <f t="shared" si="892"/>
        <v>1612838.4799999997</v>
      </c>
      <c r="H506" s="4">
        <f t="shared" si="893"/>
        <v>5.0306787256187188E-2</v>
      </c>
      <c r="I506" s="3">
        <f t="shared" si="894"/>
        <v>1388726.94</v>
      </c>
      <c r="J506" s="4">
        <f t="shared" si="887"/>
        <v>4.3316421076161224E-2</v>
      </c>
      <c r="K506" s="3">
        <f t="shared" si="895"/>
        <v>32060057.260000005</v>
      </c>
    </row>
    <row r="507" spans="1:11" x14ac:dyDescent="0.2">
      <c r="A507" s="2">
        <v>39904</v>
      </c>
      <c r="B507" s="2"/>
      <c r="C507" s="3">
        <f t="shared" si="888"/>
        <v>22611231.890000004</v>
      </c>
      <c r="D507" s="4">
        <f t="shared" si="889"/>
        <v>0.70253704238870673</v>
      </c>
      <c r="E507" s="3">
        <f t="shared" si="890"/>
        <v>6406110.9199999999</v>
      </c>
      <c r="F507" s="4">
        <f t="shared" si="891"/>
        <v>0.19903958531959473</v>
      </c>
      <c r="G507" s="3">
        <f t="shared" si="892"/>
        <v>1728558.0199999998</v>
      </c>
      <c r="H507" s="4">
        <f t="shared" si="893"/>
        <v>5.3706761527891195E-2</v>
      </c>
      <c r="I507" s="3">
        <f t="shared" si="894"/>
        <v>1439209.0299999998</v>
      </c>
      <c r="J507" s="4">
        <f t="shared" si="887"/>
        <v>4.4716610763807396E-2</v>
      </c>
      <c r="K507" s="3">
        <f t="shared" si="895"/>
        <v>32185109.860000003</v>
      </c>
    </row>
    <row r="508" spans="1:11" x14ac:dyDescent="0.2">
      <c r="A508" s="2">
        <v>39934</v>
      </c>
      <c r="B508" s="2"/>
      <c r="C508" s="3">
        <f t="shared" si="888"/>
        <v>22789909.630000003</v>
      </c>
      <c r="D508" s="4">
        <f t="shared" si="889"/>
        <v>0.70664616306451811</v>
      </c>
      <c r="E508" s="3">
        <f t="shared" si="890"/>
        <v>6275654.0500000007</v>
      </c>
      <c r="F508" s="4">
        <f t="shared" si="891"/>
        <v>0.19458904959039994</v>
      </c>
      <c r="G508" s="3">
        <f t="shared" si="892"/>
        <v>1689808.9899999998</v>
      </c>
      <c r="H508" s="4">
        <f t="shared" si="893"/>
        <v>5.2395865472127733E-2</v>
      </c>
      <c r="I508" s="3">
        <f t="shared" si="894"/>
        <v>1495435.19</v>
      </c>
      <c r="J508" s="4">
        <f t="shared" si="887"/>
        <v>4.6368921872954279E-2</v>
      </c>
      <c r="K508" s="3">
        <f t="shared" si="895"/>
        <v>32250807.860000003</v>
      </c>
    </row>
    <row r="509" spans="1:11" x14ac:dyDescent="0.2">
      <c r="A509" s="2">
        <v>39965</v>
      </c>
      <c r="B509" s="2"/>
      <c r="C509" s="3">
        <f t="shared" si="888"/>
        <v>22669217.600000005</v>
      </c>
      <c r="D509" s="4">
        <f t="shared" si="889"/>
        <v>0.70150743926659931</v>
      </c>
      <c r="E509" s="3">
        <f t="shared" si="890"/>
        <v>6265685.0900000008</v>
      </c>
      <c r="F509" s="4">
        <f t="shared" si="891"/>
        <v>0.19389397465295899</v>
      </c>
      <c r="G509" s="3">
        <f t="shared" si="892"/>
        <v>1886604.2399999998</v>
      </c>
      <c r="H509" s="4">
        <f t="shared" si="893"/>
        <v>5.8381675656592059E-2</v>
      </c>
      <c r="I509" s="3">
        <f t="shared" si="894"/>
        <v>1493499.7699999998</v>
      </c>
      <c r="J509" s="4">
        <f t="shared" si="887"/>
        <v>4.6216910423849594E-2</v>
      </c>
      <c r="K509" s="3">
        <f t="shared" si="895"/>
        <v>32315006.700000007</v>
      </c>
    </row>
    <row r="510" spans="1:11" x14ac:dyDescent="0.2">
      <c r="A510" s="2">
        <v>39995</v>
      </c>
      <c r="B510" s="2"/>
      <c r="C510" s="3">
        <f t="shared" si="888"/>
        <v>22650233.310000002</v>
      </c>
      <c r="D510" s="4">
        <f t="shared" si="889"/>
        <v>0.69983066425914753</v>
      </c>
      <c r="E510" s="3">
        <f t="shared" si="890"/>
        <v>6172094.29</v>
      </c>
      <c r="F510" s="4">
        <f t="shared" si="891"/>
        <v>0.19070094279928593</v>
      </c>
      <c r="G510" s="3">
        <f t="shared" si="892"/>
        <v>1985964.94</v>
      </c>
      <c r="H510" s="4">
        <f t="shared" si="893"/>
        <v>6.1360920399083425E-2</v>
      </c>
      <c r="I510" s="3">
        <f t="shared" si="894"/>
        <v>1557013.0500000003</v>
      </c>
      <c r="J510" s="4">
        <f t="shared" si="887"/>
        <v>4.8107472542483112E-2</v>
      </c>
      <c r="K510" s="3">
        <f t="shared" si="895"/>
        <v>32365305.590000004</v>
      </c>
    </row>
    <row r="511" spans="1:11" x14ac:dyDescent="0.2">
      <c r="A511" s="2">
        <v>40026</v>
      </c>
      <c r="B511" s="2"/>
      <c r="C511" s="3">
        <f t="shared" si="888"/>
        <v>22603223.559999995</v>
      </c>
      <c r="D511" s="4">
        <f t="shared" si="889"/>
        <v>0.69682970462121496</v>
      </c>
      <c r="E511" s="3">
        <f t="shared" si="890"/>
        <v>6009959.9100000011</v>
      </c>
      <c r="F511" s="4">
        <f t="shared" si="891"/>
        <v>0.18527970480643449</v>
      </c>
      <c r="G511" s="3">
        <f t="shared" si="892"/>
        <v>2238718.7399999998</v>
      </c>
      <c r="H511" s="4">
        <f t="shared" si="893"/>
        <v>6.9016957434551815E-2</v>
      </c>
      <c r="I511" s="3">
        <f t="shared" si="894"/>
        <v>1585325.15</v>
      </c>
      <c r="J511" s="4">
        <f t="shared" si="887"/>
        <v>4.8873633137798488E-2</v>
      </c>
      <c r="K511" s="3">
        <f t="shared" si="895"/>
        <v>32437227.360000003</v>
      </c>
    </row>
    <row r="512" spans="1:11" x14ac:dyDescent="0.2">
      <c r="A512" s="2">
        <v>40057</v>
      </c>
      <c r="B512" s="2"/>
      <c r="C512" s="3">
        <f t="shared" si="888"/>
        <v>22765514.059999999</v>
      </c>
      <c r="D512" s="4">
        <f t="shared" si="889"/>
        <v>0.69517069298994716</v>
      </c>
      <c r="E512" s="3">
        <f t="shared" si="890"/>
        <v>5866787.5100000007</v>
      </c>
      <c r="F512" s="4">
        <f t="shared" si="891"/>
        <v>0.17914898509221133</v>
      </c>
      <c r="G512" s="3">
        <f t="shared" si="892"/>
        <v>2551071.5499999998</v>
      </c>
      <c r="H512" s="4">
        <f t="shared" si="893"/>
        <v>7.7899852057214586E-2</v>
      </c>
      <c r="I512" s="3">
        <f t="shared" si="894"/>
        <v>1564719.2400000002</v>
      </c>
      <c r="J512" s="4">
        <f t="shared" si="887"/>
        <v>4.7780469860626715E-2</v>
      </c>
      <c r="K512" s="3">
        <f t="shared" si="895"/>
        <v>32748092.360000007</v>
      </c>
    </row>
    <row r="513" spans="1:11" x14ac:dyDescent="0.2">
      <c r="A513" s="2">
        <v>40087</v>
      </c>
      <c r="B513" s="2"/>
      <c r="C513" s="3">
        <f t="shared" si="888"/>
        <v>22715493.869999997</v>
      </c>
      <c r="D513" s="4">
        <f t="shared" si="889"/>
        <v>0.69186415417839686</v>
      </c>
      <c r="E513" s="3">
        <f t="shared" si="890"/>
        <v>5689839.120000001</v>
      </c>
      <c r="F513" s="4">
        <f t="shared" si="891"/>
        <v>0.17330002828461308</v>
      </c>
      <c r="G513" s="3">
        <f t="shared" si="892"/>
        <v>2767068.92</v>
      </c>
      <c r="H513" s="4">
        <f t="shared" si="893"/>
        <v>8.4278854285334104E-2</v>
      </c>
      <c r="I513" s="3">
        <f t="shared" si="894"/>
        <v>1659901.56</v>
      </c>
      <c r="J513" s="4">
        <f t="shared" si="887"/>
        <v>5.0556963251655755E-2</v>
      </c>
      <c r="K513" s="3">
        <f t="shared" si="895"/>
        <v>32832303.470000006</v>
      </c>
    </row>
    <row r="514" spans="1:11" x14ac:dyDescent="0.2">
      <c r="A514" s="2">
        <v>40118</v>
      </c>
      <c r="B514" s="2"/>
      <c r="C514" s="3">
        <f t="shared" si="888"/>
        <v>22714750.379999999</v>
      </c>
      <c r="D514" s="4">
        <f t="shared" si="889"/>
        <v>0.69202799113284952</v>
      </c>
      <c r="E514" s="3">
        <f t="shared" si="890"/>
        <v>5478474.3800000008</v>
      </c>
      <c r="F514" s="4">
        <f t="shared" si="891"/>
        <v>0.16690729839595023</v>
      </c>
      <c r="G514" s="3">
        <f t="shared" si="892"/>
        <v>2921785.0599999996</v>
      </c>
      <c r="H514" s="4">
        <f t="shared" si="893"/>
        <v>8.9015155868676199E-2</v>
      </c>
      <c r="I514" s="3">
        <f t="shared" si="894"/>
        <v>1708446.27</v>
      </c>
      <c r="J514" s="4">
        <f t="shared" si="887"/>
        <v>5.2049554602523869E-2</v>
      </c>
      <c r="K514" s="3">
        <f t="shared" si="895"/>
        <v>32823456.090000007</v>
      </c>
    </row>
    <row r="515" spans="1:11" x14ac:dyDescent="0.2">
      <c r="A515" s="2">
        <v>40148</v>
      </c>
      <c r="B515" s="2"/>
      <c r="C515" s="3">
        <f t="shared" si="888"/>
        <v>22704009.699999999</v>
      </c>
      <c r="D515" s="4">
        <f t="shared" si="889"/>
        <v>0.68935123979576207</v>
      </c>
      <c r="E515" s="3">
        <f t="shared" si="890"/>
        <v>5138001.620000001</v>
      </c>
      <c r="F515" s="4">
        <f t="shared" si="891"/>
        <v>0.15600274284676838</v>
      </c>
      <c r="G515" s="3">
        <f t="shared" si="892"/>
        <v>3205268.0800000005</v>
      </c>
      <c r="H515" s="4">
        <f t="shared" si="893"/>
        <v>9.7320057294803849E-2</v>
      </c>
      <c r="I515" s="3">
        <f t="shared" si="894"/>
        <v>1888049.34</v>
      </c>
      <c r="J515" s="4">
        <f t="shared" si="887"/>
        <v>5.7325960062665514E-2</v>
      </c>
      <c r="K515" s="3">
        <f t="shared" si="895"/>
        <v>32935328.740000006</v>
      </c>
    </row>
    <row r="516" spans="1:11" x14ac:dyDescent="0.2">
      <c r="A516" s="2">
        <v>40179</v>
      </c>
      <c r="B516" s="2"/>
      <c r="C516" s="3">
        <f t="shared" si="888"/>
        <v>22521682.740000002</v>
      </c>
      <c r="D516" s="4">
        <f t="shared" si="889"/>
        <v>0.68880979724179003</v>
      </c>
      <c r="E516" s="3">
        <f t="shared" si="890"/>
        <v>4783660.370000001</v>
      </c>
      <c r="F516" s="4">
        <f t="shared" si="891"/>
        <v>0.14630488172542683</v>
      </c>
      <c r="G516" s="3">
        <f t="shared" si="892"/>
        <v>3425248.5700000003</v>
      </c>
      <c r="H516" s="4">
        <f t="shared" si="893"/>
        <v>0.10475881399457238</v>
      </c>
      <c r="I516" s="3">
        <f t="shared" si="894"/>
        <v>1965927.49</v>
      </c>
      <c r="J516" s="4">
        <f t="shared" si="887"/>
        <v>6.0126507038210819E-2</v>
      </c>
      <c r="K516" s="3">
        <f t="shared" si="895"/>
        <v>32696519.170000002</v>
      </c>
    </row>
    <row r="517" spans="1:11" x14ac:dyDescent="0.2">
      <c r="A517" s="2">
        <v>40210</v>
      </c>
      <c r="B517" s="2"/>
      <c r="C517" s="3">
        <f t="shared" si="888"/>
        <v>22418523.690000001</v>
      </c>
      <c r="D517" s="4">
        <f t="shared" si="889"/>
        <v>0.68696905052904966</v>
      </c>
      <c r="E517" s="3">
        <f t="shared" si="890"/>
        <v>4643940.5599999996</v>
      </c>
      <c r="F517" s="4">
        <f t="shared" si="891"/>
        <v>0.1423039037418678</v>
      </c>
      <c r="G517" s="3">
        <f t="shared" si="892"/>
        <v>3566281.6000000006</v>
      </c>
      <c r="H517" s="4">
        <f t="shared" si="893"/>
        <v>0.10928128535796643</v>
      </c>
      <c r="I517" s="3">
        <f t="shared" si="894"/>
        <v>2005218.77</v>
      </c>
      <c r="J517" s="4">
        <f t="shared" si="887"/>
        <v>6.144576037111607E-2</v>
      </c>
      <c r="K517" s="3">
        <f t="shared" si="895"/>
        <v>32633964.620000001</v>
      </c>
    </row>
    <row r="518" spans="1:11" x14ac:dyDescent="0.2">
      <c r="A518" s="2">
        <v>40238</v>
      </c>
      <c r="B518" s="2"/>
      <c r="C518" s="3">
        <f t="shared" si="888"/>
        <v>22250149.16</v>
      </c>
      <c r="D518" s="4">
        <f t="shared" si="889"/>
        <v>0.68531796206352524</v>
      </c>
      <c r="E518" s="3">
        <f t="shared" si="890"/>
        <v>4671692.8099999996</v>
      </c>
      <c r="F518" s="4">
        <f t="shared" si="891"/>
        <v>0.14389094531067959</v>
      </c>
      <c r="G518" s="3">
        <f t="shared" si="892"/>
        <v>3514843.81</v>
      </c>
      <c r="H518" s="4">
        <f t="shared" si="893"/>
        <v>0.10825930107341342</v>
      </c>
      <c r="I518" s="3">
        <f t="shared" si="894"/>
        <v>2030213.37</v>
      </c>
      <c r="J518" s="4">
        <f t="shared" si="887"/>
        <v>6.2531791552381755E-2</v>
      </c>
      <c r="K518" s="3">
        <f t="shared" si="895"/>
        <v>32466899.149999999</v>
      </c>
    </row>
    <row r="519" spans="1:11" x14ac:dyDescent="0.2">
      <c r="A519" s="2">
        <v>40269</v>
      </c>
      <c r="B519" s="2"/>
      <c r="C519" s="3">
        <f t="shared" ref="C519:C550" si="896">SUM(C130:C141)</f>
        <v>22115418.379999999</v>
      </c>
      <c r="D519" s="4">
        <f t="shared" ref="D519:D527" si="897">C519/$K519</f>
        <v>0.68145795072669935</v>
      </c>
      <c r="E519" s="3">
        <f t="shared" ref="E519:E550" si="898">SUM(E130:E141)</f>
        <v>4735081.2200000007</v>
      </c>
      <c r="F519" s="4">
        <f t="shared" ref="F519:F527" si="899">E519/$K519</f>
        <v>0.14590539004334588</v>
      </c>
      <c r="G519" s="3">
        <f t="shared" ref="G519:G550" si="900">SUM(G130:G141)</f>
        <v>3497786.8000000003</v>
      </c>
      <c r="H519" s="4">
        <f t="shared" ref="H519:H527" si="901">G519/$K519</f>
        <v>0.10777976630830982</v>
      </c>
      <c r="I519" s="3">
        <f t="shared" ref="I519:I550" si="902">SUM(I130:I141)</f>
        <v>2104806.79</v>
      </c>
      <c r="J519" s="4">
        <f t="shared" si="887"/>
        <v>6.4856892921645121E-2</v>
      </c>
      <c r="K519" s="3">
        <f t="shared" ref="K519:K550" si="903">SUM(K130:K141)</f>
        <v>32453093.189999994</v>
      </c>
    </row>
    <row r="520" spans="1:11" x14ac:dyDescent="0.2">
      <c r="A520" s="2">
        <v>40299</v>
      </c>
      <c r="B520" s="2"/>
      <c r="C520" s="3">
        <f t="shared" si="896"/>
        <v>21938780.52</v>
      </c>
      <c r="D520" s="4">
        <f t="shared" si="897"/>
        <v>0.67497572568995634</v>
      </c>
      <c r="E520" s="3">
        <f t="shared" si="898"/>
        <v>4849152.3199999994</v>
      </c>
      <c r="F520" s="4">
        <f t="shared" si="899"/>
        <v>0.14919061263178793</v>
      </c>
      <c r="G520" s="3">
        <f t="shared" si="900"/>
        <v>3534379.5900000003</v>
      </c>
      <c r="H520" s="4">
        <f t="shared" si="901"/>
        <v>0.10873988307824234</v>
      </c>
      <c r="I520" s="3">
        <f t="shared" si="902"/>
        <v>2180753.5099999998</v>
      </c>
      <c r="J520" s="4">
        <f t="shared" ref="J520:J527" si="904">I520/$K520</f>
        <v>6.7093778600013518E-2</v>
      </c>
      <c r="K520" s="3">
        <f t="shared" si="903"/>
        <v>32503065.939999994</v>
      </c>
    </row>
    <row r="521" spans="1:11" x14ac:dyDescent="0.2">
      <c r="A521" s="2">
        <v>40330</v>
      </c>
      <c r="B521" s="2"/>
      <c r="C521" s="3">
        <f t="shared" si="896"/>
        <v>22032579.120000001</v>
      </c>
      <c r="D521" s="4">
        <f t="shared" si="897"/>
        <v>0.6760105073633339</v>
      </c>
      <c r="E521" s="3">
        <f t="shared" si="898"/>
        <v>4956949.4400000004</v>
      </c>
      <c r="F521" s="4">
        <f t="shared" si="899"/>
        <v>0.15209067842933471</v>
      </c>
      <c r="G521" s="3">
        <f t="shared" si="900"/>
        <v>3360497.5500000003</v>
      </c>
      <c r="H521" s="4">
        <f t="shared" si="901"/>
        <v>0.10310784050273006</v>
      </c>
      <c r="I521" s="3">
        <f t="shared" si="902"/>
        <v>2242039.96</v>
      </c>
      <c r="J521" s="4">
        <f t="shared" si="904"/>
        <v>6.8790973704601355E-2</v>
      </c>
      <c r="K521" s="3">
        <f t="shared" si="903"/>
        <v>32592066.07</v>
      </c>
    </row>
    <row r="522" spans="1:11" x14ac:dyDescent="0.2">
      <c r="A522" s="2">
        <v>40360</v>
      </c>
      <c r="B522" s="2"/>
      <c r="C522" s="3">
        <f t="shared" si="896"/>
        <v>21992856.330000002</v>
      </c>
      <c r="D522" s="4">
        <f t="shared" si="897"/>
        <v>0.67195991943990918</v>
      </c>
      <c r="E522" s="3">
        <f t="shared" si="898"/>
        <v>5037158.96</v>
      </c>
      <c r="F522" s="4">
        <f t="shared" si="899"/>
        <v>0.15390310736266319</v>
      </c>
      <c r="G522" s="3">
        <f t="shared" si="900"/>
        <v>3260558.5800000005</v>
      </c>
      <c r="H522" s="4">
        <f t="shared" si="901"/>
        <v>9.9621652043316244E-2</v>
      </c>
      <c r="I522" s="3">
        <f t="shared" si="902"/>
        <v>2438843.0099999998</v>
      </c>
      <c r="J522" s="4">
        <f t="shared" si="904"/>
        <v>7.4515321154111566E-2</v>
      </c>
      <c r="K522" s="3">
        <f t="shared" si="903"/>
        <v>32729416.879999995</v>
      </c>
    </row>
    <row r="523" spans="1:11" x14ac:dyDescent="0.2">
      <c r="A523" s="2">
        <v>40391</v>
      </c>
      <c r="B523" s="2"/>
      <c r="C523" s="3">
        <f t="shared" si="896"/>
        <v>22061201.080000002</v>
      </c>
      <c r="D523" s="4">
        <f t="shared" si="897"/>
        <v>0.67024153694376842</v>
      </c>
      <c r="E523" s="3">
        <f t="shared" si="898"/>
        <v>5220678.53</v>
      </c>
      <c r="F523" s="4">
        <f t="shared" si="899"/>
        <v>0.15860947865656883</v>
      </c>
      <c r="G523" s="3">
        <f t="shared" si="900"/>
        <v>3036907.8100000005</v>
      </c>
      <c r="H523" s="4">
        <f t="shared" si="901"/>
        <v>9.2264321908394203E-2</v>
      </c>
      <c r="I523" s="3">
        <f t="shared" si="902"/>
        <v>2596512.3099999996</v>
      </c>
      <c r="J523" s="4">
        <f t="shared" si="904"/>
        <v>7.888466249126877E-2</v>
      </c>
      <c r="K523" s="3">
        <f t="shared" si="903"/>
        <v>32915299.729999997</v>
      </c>
    </row>
    <row r="524" spans="1:11" x14ac:dyDescent="0.2">
      <c r="A524" s="2">
        <v>40422</v>
      </c>
      <c r="B524" s="2"/>
      <c r="C524" s="3">
        <f t="shared" si="896"/>
        <v>21816930.360000003</v>
      </c>
      <c r="D524" s="4">
        <f t="shared" si="897"/>
        <v>0.66491578201541957</v>
      </c>
      <c r="E524" s="3">
        <f t="shared" si="898"/>
        <v>5412905.7299999995</v>
      </c>
      <c r="F524" s="4">
        <f t="shared" si="899"/>
        <v>0.16496942452717692</v>
      </c>
      <c r="G524" s="3">
        <f t="shared" si="900"/>
        <v>2712639.82</v>
      </c>
      <c r="H524" s="4">
        <f t="shared" si="901"/>
        <v>8.2673272430130576E-2</v>
      </c>
      <c r="I524" s="3">
        <f t="shared" si="902"/>
        <v>2869093.5400000005</v>
      </c>
      <c r="J524" s="4">
        <f t="shared" si="904"/>
        <v>8.74415210272729E-2</v>
      </c>
      <c r="K524" s="3">
        <f t="shared" si="903"/>
        <v>32811569.450000003</v>
      </c>
    </row>
    <row r="525" spans="1:11" x14ac:dyDescent="0.2">
      <c r="A525" s="2">
        <v>40452</v>
      </c>
      <c r="B525" s="2"/>
      <c r="C525" s="3">
        <f t="shared" si="896"/>
        <v>21869052.000000004</v>
      </c>
      <c r="D525" s="4">
        <f t="shared" si="897"/>
        <v>0.66353898775681441</v>
      </c>
      <c r="E525" s="3">
        <f t="shared" si="898"/>
        <v>5646999.2999999989</v>
      </c>
      <c r="F525" s="4">
        <f t="shared" si="899"/>
        <v>0.17133820887093953</v>
      </c>
      <c r="G525" s="3">
        <f t="shared" si="900"/>
        <v>2452937.6999999997</v>
      </c>
      <c r="H525" s="4">
        <f t="shared" si="901"/>
        <v>7.4425713491765799E-2</v>
      </c>
      <c r="I525" s="3">
        <f t="shared" si="902"/>
        <v>2989213.01</v>
      </c>
      <c r="J525" s="4">
        <f t="shared" si="904"/>
        <v>9.0697089880480405E-2</v>
      </c>
      <c r="K525" s="3">
        <f t="shared" si="903"/>
        <v>32958202.009999998</v>
      </c>
    </row>
    <row r="526" spans="1:11" x14ac:dyDescent="0.2">
      <c r="A526" s="2">
        <v>40483</v>
      </c>
      <c r="B526" s="2"/>
      <c r="C526" s="3">
        <f t="shared" si="896"/>
        <v>21829043.280000005</v>
      </c>
      <c r="D526" s="4">
        <f t="shared" si="897"/>
        <v>0.6620390360212256</v>
      </c>
      <c r="E526" s="3">
        <f t="shared" si="898"/>
        <v>5890847.7300000004</v>
      </c>
      <c r="F526" s="4">
        <f t="shared" si="899"/>
        <v>0.17865973796892048</v>
      </c>
      <c r="G526" s="3">
        <f t="shared" si="900"/>
        <v>2274582.25</v>
      </c>
      <c r="H526" s="4">
        <f t="shared" si="901"/>
        <v>6.8984344427072394E-2</v>
      </c>
      <c r="I526" s="3">
        <f t="shared" si="902"/>
        <v>2977968.08</v>
      </c>
      <c r="J526" s="4">
        <f t="shared" si="904"/>
        <v>9.0316881582781838E-2</v>
      </c>
      <c r="K526" s="3">
        <f t="shared" si="903"/>
        <v>32972441.339999996</v>
      </c>
    </row>
    <row r="527" spans="1:11" x14ac:dyDescent="0.2">
      <c r="A527" s="2">
        <v>40513</v>
      </c>
      <c r="B527" s="2"/>
      <c r="C527" s="3">
        <f t="shared" si="896"/>
        <v>21914095.750000004</v>
      </c>
      <c r="D527" s="4">
        <f t="shared" si="897"/>
        <v>0.66311077352664571</v>
      </c>
      <c r="E527" s="3">
        <f t="shared" si="898"/>
        <v>6263854.8300000001</v>
      </c>
      <c r="F527" s="4">
        <f t="shared" si="899"/>
        <v>0.18954145628299152</v>
      </c>
      <c r="G527" s="3">
        <f t="shared" si="900"/>
        <v>2001091.6099999999</v>
      </c>
      <c r="H527" s="4">
        <f t="shared" si="901"/>
        <v>6.0552140528307243E-2</v>
      </c>
      <c r="I527" s="3">
        <f t="shared" si="902"/>
        <v>2868371.04</v>
      </c>
      <c r="J527" s="4">
        <f t="shared" si="904"/>
        <v>8.6795629662055715E-2</v>
      </c>
      <c r="K527" s="3">
        <f t="shared" si="903"/>
        <v>33047413.229999997</v>
      </c>
    </row>
    <row r="528" spans="1:11" x14ac:dyDescent="0.2">
      <c r="A528" s="12">
        <f t="shared" ref="A528:A620" si="905">DATE(IF(MONTH(A527)&lt;12,YEAR(A527),YEAR(A527)+1),IF(MONTH(A527)=12,1,MONTH(A527)+1),1)</f>
        <v>40544</v>
      </c>
      <c r="B528" s="12"/>
      <c r="C528" s="3">
        <f t="shared" si="896"/>
        <v>22090505.740000002</v>
      </c>
      <c r="D528" s="4">
        <f t="shared" ref="D528:D529" si="906">C528/$K528</f>
        <v>0.66483984957355924</v>
      </c>
      <c r="E528" s="3">
        <f t="shared" si="898"/>
        <v>6583634.6799999997</v>
      </c>
      <c r="F528" s="4">
        <f t="shared" ref="F528:F529" si="907">E528/$K528</f>
        <v>0.19814225811828187</v>
      </c>
      <c r="G528" s="3">
        <f t="shared" si="900"/>
        <v>1751482.6899999997</v>
      </c>
      <c r="H528" s="4">
        <f t="shared" ref="H528:H529" si="908">G528/$K528</f>
        <v>5.2712939298704013E-2</v>
      </c>
      <c r="I528" s="3">
        <f t="shared" si="902"/>
        <v>2801184.45</v>
      </c>
      <c r="J528" s="4">
        <f t="shared" ref="J528:J529" si="909">I528/$K528</f>
        <v>8.4304953009454869E-2</v>
      </c>
      <c r="K528" s="3">
        <f t="shared" si="903"/>
        <v>33226807.560000002</v>
      </c>
    </row>
    <row r="529" spans="1:11" x14ac:dyDescent="0.2">
      <c r="A529" s="12">
        <f t="shared" si="905"/>
        <v>40575</v>
      </c>
      <c r="B529" s="12"/>
      <c r="C529" s="3">
        <f t="shared" si="896"/>
        <v>22178008.5</v>
      </c>
      <c r="D529" s="4">
        <f t="shared" si="906"/>
        <v>0.66475330090224294</v>
      </c>
      <c r="E529" s="3">
        <f t="shared" si="898"/>
        <v>6804635.5600000005</v>
      </c>
      <c r="F529" s="4">
        <f t="shared" si="907"/>
        <v>0.20395897809971453</v>
      </c>
      <c r="G529" s="3">
        <f t="shared" si="900"/>
        <v>1627594.01</v>
      </c>
      <c r="H529" s="4">
        <f t="shared" si="908"/>
        <v>4.8784745062940081E-2</v>
      </c>
      <c r="I529" s="3">
        <f t="shared" si="902"/>
        <v>2752527.4400000004</v>
      </c>
      <c r="J529" s="4">
        <f t="shared" si="909"/>
        <v>8.2502975935102585E-2</v>
      </c>
      <c r="K529" s="3">
        <f t="shared" si="903"/>
        <v>33362765.509999998</v>
      </c>
    </row>
    <row r="530" spans="1:11" x14ac:dyDescent="0.2">
      <c r="A530" s="12">
        <f t="shared" si="905"/>
        <v>40603</v>
      </c>
      <c r="B530" s="12"/>
      <c r="C530" s="3">
        <f t="shared" si="896"/>
        <v>22247717.59</v>
      </c>
      <c r="D530" s="4">
        <f t="shared" ref="D530:D531" si="910">C530/$K530</f>
        <v>0.66508749181414895</v>
      </c>
      <c r="E530" s="3">
        <f t="shared" si="898"/>
        <v>6923949.4400000004</v>
      </c>
      <c r="F530" s="4">
        <f t="shared" ref="F530:F531" si="911">E530/$K530</f>
        <v>0.20698897079525455</v>
      </c>
      <c r="G530" s="3">
        <f t="shared" si="900"/>
        <v>1616491.1500000001</v>
      </c>
      <c r="H530" s="4">
        <f t="shared" ref="H530:H531" si="912">G530/$K530</f>
        <v>4.8324419803697678E-2</v>
      </c>
      <c r="I530" s="3">
        <f t="shared" si="902"/>
        <v>2662655.2300000004</v>
      </c>
      <c r="J530" s="4">
        <f t="shared" ref="J530:J531" si="913">I530/$K530</f>
        <v>7.9599117586898763E-2</v>
      </c>
      <c r="K530" s="3">
        <f t="shared" si="903"/>
        <v>33450813.410000004</v>
      </c>
    </row>
    <row r="531" spans="1:11" x14ac:dyDescent="0.2">
      <c r="A531" s="12">
        <f t="shared" si="905"/>
        <v>40634</v>
      </c>
      <c r="B531" s="12"/>
      <c r="C531" s="3">
        <f t="shared" si="896"/>
        <v>22453228.280000001</v>
      </c>
      <c r="D531" s="4">
        <f t="shared" si="910"/>
        <v>0.66916143475468415</v>
      </c>
      <c r="E531" s="3">
        <f t="shared" si="898"/>
        <v>6973873.6900000004</v>
      </c>
      <c r="F531" s="4">
        <f t="shared" si="911"/>
        <v>0.20783859078095757</v>
      </c>
      <c r="G531" s="3">
        <f t="shared" si="900"/>
        <v>1606150.9300000002</v>
      </c>
      <c r="H531" s="4">
        <f t="shared" si="912"/>
        <v>4.7867248635632291E-2</v>
      </c>
      <c r="I531" s="3">
        <f t="shared" si="902"/>
        <v>2521024.3099999996</v>
      </c>
      <c r="J531" s="4">
        <f t="shared" si="913"/>
        <v>7.5132725828726016E-2</v>
      </c>
      <c r="K531" s="3">
        <f t="shared" si="903"/>
        <v>33554277.210000001</v>
      </c>
    </row>
    <row r="532" spans="1:11" x14ac:dyDescent="0.2">
      <c r="A532" s="12">
        <f t="shared" si="905"/>
        <v>40664</v>
      </c>
      <c r="B532" s="12"/>
      <c r="C532" s="3">
        <f t="shared" si="896"/>
        <v>22626641.91</v>
      </c>
      <c r="D532" s="4">
        <f t="shared" ref="D532" si="914">C532/$K532</f>
        <v>0.67240773766126061</v>
      </c>
      <c r="E532" s="3">
        <f t="shared" si="898"/>
        <v>7031994.7300000004</v>
      </c>
      <c r="F532" s="4">
        <f t="shared" ref="F532" si="915">E532/$K532</f>
        <v>0.208973460863208</v>
      </c>
      <c r="G532" s="3">
        <f t="shared" si="900"/>
        <v>1603553.73</v>
      </c>
      <c r="H532" s="4">
        <f t="shared" ref="H532" si="916">G532/$K532</f>
        <v>4.7653643881244233E-2</v>
      </c>
      <c r="I532" s="3">
        <f t="shared" si="902"/>
        <v>2387990.38</v>
      </c>
      <c r="J532" s="4">
        <f t="shared" ref="J532" si="917">I532/$K532</f>
        <v>7.0965157594287218E-2</v>
      </c>
      <c r="K532" s="3">
        <f t="shared" si="903"/>
        <v>33650180.75</v>
      </c>
    </row>
    <row r="533" spans="1:11" x14ac:dyDescent="0.2">
      <c r="A533" s="12">
        <f t="shared" si="905"/>
        <v>40695</v>
      </c>
      <c r="B533" s="12"/>
      <c r="C533" s="3">
        <f t="shared" si="896"/>
        <v>22698514.199999999</v>
      </c>
      <c r="D533" s="4">
        <f t="shared" ref="D533" si="918">C533/$K533</f>
        <v>0.6731726266412319</v>
      </c>
      <c r="E533" s="3">
        <f t="shared" si="898"/>
        <v>7083061.7000000002</v>
      </c>
      <c r="F533" s="4">
        <f t="shared" ref="F533" si="919">E533/$K533</f>
        <v>0.21006323177095484</v>
      </c>
      <c r="G533" s="3">
        <f t="shared" si="900"/>
        <v>1645688.4</v>
      </c>
      <c r="H533" s="4">
        <f t="shared" ref="H533" si="920">G533/$K533</f>
        <v>4.8806383232828793E-2</v>
      </c>
      <c r="I533" s="3">
        <f t="shared" si="902"/>
        <v>2291448.11</v>
      </c>
      <c r="J533" s="4">
        <f t="shared" ref="J533" si="921">I533/$K533</f>
        <v>6.795775835498459E-2</v>
      </c>
      <c r="K533" s="3">
        <f t="shared" si="903"/>
        <v>33718712.409999996</v>
      </c>
    </row>
    <row r="534" spans="1:11" x14ac:dyDescent="0.2">
      <c r="A534" s="12">
        <f t="shared" si="905"/>
        <v>40725</v>
      </c>
      <c r="B534" s="12"/>
      <c r="C534" s="3">
        <f t="shared" si="896"/>
        <v>22818433.829999998</v>
      </c>
      <c r="D534" s="4">
        <f t="shared" ref="D534:D535" si="922">C534/$K534</f>
        <v>0.67639401166086499</v>
      </c>
      <c r="E534" s="3">
        <f t="shared" si="898"/>
        <v>7102659.71</v>
      </c>
      <c r="F534" s="4">
        <f t="shared" ref="F534:F535" si="923">E534/$K534</f>
        <v>0.21054015058617617</v>
      </c>
      <c r="G534" s="3">
        <f t="shared" si="900"/>
        <v>1694700.95</v>
      </c>
      <c r="H534" s="4">
        <f t="shared" ref="H534:H535" si="924">G534/$K534</f>
        <v>5.0235067957596941E-2</v>
      </c>
      <c r="I534" s="3">
        <f t="shared" si="902"/>
        <v>2119622.2000000002</v>
      </c>
      <c r="J534" s="4">
        <f t="shared" ref="J534:J535" si="925">I534/$K534</f>
        <v>6.2830769795361924E-2</v>
      </c>
      <c r="K534" s="3">
        <f t="shared" si="903"/>
        <v>33735416.689999998</v>
      </c>
    </row>
    <row r="535" spans="1:11" x14ac:dyDescent="0.2">
      <c r="A535" s="12">
        <f t="shared" si="905"/>
        <v>40756</v>
      </c>
      <c r="B535" s="12"/>
      <c r="C535" s="3">
        <f t="shared" si="896"/>
        <v>22905548.109999999</v>
      </c>
      <c r="D535" s="4">
        <f t="shared" si="922"/>
        <v>0.67962970867527739</v>
      </c>
      <c r="E535" s="3">
        <f t="shared" si="898"/>
        <v>7162074.2000000002</v>
      </c>
      <c r="F535" s="4">
        <f t="shared" si="923"/>
        <v>0.21250565053851142</v>
      </c>
      <c r="G535" s="3">
        <f t="shared" si="900"/>
        <v>1696376.42</v>
      </c>
      <c r="H535" s="4">
        <f t="shared" si="924"/>
        <v>5.0333124821618162E-2</v>
      </c>
      <c r="I535" s="3">
        <f t="shared" si="902"/>
        <v>1938983.67</v>
      </c>
      <c r="J535" s="4">
        <f t="shared" si="925"/>
        <v>5.7531515964593091E-2</v>
      </c>
      <c r="K535" s="3">
        <f t="shared" si="903"/>
        <v>33702982.399999999</v>
      </c>
    </row>
    <row r="536" spans="1:11" x14ac:dyDescent="0.2">
      <c r="A536" s="12">
        <f t="shared" si="905"/>
        <v>40787</v>
      </c>
      <c r="B536" s="12"/>
      <c r="C536" s="3">
        <f t="shared" si="896"/>
        <v>23759820.850000001</v>
      </c>
      <c r="D536" s="4">
        <f t="shared" ref="D536" si="926">C536/$K536</f>
        <v>0.70438714861298779</v>
      </c>
      <c r="E536" s="3">
        <f t="shared" si="898"/>
        <v>6589596.8100000005</v>
      </c>
      <c r="F536" s="4">
        <f t="shared" ref="F536" si="927">E536/$K536</f>
        <v>0.19535615764144704</v>
      </c>
      <c r="G536" s="3">
        <f t="shared" si="900"/>
        <v>1746037.8900000001</v>
      </c>
      <c r="H536" s="4">
        <f t="shared" ref="H536" si="928">G536/$K536</f>
        <v>5.1763296468935183E-2</v>
      </c>
      <c r="I536" s="3">
        <f t="shared" si="902"/>
        <v>1635740.28</v>
      </c>
      <c r="J536" s="4">
        <f t="shared" ref="J536" si="929">I536/$K536</f>
        <v>4.8493397276630143E-2</v>
      </c>
      <c r="K536" s="3">
        <f t="shared" si="903"/>
        <v>33731195.829999998</v>
      </c>
    </row>
    <row r="537" spans="1:11" x14ac:dyDescent="0.2">
      <c r="A537" s="12">
        <f t="shared" si="905"/>
        <v>40817</v>
      </c>
      <c r="B537" s="12"/>
      <c r="C537" s="3">
        <f t="shared" si="896"/>
        <v>24013624</v>
      </c>
      <c r="D537" s="4">
        <f t="shared" ref="D537:D538" si="930">C537/$K537</f>
        <v>0.70970181772098861</v>
      </c>
      <c r="E537" s="3">
        <f t="shared" si="898"/>
        <v>6559117</v>
      </c>
      <c r="F537" s="4">
        <f t="shared" ref="F537:F538" si="931">E537/$K537</f>
        <v>0.19384901077590946</v>
      </c>
      <c r="G537" s="3">
        <f t="shared" si="900"/>
        <v>1807498</v>
      </c>
      <c r="H537" s="4">
        <f t="shared" ref="H537:H538" si="932">G537/$K537</f>
        <v>5.3419034799872422E-2</v>
      </c>
      <c r="I537" s="3">
        <f t="shared" si="902"/>
        <v>1455977</v>
      </c>
      <c r="J537" s="4">
        <f t="shared" ref="J537:J538" si="933">I537/$K537</f>
        <v>4.3030136703229464E-2</v>
      </c>
      <c r="K537" s="3">
        <f t="shared" si="903"/>
        <v>33836216</v>
      </c>
    </row>
    <row r="538" spans="1:11" x14ac:dyDescent="0.2">
      <c r="A538" s="12">
        <f t="shared" si="905"/>
        <v>40848</v>
      </c>
      <c r="B538" s="12"/>
      <c r="C538" s="3">
        <f t="shared" si="896"/>
        <v>24210263</v>
      </c>
      <c r="D538" s="4">
        <f t="shared" si="930"/>
        <v>0.71164949036044345</v>
      </c>
      <c r="E538" s="3">
        <f t="shared" si="898"/>
        <v>6535496</v>
      </c>
      <c r="F538" s="4">
        <f t="shared" si="931"/>
        <v>0.19210788406770785</v>
      </c>
      <c r="G538" s="3">
        <f t="shared" si="900"/>
        <v>1855548</v>
      </c>
      <c r="H538" s="4">
        <f t="shared" si="932"/>
        <v>5.4542975784250679E-2</v>
      </c>
      <c r="I538" s="3">
        <f t="shared" si="902"/>
        <v>1418619</v>
      </c>
      <c r="J538" s="4">
        <f t="shared" si="933"/>
        <v>4.1699649787598013E-2</v>
      </c>
      <c r="K538" s="3">
        <f t="shared" si="903"/>
        <v>34019926</v>
      </c>
    </row>
    <row r="539" spans="1:11" x14ac:dyDescent="0.2">
      <c r="A539" s="12">
        <f t="shared" si="905"/>
        <v>40878</v>
      </c>
      <c r="B539" s="12"/>
      <c r="C539" s="3">
        <f t="shared" si="896"/>
        <v>24429014</v>
      </c>
      <c r="D539" s="4">
        <f t="shared" ref="D539" si="934">C539/$K539</f>
        <v>0.71446739044188889</v>
      </c>
      <c r="E539" s="3">
        <f t="shared" si="898"/>
        <v>6492958</v>
      </c>
      <c r="F539" s="4">
        <f t="shared" ref="F539" si="935">E539/$K539</f>
        <v>0.18989742109561958</v>
      </c>
      <c r="G539" s="3">
        <f t="shared" si="900"/>
        <v>1892102</v>
      </c>
      <c r="H539" s="4">
        <f t="shared" ref="H539" si="936">G539/$K539</f>
        <v>5.533768896239033E-2</v>
      </c>
      <c r="I539" s="3">
        <f t="shared" si="902"/>
        <v>1377849</v>
      </c>
      <c r="J539" s="4">
        <f t="shared" ref="J539" si="937">I539/$K539</f>
        <v>4.0297499500101239E-2</v>
      </c>
      <c r="K539" s="3">
        <f t="shared" si="903"/>
        <v>34191923</v>
      </c>
    </row>
    <row r="540" spans="1:11" x14ac:dyDescent="0.2">
      <c r="A540" s="12">
        <f t="shared" si="905"/>
        <v>40909</v>
      </c>
      <c r="B540" s="12"/>
      <c r="C540" s="3">
        <f t="shared" si="896"/>
        <v>24653674</v>
      </c>
      <c r="D540" s="4">
        <f t="shared" ref="D540" si="938">C540/$K540</f>
        <v>0.71679967594434535</v>
      </c>
      <c r="E540" s="3">
        <f t="shared" si="898"/>
        <v>6524124</v>
      </c>
      <c r="F540" s="4">
        <f t="shared" ref="F540" si="939">E540/$K540</f>
        <v>0.18968734514055496</v>
      </c>
      <c r="G540" s="3">
        <f t="shared" si="900"/>
        <v>1864622</v>
      </c>
      <c r="H540" s="4">
        <f t="shared" ref="H540" si="940">G540/$K540</f>
        <v>5.4213438749887627E-2</v>
      </c>
      <c r="I540" s="3">
        <f t="shared" si="902"/>
        <v>1351672</v>
      </c>
      <c r="J540" s="4">
        <f t="shared" ref="J540" si="941">I540/$K540</f>
        <v>3.9299540165212095E-2</v>
      </c>
      <c r="K540" s="3">
        <f t="shared" si="903"/>
        <v>34394092</v>
      </c>
    </row>
    <row r="541" spans="1:11" x14ac:dyDescent="0.2">
      <c r="A541" s="12">
        <f t="shared" si="905"/>
        <v>40940</v>
      </c>
      <c r="B541" s="12"/>
      <c r="C541" s="3">
        <f t="shared" si="896"/>
        <v>24887862</v>
      </c>
      <c r="D541" s="4">
        <f t="shared" ref="D541" si="942">C541/$K541</f>
        <v>0.71870943465860315</v>
      </c>
      <c r="E541" s="3">
        <f t="shared" si="898"/>
        <v>6533009</v>
      </c>
      <c r="F541" s="4">
        <f t="shared" ref="F541" si="943">E541/$K541</f>
        <v>0.18865964481037248</v>
      </c>
      <c r="G541" s="3">
        <f t="shared" si="900"/>
        <v>1852518</v>
      </c>
      <c r="H541" s="4">
        <f t="shared" ref="H541" si="944">G541/$K541</f>
        <v>5.3496847759557903E-2</v>
      </c>
      <c r="I541" s="3">
        <f t="shared" si="902"/>
        <v>1355156</v>
      </c>
      <c r="J541" s="4">
        <f t="shared" ref="J541" si="945">I541/$K541</f>
        <v>3.9134072771466431E-2</v>
      </c>
      <c r="K541" s="3">
        <f t="shared" si="903"/>
        <v>34628545</v>
      </c>
    </row>
    <row r="542" spans="1:11" x14ac:dyDescent="0.2">
      <c r="A542" s="12">
        <f t="shared" si="905"/>
        <v>40969</v>
      </c>
      <c r="B542" s="12"/>
      <c r="C542" s="3">
        <f t="shared" si="896"/>
        <v>25229432</v>
      </c>
      <c r="D542" s="4">
        <f t="shared" ref="D542" si="946">C542/$K542</f>
        <v>0.72184281148397367</v>
      </c>
      <c r="E542" s="3">
        <f t="shared" si="898"/>
        <v>6517170</v>
      </c>
      <c r="F542" s="4">
        <f t="shared" ref="F542" si="947">E542/$K542</f>
        <v>0.18646366338009548</v>
      </c>
      <c r="G542" s="3">
        <f t="shared" si="900"/>
        <v>1832674</v>
      </c>
      <c r="H542" s="4">
        <f t="shared" ref="H542" si="948">G542/$K542</f>
        <v>5.2434892418251035E-2</v>
      </c>
      <c r="I542" s="3">
        <f t="shared" si="902"/>
        <v>1372145</v>
      </c>
      <c r="J542" s="4">
        <f t="shared" ref="J542" si="949">I542/$K542</f>
        <v>3.9258632717679778E-2</v>
      </c>
      <c r="K542" s="3">
        <f t="shared" si="903"/>
        <v>34951421</v>
      </c>
    </row>
    <row r="543" spans="1:11" x14ac:dyDescent="0.2">
      <c r="A543" s="12">
        <f t="shared" si="905"/>
        <v>41000</v>
      </c>
      <c r="B543" s="12"/>
      <c r="C543" s="3">
        <f t="shared" si="896"/>
        <v>25480917</v>
      </c>
      <c r="D543" s="4">
        <f t="shared" ref="D543" si="950">C543/$K543</f>
        <v>0.72357384340613817</v>
      </c>
      <c r="E543" s="3">
        <f t="shared" si="898"/>
        <v>6539424</v>
      </c>
      <c r="F543" s="4">
        <f t="shared" ref="F543" si="951">E543/$K543</f>
        <v>0.18569803266273116</v>
      </c>
      <c r="G543" s="3">
        <f t="shared" si="900"/>
        <v>1807623</v>
      </c>
      <c r="H543" s="4">
        <f t="shared" ref="H543" si="952">G543/$K543</f>
        <v>5.1330520072701218E-2</v>
      </c>
      <c r="I543" s="3">
        <f t="shared" si="902"/>
        <v>1387401</v>
      </c>
      <c r="J543" s="4">
        <f t="shared" ref="J543" si="953">I543/$K543</f>
        <v>3.9397603858429407E-2</v>
      </c>
      <c r="K543" s="3">
        <f t="shared" si="903"/>
        <v>35215365</v>
      </c>
    </row>
    <row r="544" spans="1:11" x14ac:dyDescent="0.2">
      <c r="A544" s="12">
        <f t="shared" si="905"/>
        <v>41030</v>
      </c>
      <c r="B544" s="12"/>
      <c r="C544" s="3">
        <f t="shared" si="896"/>
        <v>25640233</v>
      </c>
      <c r="D544" s="4">
        <f t="shared" ref="D544" si="954">C544/$K544</f>
        <v>0.72410943961837859</v>
      </c>
      <c r="E544" s="3">
        <f t="shared" si="898"/>
        <v>6556743</v>
      </c>
      <c r="F544" s="4">
        <f t="shared" ref="F544" si="955">E544/$K544</f>
        <v>0.18516990463587935</v>
      </c>
      <c r="G544" s="3">
        <f t="shared" si="900"/>
        <v>1803488</v>
      </c>
      <c r="H544" s="4">
        <f t="shared" ref="H544" si="956">G544/$K544</f>
        <v>5.0932559194702728E-2</v>
      </c>
      <c r="I544" s="3">
        <f t="shared" si="902"/>
        <v>1408870</v>
      </c>
      <c r="J544" s="4">
        <f t="shared" ref="J544" si="957">I544/$K544</f>
        <v>3.9788096551039341E-2</v>
      </c>
      <c r="K544" s="3">
        <f t="shared" si="903"/>
        <v>35409334</v>
      </c>
    </row>
    <row r="545" spans="1:11" x14ac:dyDescent="0.2">
      <c r="A545" s="12">
        <f t="shared" si="905"/>
        <v>41061</v>
      </c>
      <c r="B545" s="12"/>
      <c r="C545" s="3">
        <f t="shared" si="896"/>
        <v>25881220</v>
      </c>
      <c r="D545" s="4">
        <f t="shared" ref="D545" si="958">C545/$K545</f>
        <v>0.72583349900795746</v>
      </c>
      <c r="E545" s="3">
        <f t="shared" si="898"/>
        <v>6518643</v>
      </c>
      <c r="F545" s="4">
        <f t="shared" ref="F545" si="959">E545/$K545</f>
        <v>0.18281400403357062</v>
      </c>
      <c r="G545" s="3">
        <f t="shared" si="900"/>
        <v>1851810</v>
      </c>
      <c r="H545" s="4">
        <f t="shared" ref="H545" si="960">G545/$K545</f>
        <v>5.1933631096135566E-2</v>
      </c>
      <c r="I545" s="3">
        <f t="shared" si="902"/>
        <v>1405568</v>
      </c>
      <c r="J545" s="4">
        <f t="shared" ref="J545" si="961">I545/$K545</f>
        <v>3.9418865862336346E-2</v>
      </c>
      <c r="K545" s="3">
        <f t="shared" si="903"/>
        <v>35657241</v>
      </c>
    </row>
    <row r="546" spans="1:11" x14ac:dyDescent="0.2">
      <c r="A546" s="12">
        <f t="shared" si="905"/>
        <v>41091</v>
      </c>
      <c r="B546" s="12"/>
      <c r="C546" s="3">
        <f t="shared" si="896"/>
        <v>26035985</v>
      </c>
      <c r="D546" s="4">
        <f t="shared" ref="D546" si="962">C546/$K546</f>
        <v>0.72500239128960753</v>
      </c>
      <c r="E546" s="3">
        <f t="shared" si="898"/>
        <v>6556962</v>
      </c>
      <c r="F546" s="4">
        <f t="shared" ref="F546" si="963">E546/$K546</f>
        <v>0.18258626011633849</v>
      </c>
      <c r="G546" s="3">
        <f t="shared" si="900"/>
        <v>1918194</v>
      </c>
      <c r="H546" s="4">
        <f t="shared" ref="H546" si="964">G546/$K546</f>
        <v>5.3414350828569664E-2</v>
      </c>
      <c r="I546" s="3">
        <f t="shared" si="902"/>
        <v>1400444</v>
      </c>
      <c r="J546" s="4">
        <f t="shared" ref="J546" si="965">I546/$K546</f>
        <v>3.8996997765484313E-2</v>
      </c>
      <c r="K546" s="3">
        <f t="shared" si="903"/>
        <v>35911585</v>
      </c>
    </row>
    <row r="547" spans="1:11" x14ac:dyDescent="0.2">
      <c r="A547" s="12">
        <f t="shared" si="905"/>
        <v>41122</v>
      </c>
      <c r="B547" s="12"/>
      <c r="C547" s="3">
        <f t="shared" si="896"/>
        <v>26181034</v>
      </c>
      <c r="D547" s="4">
        <f t="shared" ref="D547" si="966">C547/$K547</f>
        <v>0.7237984859828468</v>
      </c>
      <c r="E547" s="3">
        <f t="shared" si="898"/>
        <v>6570541</v>
      </c>
      <c r="F547" s="4">
        <f t="shared" ref="F547" si="967">E547/$K547</f>
        <v>0.18164857919241156</v>
      </c>
      <c r="G547" s="3">
        <f t="shared" si="900"/>
        <v>1995033</v>
      </c>
      <c r="H547" s="4">
        <f t="shared" ref="H547" si="968">G547/$K547</f>
        <v>5.5154500959962723E-2</v>
      </c>
      <c r="I547" s="3">
        <f t="shared" si="902"/>
        <v>1425109</v>
      </c>
      <c r="J547" s="4">
        <f t="shared" ref="J547" si="969">I547/$K547</f>
        <v>3.9398433864778939E-2</v>
      </c>
      <c r="K547" s="3">
        <f t="shared" si="903"/>
        <v>36171717</v>
      </c>
    </row>
    <row r="548" spans="1:11" x14ac:dyDescent="0.2">
      <c r="A548" s="12">
        <f t="shared" si="905"/>
        <v>41153</v>
      </c>
      <c r="B548" s="12"/>
      <c r="C548" s="3">
        <f t="shared" si="896"/>
        <v>25839668</v>
      </c>
      <c r="D548" s="4">
        <f t="shared" ref="D548" si="970">C548/$K548</f>
        <v>0.70858336652118314</v>
      </c>
      <c r="E548" s="3">
        <f t="shared" si="898"/>
        <v>7215610</v>
      </c>
      <c r="F548" s="4">
        <f t="shared" ref="F548" si="971">E548/$K548</f>
        <v>0.19786868876581207</v>
      </c>
      <c r="G548" s="3">
        <f t="shared" si="900"/>
        <v>1948728</v>
      </c>
      <c r="H548" s="4">
        <f t="shared" ref="H548" si="972">G548/$K548</f>
        <v>5.3438621838101483E-2</v>
      </c>
      <c r="I548" s="3">
        <f t="shared" si="902"/>
        <v>1462653</v>
      </c>
      <c r="J548" s="4">
        <f t="shared" ref="J548" si="973">I548/$K548</f>
        <v>4.0109322874903347E-2</v>
      </c>
      <c r="K548" s="3">
        <f t="shared" si="903"/>
        <v>36466659</v>
      </c>
    </row>
    <row r="549" spans="1:11" x14ac:dyDescent="0.2">
      <c r="A549" s="12">
        <f t="shared" si="905"/>
        <v>41183</v>
      </c>
      <c r="B549" s="12"/>
      <c r="C549" s="3">
        <f t="shared" si="896"/>
        <v>25920915</v>
      </c>
      <c r="D549" s="4">
        <f t="shared" ref="D549" si="974">C549/$K549</f>
        <v>0.70600825041751614</v>
      </c>
      <c r="E549" s="3">
        <f t="shared" si="898"/>
        <v>7328137</v>
      </c>
      <c r="F549" s="4">
        <f t="shared" ref="F549" si="975">E549/$K549</f>
        <v>0.19959654904889992</v>
      </c>
      <c r="G549" s="3">
        <f t="shared" si="900"/>
        <v>1992846</v>
      </c>
      <c r="H549" s="4">
        <f t="shared" ref="H549" si="976">G549/$K549</f>
        <v>5.4279168687198939E-2</v>
      </c>
      <c r="I549" s="3">
        <f t="shared" si="902"/>
        <v>1472850</v>
      </c>
      <c r="J549" s="4">
        <f t="shared" ref="J549" si="977">I549/$K549</f>
        <v>4.0116031846385E-2</v>
      </c>
      <c r="K549" s="3">
        <f t="shared" si="903"/>
        <v>36714748</v>
      </c>
    </row>
    <row r="550" spans="1:11" x14ac:dyDescent="0.2">
      <c r="A550" s="12">
        <f t="shared" si="905"/>
        <v>41214</v>
      </c>
      <c r="B550" s="12"/>
      <c r="C550" s="3">
        <f t="shared" si="896"/>
        <v>26496249</v>
      </c>
      <c r="D550" s="4">
        <f t="shared" ref="D550" si="978">C550/$K550</f>
        <v>0.70931575872996833</v>
      </c>
      <c r="E550" s="3">
        <f t="shared" si="898"/>
        <v>7412643</v>
      </c>
      <c r="F550" s="4">
        <f t="shared" ref="F550" si="979">E550/$K550</f>
        <v>0.19843957889055877</v>
      </c>
      <c r="G550" s="3">
        <f t="shared" si="900"/>
        <v>1985468</v>
      </c>
      <c r="H550" s="4">
        <f t="shared" ref="H550" si="980">G550/$K550</f>
        <v>5.3151815596768917E-2</v>
      </c>
      <c r="I550" s="3">
        <f t="shared" si="902"/>
        <v>1460300</v>
      </c>
      <c r="J550" s="4">
        <f t="shared" ref="J550" si="981">I550/$K550</f>
        <v>3.9092846782703951E-2</v>
      </c>
      <c r="K550" s="3">
        <f t="shared" si="903"/>
        <v>37354660</v>
      </c>
    </row>
    <row r="551" spans="1:11" x14ac:dyDescent="0.2">
      <c r="A551" s="12">
        <f t="shared" si="905"/>
        <v>41244</v>
      </c>
      <c r="B551" s="12"/>
      <c r="C551" s="3">
        <f t="shared" ref="C551:C582" si="982">SUM(C162:C173)</f>
        <v>26829920.550000001</v>
      </c>
      <c r="D551" s="4">
        <f t="shared" ref="D551" si="983">C551/$K551</f>
        <v>0.7117828774498095</v>
      </c>
      <c r="E551" s="3">
        <f t="shared" ref="E551:E582" si="984">SUM(E162:E173)</f>
        <v>7449884.4699999997</v>
      </c>
      <c r="F551" s="4">
        <f t="shared" ref="F551" si="985">E551/$K551</f>
        <v>0.19764129360141727</v>
      </c>
      <c r="G551" s="3">
        <f t="shared" ref="G551:G582" si="986">SUM(G162:G173)</f>
        <v>1947714.57</v>
      </c>
      <c r="H551" s="4">
        <f t="shared" ref="H551" si="987">G551/$K551</f>
        <v>5.167178480837948E-2</v>
      </c>
      <c r="I551" s="3">
        <f t="shared" ref="I551:I582" si="988">SUM(I162:I173)</f>
        <v>1466447.77</v>
      </c>
      <c r="J551" s="4">
        <f t="shared" ref="J551" si="989">I551/$K551</f>
        <v>3.8904044140393716E-2</v>
      </c>
      <c r="K551" s="3">
        <f t="shared" ref="K551:K582" si="990">SUM(K162:K173)</f>
        <v>37693967.359999999</v>
      </c>
    </row>
    <row r="552" spans="1:11" x14ac:dyDescent="0.2">
      <c r="A552" s="12">
        <f t="shared" si="905"/>
        <v>41275</v>
      </c>
      <c r="B552" s="12"/>
      <c r="C552" s="3">
        <f t="shared" si="982"/>
        <v>26869780.550000001</v>
      </c>
      <c r="D552" s="4">
        <f t="shared" ref="D552" si="991">C552/$K552</f>
        <v>0.70869619261579397</v>
      </c>
      <c r="E552" s="3">
        <f t="shared" si="984"/>
        <v>7612548.4699999997</v>
      </c>
      <c r="F552" s="4">
        <f t="shared" ref="F552" si="992">E552/$K552</f>
        <v>0.20078258945037003</v>
      </c>
      <c r="G552" s="3">
        <f t="shared" si="986"/>
        <v>1962585.57</v>
      </c>
      <c r="H552" s="4">
        <f t="shared" ref="H552" si="993">G552/$K552</f>
        <v>5.1763612976053794E-2</v>
      </c>
      <c r="I552" s="3">
        <f t="shared" si="988"/>
        <v>1469470.77</v>
      </c>
      <c r="J552" s="4">
        <f t="shared" ref="J552" si="994">I552/$K552</f>
        <v>3.8757604957782181E-2</v>
      </c>
      <c r="K552" s="3">
        <f t="shared" si="990"/>
        <v>37914385.359999999</v>
      </c>
    </row>
    <row r="553" spans="1:11" x14ac:dyDescent="0.2">
      <c r="A553" s="12">
        <f t="shared" si="905"/>
        <v>41306</v>
      </c>
      <c r="B553" s="12"/>
      <c r="C553" s="3">
        <f t="shared" si="982"/>
        <v>26874492.550000001</v>
      </c>
      <c r="D553" s="4">
        <f t="shared" ref="D553" si="995">C553/$K553</f>
        <v>0.7050915999156504</v>
      </c>
      <c r="E553" s="3">
        <f t="shared" si="984"/>
        <v>7757010.4699999997</v>
      </c>
      <c r="F553" s="4">
        <f t="shared" ref="F553" si="996">E553/$K553</f>
        <v>0.20351650966725887</v>
      </c>
      <c r="G553" s="3">
        <f t="shared" si="986"/>
        <v>2015566.57</v>
      </c>
      <c r="H553" s="4">
        <f t="shared" ref="H553" si="997">G553/$K553</f>
        <v>5.2881335524149267E-2</v>
      </c>
      <c r="I553" s="3">
        <f t="shared" si="988"/>
        <v>1467825.77</v>
      </c>
      <c r="J553" s="4">
        <f t="shared" ref="J553" si="998">I553/$K553</f>
        <v>3.8510554892941466E-2</v>
      </c>
      <c r="K553" s="3">
        <f t="shared" si="990"/>
        <v>38114895.359999999</v>
      </c>
    </row>
    <row r="554" spans="1:11" x14ac:dyDescent="0.2">
      <c r="A554" s="12">
        <f t="shared" si="905"/>
        <v>41334</v>
      </c>
      <c r="B554" s="12"/>
      <c r="C554" s="3">
        <f t="shared" si="982"/>
        <v>26989762.550000001</v>
      </c>
      <c r="D554" s="4">
        <f t="shared" ref="D554" si="999">C554/$K554</f>
        <v>0.70397202555297689</v>
      </c>
      <c r="E554" s="3">
        <f t="shared" si="984"/>
        <v>7820849.4699999997</v>
      </c>
      <c r="F554" s="4">
        <f t="shared" ref="F554" si="1000">E554/$K554</f>
        <v>0.20399065137165592</v>
      </c>
      <c r="G554" s="3">
        <f t="shared" si="986"/>
        <v>2068397.57</v>
      </c>
      <c r="H554" s="4">
        <f t="shared" ref="H554" si="1001">G554/$K554</f>
        <v>5.394986429777817E-2</v>
      </c>
      <c r="I554" s="3">
        <f t="shared" si="988"/>
        <v>1460244.77</v>
      </c>
      <c r="J554" s="4">
        <f t="shared" ref="J554" si="1002">I554/$K554</f>
        <v>3.8087458777589019E-2</v>
      </c>
      <c r="K554" s="3">
        <f t="shared" si="990"/>
        <v>38339254.359999999</v>
      </c>
    </row>
    <row r="555" spans="1:11" x14ac:dyDescent="0.2">
      <c r="A555" s="12">
        <f t="shared" si="905"/>
        <v>41365</v>
      </c>
      <c r="B555" s="12"/>
      <c r="C555" s="3">
        <f t="shared" si="982"/>
        <v>27064729.550000001</v>
      </c>
      <c r="D555" s="4">
        <f t="shared" ref="D555" si="1003">C555/$K555</f>
        <v>0.70072894916267636</v>
      </c>
      <c r="E555" s="3">
        <f t="shared" si="984"/>
        <v>7940614.4699999997</v>
      </c>
      <c r="F555" s="4">
        <f t="shared" ref="F555" si="1004">E555/$K555</f>
        <v>0.20558928634367388</v>
      </c>
      <c r="G555" s="3">
        <f t="shared" si="986"/>
        <v>2160132.5700000003</v>
      </c>
      <c r="H555" s="4">
        <f t="shared" ref="H555" si="1005">G555/$K555</f>
        <v>5.5927676019514171E-2</v>
      </c>
      <c r="I555" s="3">
        <f t="shared" si="988"/>
        <v>1458201.77</v>
      </c>
      <c r="J555" s="4">
        <f t="shared" ref="J555" si="1006">I555/$K555</f>
        <v>3.7754088474135687E-2</v>
      </c>
      <c r="K555" s="3">
        <f t="shared" si="990"/>
        <v>38623678.359999999</v>
      </c>
    </row>
    <row r="556" spans="1:11" x14ac:dyDescent="0.2">
      <c r="A556" s="12">
        <f t="shared" si="905"/>
        <v>41395</v>
      </c>
      <c r="B556" s="12"/>
      <c r="C556" s="3">
        <f t="shared" si="982"/>
        <v>27121405.550000001</v>
      </c>
      <c r="D556" s="4">
        <f t="shared" ref="D556" si="1007">C556/$K556</f>
        <v>0.69700148380327698</v>
      </c>
      <c r="E556" s="3">
        <f t="shared" si="984"/>
        <v>8094293.4699999997</v>
      </c>
      <c r="F556" s="4">
        <f t="shared" ref="F556" si="1008">E556/$K556</f>
        <v>0.20801777948153485</v>
      </c>
      <c r="G556" s="3">
        <f t="shared" si="986"/>
        <v>2251265.5700000003</v>
      </c>
      <c r="H556" s="4">
        <f t="shared" ref="H556" si="1009">G556/$K556</f>
        <v>5.7855977996141512E-2</v>
      </c>
      <c r="I556" s="3">
        <f t="shared" si="988"/>
        <v>1444581.77</v>
      </c>
      <c r="J556" s="4">
        <f t="shared" ref="J556" si="1010">I556/$K556</f>
        <v>3.7124758719046705E-2</v>
      </c>
      <c r="K556" s="3">
        <f t="shared" si="990"/>
        <v>38911546.359999999</v>
      </c>
    </row>
    <row r="557" spans="1:11" x14ac:dyDescent="0.2">
      <c r="A557" s="12">
        <f t="shared" si="905"/>
        <v>41426</v>
      </c>
      <c r="B557" s="12"/>
      <c r="C557" s="3">
        <f t="shared" si="982"/>
        <v>27158294.550000001</v>
      </c>
      <c r="D557" s="4">
        <f t="shared" ref="D557" si="1011">C557/$K557</f>
        <v>0.69645677414902851</v>
      </c>
      <c r="E557" s="3">
        <f t="shared" si="984"/>
        <v>8186394.4699999997</v>
      </c>
      <c r="F557" s="4">
        <f t="shared" ref="F557" si="1012">E557/$K557</f>
        <v>0.20993475396589825</v>
      </c>
      <c r="G557" s="3">
        <f t="shared" si="986"/>
        <v>2217009.5700000003</v>
      </c>
      <c r="H557" s="4">
        <f t="shared" ref="H557" si="1013">G557/$K557</f>
        <v>5.6853766370971365E-2</v>
      </c>
      <c r="I557" s="3">
        <f t="shared" si="988"/>
        <v>1433247.77</v>
      </c>
      <c r="J557" s="4">
        <f t="shared" ref="J557" si="1014">I557/$K557</f>
        <v>3.6754705514101906E-2</v>
      </c>
      <c r="K557" s="3">
        <f t="shared" si="990"/>
        <v>38994946.359999999</v>
      </c>
    </row>
    <row r="558" spans="1:11" x14ac:dyDescent="0.2">
      <c r="A558" s="12">
        <f t="shared" si="905"/>
        <v>41456</v>
      </c>
      <c r="B558" s="12"/>
      <c r="C558" s="3">
        <f t="shared" si="982"/>
        <v>27268817.550000001</v>
      </c>
      <c r="D558" s="4">
        <f t="shared" ref="D558" si="1015">C558/$K558</f>
        <v>0.69507487124175038</v>
      </c>
      <c r="E558" s="3">
        <f t="shared" si="984"/>
        <v>8319176.4699999997</v>
      </c>
      <c r="F558" s="4">
        <f t="shared" ref="F558" si="1016">E558/$K558</f>
        <v>0.21205358476288785</v>
      </c>
      <c r="G558" s="3">
        <f t="shared" si="986"/>
        <v>2206280.5700000003</v>
      </c>
      <c r="H558" s="4">
        <f t="shared" ref="H558" si="1017">G558/$K558</f>
        <v>5.6237502059047872E-2</v>
      </c>
      <c r="I558" s="3">
        <f t="shared" si="988"/>
        <v>1437207.77</v>
      </c>
      <c r="J558" s="4">
        <f t="shared" ref="J558" si="1018">I558/$K558</f>
        <v>3.6634041936313928E-2</v>
      </c>
      <c r="K558" s="3">
        <f t="shared" si="990"/>
        <v>39231482.359999999</v>
      </c>
    </row>
    <row r="559" spans="1:11" x14ac:dyDescent="0.2">
      <c r="A559" s="12">
        <f t="shared" si="905"/>
        <v>41487</v>
      </c>
      <c r="B559" s="12"/>
      <c r="C559" s="3">
        <f t="shared" si="982"/>
        <v>27392333.550000001</v>
      </c>
      <c r="D559" s="4">
        <f t="shared" ref="D559" si="1019">C559/$K559</f>
        <v>0.69645380622111974</v>
      </c>
      <c r="E559" s="3">
        <f t="shared" si="984"/>
        <v>8250823.4699999997</v>
      </c>
      <c r="F559" s="4">
        <f t="shared" ref="F559" si="1020">E559/$K559</f>
        <v>0.20977830894367328</v>
      </c>
      <c r="G559" s="3">
        <f t="shared" si="986"/>
        <v>2195524.5700000003</v>
      </c>
      <c r="H559" s="4">
        <f t="shared" ref="H559" si="1021">G559/$K559</f>
        <v>5.5821510812045706E-2</v>
      </c>
      <c r="I559" s="3">
        <f t="shared" si="988"/>
        <v>1492474.77</v>
      </c>
      <c r="J559" s="4">
        <f t="shared" ref="J559" si="1022">I559/$K559</f>
        <v>3.7946374023161318E-2</v>
      </c>
      <c r="K559" s="3">
        <f t="shared" si="990"/>
        <v>39331156.359999999</v>
      </c>
    </row>
    <row r="560" spans="1:11" x14ac:dyDescent="0.2">
      <c r="A560" s="12">
        <f t="shared" si="905"/>
        <v>41518</v>
      </c>
      <c r="B560" s="12"/>
      <c r="C560" s="3">
        <f t="shared" si="982"/>
        <v>27481896.550000001</v>
      </c>
      <c r="D560" s="4">
        <f t="shared" ref="D560" si="1023">C560/$K560</f>
        <v>0.69444163101563128</v>
      </c>
      <c r="E560" s="3">
        <f t="shared" si="984"/>
        <v>8381379.4699999997</v>
      </c>
      <c r="F560" s="4">
        <f t="shared" ref="F560" si="1024">E560/$K560</f>
        <v>0.21178956185641151</v>
      </c>
      <c r="G560" s="3">
        <f t="shared" si="986"/>
        <v>2212692.5700000003</v>
      </c>
      <c r="H560" s="4">
        <f t="shared" ref="H560" si="1025">G560/$K560</f>
        <v>5.5912656335465646E-2</v>
      </c>
      <c r="I560" s="3">
        <f t="shared" si="988"/>
        <v>1498122.77</v>
      </c>
      <c r="J560" s="4">
        <f t="shared" ref="J560" si="1026">I560/$K560</f>
        <v>3.7856150792491626E-2</v>
      </c>
      <c r="K560" s="3">
        <f t="shared" si="990"/>
        <v>39574091.359999999</v>
      </c>
    </row>
    <row r="561" spans="1:11" x14ac:dyDescent="0.2">
      <c r="A561" s="12">
        <f t="shared" si="905"/>
        <v>41548</v>
      </c>
      <c r="B561" s="12"/>
      <c r="C561" s="3">
        <f t="shared" si="982"/>
        <v>27471696.550000001</v>
      </c>
      <c r="D561" s="4">
        <f t="shared" ref="D561" si="1027">C561/$K561</f>
        <v>0.69277675165112196</v>
      </c>
      <c r="E561" s="3">
        <f t="shared" si="984"/>
        <v>8509246.4699999988</v>
      </c>
      <c r="F561" s="4">
        <f t="shared" ref="F561" si="1028">E561/$K561</f>
        <v>0.21458478611818299</v>
      </c>
      <c r="G561" s="3">
        <f t="shared" si="986"/>
        <v>2178972.5700000003</v>
      </c>
      <c r="H561" s="4">
        <f t="shared" ref="H561" si="1029">G561/$K561</f>
        <v>5.4948973982515005E-2</v>
      </c>
      <c r="I561" s="3">
        <f t="shared" si="988"/>
        <v>1494556.77</v>
      </c>
      <c r="J561" s="4">
        <f t="shared" ref="J561" si="1030">I561/$K561</f>
        <v>3.7689488248180032E-2</v>
      </c>
      <c r="K561" s="3">
        <f t="shared" si="990"/>
        <v>39654472.359999999</v>
      </c>
    </row>
    <row r="562" spans="1:11" x14ac:dyDescent="0.2">
      <c r="A562" s="12">
        <f t="shared" si="905"/>
        <v>41579</v>
      </c>
      <c r="B562" s="12"/>
      <c r="C562" s="3">
        <f t="shared" si="982"/>
        <v>27103066.550000001</v>
      </c>
      <c r="D562" s="4">
        <f t="shared" ref="D562" si="1031">C562/$K562</f>
        <v>0.68816666512020197</v>
      </c>
      <c r="E562" s="3">
        <f t="shared" si="984"/>
        <v>8603215.4699999988</v>
      </c>
      <c r="F562" s="4">
        <f t="shared" ref="F562" si="1032">E562/$K562</f>
        <v>0.21844192753533381</v>
      </c>
      <c r="G562" s="3">
        <f t="shared" si="986"/>
        <v>2169563.5700000003</v>
      </c>
      <c r="H562" s="4">
        <f t="shared" ref="H562" si="1033">G562/$K562</f>
        <v>5.508680443885712E-2</v>
      </c>
      <c r="I562" s="3">
        <f t="shared" si="988"/>
        <v>1508605.77</v>
      </c>
      <c r="J562" s="4">
        <f t="shared" ref="J562" si="1034">I562/$K562</f>
        <v>3.8304602905607166E-2</v>
      </c>
      <c r="K562" s="3">
        <f t="shared" si="990"/>
        <v>39384451.359999999</v>
      </c>
    </row>
    <row r="563" spans="1:11" x14ac:dyDescent="0.2">
      <c r="A563" s="12">
        <f t="shared" si="905"/>
        <v>41609</v>
      </c>
      <c r="B563" s="12"/>
      <c r="C563" s="3">
        <f t="shared" si="982"/>
        <v>27197393</v>
      </c>
      <c r="D563" s="4">
        <f t="shared" ref="D563" si="1035">C563/$K563</f>
        <v>0.68986059092172614</v>
      </c>
      <c r="E563" s="3">
        <f t="shared" si="984"/>
        <v>8536025</v>
      </c>
      <c r="F563" s="4">
        <f t="shared" ref="F563" si="1036">E563/$K563</f>
        <v>0.21651587159926053</v>
      </c>
      <c r="G563" s="3">
        <f t="shared" si="986"/>
        <v>2189546</v>
      </c>
      <c r="H563" s="4">
        <f t="shared" ref="H563" si="1037">G563/$K563</f>
        <v>5.5537731039526535E-2</v>
      </c>
      <c r="I563" s="3">
        <f t="shared" si="988"/>
        <v>1501513</v>
      </c>
      <c r="J563" s="4">
        <f t="shared" ref="J563" si="1038">I563/$K563</f>
        <v>3.8085806439486822E-2</v>
      </c>
      <c r="K563" s="3">
        <f t="shared" si="990"/>
        <v>39424477</v>
      </c>
    </row>
    <row r="564" spans="1:11" x14ac:dyDescent="0.2">
      <c r="A564" s="12">
        <f t="shared" si="905"/>
        <v>41640</v>
      </c>
      <c r="B564" s="12"/>
      <c r="C564" s="3">
        <f t="shared" si="982"/>
        <v>27220337</v>
      </c>
      <c r="D564" s="4">
        <f t="shared" ref="D564" si="1039">C564/$K564</f>
        <v>0.68912004813755334</v>
      </c>
      <c r="E564" s="3">
        <f t="shared" si="984"/>
        <v>8577420</v>
      </c>
      <c r="F564" s="4">
        <f t="shared" ref="F564" si="1040">E564/$K564</f>
        <v>0.21714911477018131</v>
      </c>
      <c r="G564" s="3">
        <f t="shared" si="986"/>
        <v>2184938</v>
      </c>
      <c r="H564" s="4">
        <f t="shared" ref="H564" si="1041">G564/$K564</f>
        <v>5.531469282461747E-2</v>
      </c>
      <c r="I564" s="3">
        <f t="shared" si="988"/>
        <v>1517443</v>
      </c>
      <c r="J564" s="4">
        <f t="shared" ref="J564" si="1042">I564/$K564</f>
        <v>3.8416144267647875E-2</v>
      </c>
      <c r="K564" s="3">
        <f t="shared" si="990"/>
        <v>39500138</v>
      </c>
    </row>
    <row r="565" spans="1:11" x14ac:dyDescent="0.2">
      <c r="A565" s="12">
        <f t="shared" si="905"/>
        <v>41671</v>
      </c>
      <c r="B565" s="12"/>
      <c r="C565" s="3">
        <f t="shared" si="982"/>
        <v>27318154</v>
      </c>
      <c r="D565" s="4">
        <f t="shared" ref="D565" si="1043">C565/$K565</f>
        <v>0.6908467918682647</v>
      </c>
      <c r="E565" s="3">
        <f t="shared" si="984"/>
        <v>8537991</v>
      </c>
      <c r="F565" s="4">
        <f t="shared" ref="F565" si="1044">E565/$K565</f>
        <v>0.21591662787134583</v>
      </c>
      <c r="G565" s="3">
        <f t="shared" si="986"/>
        <v>2158171</v>
      </c>
      <c r="H565" s="4">
        <f t="shared" ref="H565" si="1045">G565/$K565</f>
        <v>5.457782804991599E-2</v>
      </c>
      <c r="I565" s="3">
        <f t="shared" si="988"/>
        <v>1528683</v>
      </c>
      <c r="J565" s="4">
        <f t="shared" ref="J565" si="1046">I565/$K565</f>
        <v>3.8658752210473463E-2</v>
      </c>
      <c r="K565" s="3">
        <f t="shared" si="990"/>
        <v>39542999</v>
      </c>
    </row>
    <row r="566" spans="1:11" x14ac:dyDescent="0.2">
      <c r="A566" s="12">
        <f t="shared" si="905"/>
        <v>41699</v>
      </c>
      <c r="B566" s="12"/>
      <c r="C566" s="3">
        <f t="shared" si="982"/>
        <v>27246128</v>
      </c>
      <c r="D566" s="4">
        <f t="shared" ref="D566" si="1047">C566/$K566</f>
        <v>0.68915924914219095</v>
      </c>
      <c r="E566" s="3">
        <f t="shared" si="984"/>
        <v>8586685</v>
      </c>
      <c r="F566" s="4">
        <f t="shared" ref="F566" si="1048">E566/$K566</f>
        <v>0.21719025129811156</v>
      </c>
      <c r="G566" s="3">
        <f t="shared" si="986"/>
        <v>2128342</v>
      </c>
      <c r="H566" s="4">
        <f t="shared" ref="H566" si="1049">G566/$K566</f>
        <v>5.3833945676163196E-2</v>
      </c>
      <c r="I566" s="3">
        <f t="shared" si="988"/>
        <v>1574160</v>
      </c>
      <c r="J566" s="4">
        <f t="shared" ref="J566" si="1050">I566/$K566</f>
        <v>3.981655388353425E-2</v>
      </c>
      <c r="K566" s="3">
        <f t="shared" si="990"/>
        <v>39535315</v>
      </c>
    </row>
    <row r="567" spans="1:11" x14ac:dyDescent="0.2">
      <c r="A567" s="12">
        <f t="shared" si="905"/>
        <v>41730</v>
      </c>
      <c r="B567" s="12"/>
      <c r="C567" s="3">
        <f t="shared" si="982"/>
        <v>27282516</v>
      </c>
      <c r="D567" s="4">
        <f t="shared" ref="D567" si="1051">C567/$K567</f>
        <v>0.68953290298956982</v>
      </c>
      <c r="E567" s="3">
        <f t="shared" si="984"/>
        <v>8640941</v>
      </c>
      <c r="F567" s="4">
        <f t="shared" ref="F567" si="1052">E567/$K567</f>
        <v>0.21838943051629095</v>
      </c>
      <c r="G567" s="3">
        <f t="shared" si="986"/>
        <v>2047813</v>
      </c>
      <c r="H567" s="4">
        <f t="shared" ref="H567" si="1053">G567/$K567</f>
        <v>5.1756019960541022E-2</v>
      </c>
      <c r="I567" s="3">
        <f t="shared" si="988"/>
        <v>1595393</v>
      </c>
      <c r="J567" s="4">
        <f t="shared" ref="J567" si="1054">I567/$K567</f>
        <v>4.0321646533598245E-2</v>
      </c>
      <c r="K567" s="3">
        <f t="shared" si="990"/>
        <v>39566663</v>
      </c>
    </row>
    <row r="568" spans="1:11" x14ac:dyDescent="0.2">
      <c r="A568" s="12">
        <f t="shared" si="905"/>
        <v>41760</v>
      </c>
      <c r="B568" s="12"/>
      <c r="C568" s="3">
        <f t="shared" si="982"/>
        <v>27425424</v>
      </c>
      <c r="D568" s="4">
        <f t="shared" ref="D568" si="1055">C568/$K568</f>
        <v>0.69134559611471047</v>
      </c>
      <c r="E568" s="3">
        <f t="shared" si="984"/>
        <v>8652985</v>
      </c>
      <c r="F568" s="4">
        <f t="shared" ref="F568" si="1056">E568/$K568</f>
        <v>0.21812618368258035</v>
      </c>
      <c r="G568" s="3">
        <f t="shared" si="986"/>
        <v>1977309</v>
      </c>
      <c r="H568" s="4">
        <f t="shared" ref="H568" si="1057">G568/$K568</f>
        <v>4.9844402380359989E-2</v>
      </c>
      <c r="I568" s="3">
        <f t="shared" si="988"/>
        <v>1613912</v>
      </c>
      <c r="J568" s="4">
        <f t="shared" ref="J568" si="1058">I568/$K568</f>
        <v>4.0683817822349241E-2</v>
      </c>
      <c r="K568" s="3">
        <f t="shared" si="990"/>
        <v>39669630</v>
      </c>
    </row>
    <row r="569" spans="1:11" x14ac:dyDescent="0.2">
      <c r="A569" s="12">
        <f t="shared" si="905"/>
        <v>41791</v>
      </c>
      <c r="B569" s="12"/>
      <c r="C569" s="3">
        <f t="shared" si="982"/>
        <v>27484200</v>
      </c>
      <c r="D569" s="4">
        <f t="shared" ref="D569" si="1059">C569/$K569</f>
        <v>0.68921143691464226</v>
      </c>
      <c r="E569" s="3">
        <f t="shared" si="984"/>
        <v>8732225</v>
      </c>
      <c r="F569" s="4">
        <f t="shared" ref="F569" si="1060">E569/$K569</f>
        <v>0.21897487791938502</v>
      </c>
      <c r="G569" s="3">
        <f t="shared" si="986"/>
        <v>2026097</v>
      </c>
      <c r="H569" s="4">
        <f t="shared" ref="H569" si="1061">G569/$K569</f>
        <v>5.0807708599793548E-2</v>
      </c>
      <c r="I569" s="3">
        <f t="shared" si="988"/>
        <v>1635226</v>
      </c>
      <c r="J569" s="4">
        <f t="shared" ref="J569" si="1062">I569/$K569</f>
        <v>4.1005976566179214E-2</v>
      </c>
      <c r="K569" s="3">
        <f t="shared" si="990"/>
        <v>39877748</v>
      </c>
    </row>
    <row r="570" spans="1:11" x14ac:dyDescent="0.2">
      <c r="A570" s="12">
        <f t="shared" si="905"/>
        <v>41821</v>
      </c>
      <c r="B570" s="12"/>
      <c r="C570" s="3">
        <f t="shared" si="982"/>
        <v>27672230</v>
      </c>
      <c r="D570" s="4">
        <f t="shared" ref="D570" si="1063">C570/$K570</f>
        <v>0.68719115829338617</v>
      </c>
      <c r="E570" s="3">
        <f t="shared" si="984"/>
        <v>8885699</v>
      </c>
      <c r="F570" s="4">
        <f t="shared" ref="F570" si="1064">E570/$K570</f>
        <v>0.22066070526503948</v>
      </c>
      <c r="G570" s="3">
        <f t="shared" si="986"/>
        <v>2061686</v>
      </c>
      <c r="H570" s="4">
        <f t="shared" ref="H570" si="1065">G570/$K570</f>
        <v>5.1198345430681164E-2</v>
      </c>
      <c r="I570" s="3">
        <f t="shared" si="988"/>
        <v>1648991</v>
      </c>
      <c r="J570" s="4">
        <f t="shared" ref="J570" si="1066">I570/$K570</f>
        <v>4.0949791010893202E-2</v>
      </c>
      <c r="K570" s="3">
        <f t="shared" si="990"/>
        <v>40268606</v>
      </c>
    </row>
    <row r="571" spans="1:11" x14ac:dyDescent="0.2">
      <c r="A571" s="12">
        <f t="shared" si="905"/>
        <v>41852</v>
      </c>
      <c r="B571" s="12"/>
      <c r="C571" s="3">
        <f t="shared" si="982"/>
        <v>27623922</v>
      </c>
      <c r="D571" s="4">
        <f t="shared" ref="D571" si="1067">C571/$K571</f>
        <v>0.68210264908388862</v>
      </c>
      <c r="E571" s="3">
        <f t="shared" si="984"/>
        <v>9191805</v>
      </c>
      <c r="F571" s="4">
        <f t="shared" ref="F571" si="1068">E571/$K571</f>
        <v>0.22696829727373735</v>
      </c>
      <c r="G571" s="3">
        <f t="shared" si="986"/>
        <v>2066331</v>
      </c>
      <c r="H571" s="4">
        <f t="shared" ref="H571" si="1069">G571/$K571</f>
        <v>5.1022800056565495E-2</v>
      </c>
      <c r="I571" s="3">
        <f t="shared" si="988"/>
        <v>1616131</v>
      </c>
      <c r="J571" s="4">
        <f t="shared" ref="J571" si="1070">I571/$K571</f>
        <v>3.9906253585808495E-2</v>
      </c>
      <c r="K571" s="3">
        <f t="shared" si="990"/>
        <v>40498189</v>
      </c>
    </row>
    <row r="572" spans="1:11" x14ac:dyDescent="0.2">
      <c r="A572" s="12">
        <f t="shared" si="905"/>
        <v>41883</v>
      </c>
      <c r="B572" s="12"/>
      <c r="C572" s="3">
        <f t="shared" si="982"/>
        <v>27529895</v>
      </c>
      <c r="D572" s="4">
        <f t="shared" ref="D572" si="1071">C572/$K572</f>
        <v>0.67919025410323886</v>
      </c>
      <c r="E572" s="3">
        <f t="shared" si="984"/>
        <v>9249538</v>
      </c>
      <c r="F572" s="4">
        <f t="shared" ref="F572" si="1072">E572/$K572</f>
        <v>0.22819542408561905</v>
      </c>
      <c r="G572" s="3">
        <f t="shared" si="986"/>
        <v>2139318</v>
      </c>
      <c r="H572" s="4">
        <f t="shared" ref="H572" si="1073">G572/$K572</f>
        <v>5.2779131051085837E-2</v>
      </c>
      <c r="I572" s="3">
        <f t="shared" si="988"/>
        <v>1614656</v>
      </c>
      <c r="J572" s="4">
        <f t="shared" ref="J572" si="1074">I572/$K572</f>
        <v>3.9835190760056267E-2</v>
      </c>
      <c r="K572" s="3">
        <f t="shared" si="990"/>
        <v>40533407</v>
      </c>
    </row>
    <row r="573" spans="1:11" x14ac:dyDescent="0.2">
      <c r="A573" s="12">
        <f t="shared" si="905"/>
        <v>41913</v>
      </c>
      <c r="B573" s="12"/>
      <c r="C573" s="3">
        <f t="shared" si="982"/>
        <v>27491476</v>
      </c>
      <c r="D573" s="4">
        <f t="shared" ref="D573" si="1075">C573/$K573</f>
        <v>0.67585760717655863</v>
      </c>
      <c r="E573" s="3">
        <f t="shared" si="984"/>
        <v>9334906</v>
      </c>
      <c r="F573" s="4">
        <f t="shared" ref="F573" si="1076">E573/$K573</f>
        <v>0.22949176073260311</v>
      </c>
      <c r="G573" s="3">
        <f t="shared" si="986"/>
        <v>2220313</v>
      </c>
      <c r="H573" s="4">
        <f t="shared" ref="H573" si="1077">G573/$K573</f>
        <v>5.4584753156324037E-2</v>
      </c>
      <c r="I573" s="3">
        <f t="shared" si="988"/>
        <v>1629737</v>
      </c>
      <c r="J573" s="4">
        <f t="shared" ref="J573" si="1078">I573/$K573</f>
        <v>4.0065878934514215E-2</v>
      </c>
      <c r="K573" s="3">
        <f t="shared" si="990"/>
        <v>40676432</v>
      </c>
    </row>
    <row r="574" spans="1:11" x14ac:dyDescent="0.2">
      <c r="A574" s="12">
        <f t="shared" si="905"/>
        <v>41944</v>
      </c>
      <c r="B574" s="12"/>
      <c r="C574" s="3">
        <f t="shared" si="982"/>
        <v>27605090</v>
      </c>
      <c r="D574" s="4">
        <f t="shared" ref="D574" si="1079">C574/$K574</f>
        <v>0.67578835577250995</v>
      </c>
      <c r="E574" s="3">
        <f t="shared" si="984"/>
        <v>9387879</v>
      </c>
      <c r="F574" s="4">
        <f t="shared" ref="F574" si="1080">E574/$K574</f>
        <v>0.22982063502061667</v>
      </c>
      <c r="G574" s="3">
        <f t="shared" si="986"/>
        <v>2211107</v>
      </c>
      <c r="H574" s="4">
        <f t="shared" ref="H574" si="1081">G574/$K574</f>
        <v>5.4129161106415059E-2</v>
      </c>
      <c r="I574" s="3">
        <f t="shared" si="988"/>
        <v>1644645</v>
      </c>
      <c r="J574" s="4">
        <f t="shared" ref="J574" si="1082">I574/$K574</f>
        <v>4.0261848100458277E-2</v>
      </c>
      <c r="K574" s="3">
        <f t="shared" si="990"/>
        <v>40848721</v>
      </c>
    </row>
    <row r="575" spans="1:11" x14ac:dyDescent="0.2">
      <c r="A575" s="12">
        <f t="shared" si="905"/>
        <v>41974</v>
      </c>
      <c r="B575" s="12"/>
      <c r="C575" s="3">
        <f t="shared" si="982"/>
        <v>27275986</v>
      </c>
      <c r="D575" s="4">
        <f t="shared" ref="D575" si="1083">C575/$K575</f>
        <v>0.66772290777661347</v>
      </c>
      <c r="E575" s="3">
        <f t="shared" si="984"/>
        <v>9706636</v>
      </c>
      <c r="F575" s="4">
        <f t="shared" ref="F575" si="1084">E575/$K575</f>
        <v>0.23762085867946833</v>
      </c>
      <c r="G575" s="3">
        <f t="shared" si="986"/>
        <v>2224964</v>
      </c>
      <c r="H575" s="4">
        <f t="shared" ref="H575" si="1085">G575/$K575</f>
        <v>5.4467671004754331E-2</v>
      </c>
      <c r="I575" s="3">
        <f t="shared" si="988"/>
        <v>1641673</v>
      </c>
      <c r="J575" s="4">
        <f t="shared" ref="J575" si="1086">I575/$K575</f>
        <v>4.0188562539163808E-2</v>
      </c>
      <c r="K575" s="3">
        <f t="shared" si="990"/>
        <v>40849259</v>
      </c>
    </row>
    <row r="576" spans="1:11" x14ac:dyDescent="0.2">
      <c r="A576" s="12">
        <f t="shared" si="905"/>
        <v>42005</v>
      </c>
      <c r="B576" s="12"/>
      <c r="C576" s="3">
        <f t="shared" si="982"/>
        <v>27305354</v>
      </c>
      <c r="D576" s="4">
        <f t="shared" ref="D576" si="1087">C576/$K576</f>
        <v>0.66629990754644342</v>
      </c>
      <c r="E576" s="3">
        <f t="shared" si="984"/>
        <v>9746829</v>
      </c>
      <c r="F576" s="4">
        <f t="shared" ref="F576" si="1088">E576/$K576</f>
        <v>0.23784021483739029</v>
      </c>
      <c r="G576" s="3">
        <f t="shared" si="986"/>
        <v>2275916</v>
      </c>
      <c r="H576" s="4">
        <f t="shared" ref="H576" si="1089">G576/$K576</f>
        <v>5.5536457076640407E-2</v>
      </c>
      <c r="I576" s="3">
        <f t="shared" si="988"/>
        <v>1652477</v>
      </c>
      <c r="J576" s="4">
        <f t="shared" ref="J576" si="1090">I576/$K576</f>
        <v>4.0323420539525846E-2</v>
      </c>
      <c r="K576" s="3">
        <f t="shared" si="990"/>
        <v>40980576</v>
      </c>
    </row>
    <row r="577" spans="1:11" x14ac:dyDescent="0.2">
      <c r="A577" s="12">
        <f t="shared" si="905"/>
        <v>42036</v>
      </c>
      <c r="B577" s="12"/>
      <c r="C577" s="3">
        <f t="shared" si="982"/>
        <v>27403901</v>
      </c>
      <c r="D577" s="4">
        <f t="shared" ref="D577" si="1091">C577/$K577</f>
        <v>0.66596726566107123</v>
      </c>
      <c r="E577" s="3">
        <f t="shared" si="984"/>
        <v>9792010</v>
      </c>
      <c r="F577" s="4">
        <f t="shared" ref="F577" si="1092">E577/$K577</f>
        <v>0.23796459215882682</v>
      </c>
      <c r="G577" s="3">
        <f t="shared" si="986"/>
        <v>2292632</v>
      </c>
      <c r="H577" s="4">
        <f t="shared" ref="H577" si="1093">G577/$K577</f>
        <v>5.5715347395506688E-2</v>
      </c>
      <c r="I577" s="3">
        <f t="shared" si="988"/>
        <v>1660478</v>
      </c>
      <c r="J577" s="4">
        <f t="shared" ref="J577" si="1094">I577/$K577</f>
        <v>4.035279478459524E-2</v>
      </c>
      <c r="K577" s="3">
        <f t="shared" si="990"/>
        <v>41149021</v>
      </c>
    </row>
    <row r="578" spans="1:11" x14ac:dyDescent="0.2">
      <c r="A578" s="12">
        <f t="shared" si="905"/>
        <v>42064</v>
      </c>
      <c r="B578" s="12"/>
      <c r="C578" s="3">
        <f t="shared" si="982"/>
        <v>27497760</v>
      </c>
      <c r="D578" s="4">
        <f t="shared" ref="D578" si="1095">C578/$K578</f>
        <v>0.66451735387063837</v>
      </c>
      <c r="E578" s="3">
        <f t="shared" si="984"/>
        <v>9920963</v>
      </c>
      <c r="F578" s="4">
        <f t="shared" ref="F578" si="1096">E578/$K578</f>
        <v>0.23975233184843092</v>
      </c>
      <c r="G578" s="3">
        <f t="shared" si="986"/>
        <v>2317921</v>
      </c>
      <c r="H578" s="4">
        <f t="shared" ref="H578" si="1097">G578/$K578</f>
        <v>5.6015425598346331E-2</v>
      </c>
      <c r="I578" s="3">
        <f t="shared" si="988"/>
        <v>1643404</v>
      </c>
      <c r="J578" s="4">
        <f t="shared" ref="J578" si="1098">I578/$K578</f>
        <v>3.9714888682584416E-2</v>
      </c>
      <c r="K578" s="3">
        <f t="shared" si="990"/>
        <v>41380048</v>
      </c>
    </row>
    <row r="579" spans="1:11" x14ac:dyDescent="0.2">
      <c r="A579" s="12">
        <f t="shared" si="905"/>
        <v>42095</v>
      </c>
      <c r="B579" s="12"/>
      <c r="C579" s="3">
        <f t="shared" si="982"/>
        <v>27496778</v>
      </c>
      <c r="D579" s="4">
        <f t="shared" ref="D579" si="1099">C579/$K579</f>
        <v>0.66252958812311014</v>
      </c>
      <c r="E579" s="3">
        <f t="shared" si="984"/>
        <v>9967236</v>
      </c>
      <c r="F579" s="4">
        <f t="shared" ref="F579" si="1100">E579/$K579</f>
        <v>0.24015863828866915</v>
      </c>
      <c r="G579" s="3">
        <f t="shared" si="986"/>
        <v>2373465</v>
      </c>
      <c r="H579" s="4">
        <f t="shared" ref="H579" si="1101">G579/$K579</f>
        <v>5.7188183607352741E-2</v>
      </c>
      <c r="I579" s="3">
        <f t="shared" si="988"/>
        <v>1665238</v>
      </c>
      <c r="J579" s="4">
        <f t="shared" ref="J579" si="1102">I579/$K579</f>
        <v>4.0123589980867999E-2</v>
      </c>
      <c r="K579" s="3">
        <f t="shared" si="990"/>
        <v>41502717</v>
      </c>
    </row>
    <row r="580" spans="1:11" x14ac:dyDescent="0.2">
      <c r="A580" s="12">
        <f t="shared" si="905"/>
        <v>42125</v>
      </c>
      <c r="B580" s="12"/>
      <c r="C580" s="3">
        <f t="shared" si="982"/>
        <v>27592085</v>
      </c>
      <c r="D580" s="4">
        <f t="shared" ref="D580" si="1103">C580/$K580</f>
        <v>0.6633808913520951</v>
      </c>
      <c r="E580" s="3">
        <f t="shared" si="984"/>
        <v>9993802</v>
      </c>
      <c r="F580" s="4">
        <f t="shared" ref="F580" si="1104">E580/$K580</f>
        <v>0.24027532818764333</v>
      </c>
      <c r="G580" s="3">
        <f t="shared" si="986"/>
        <v>2357305</v>
      </c>
      <c r="H580" s="4">
        <f t="shared" ref="H580" si="1105">G580/$K580</f>
        <v>5.6675350633659992E-2</v>
      </c>
      <c r="I580" s="3">
        <f t="shared" si="988"/>
        <v>1649934</v>
      </c>
      <c r="J580" s="4">
        <f t="shared" ref="J580" si="1106">I580/$K580</f>
        <v>3.9668429826601639E-2</v>
      </c>
      <c r="K580" s="3">
        <f t="shared" si="990"/>
        <v>41593126</v>
      </c>
    </row>
    <row r="581" spans="1:11" x14ac:dyDescent="0.2">
      <c r="A581" s="12">
        <f t="shared" si="905"/>
        <v>42156</v>
      </c>
      <c r="B581" s="12"/>
      <c r="C581" s="3">
        <f t="shared" si="982"/>
        <v>27844743</v>
      </c>
      <c r="D581" s="4">
        <f t="shared" ref="D581" si="1107">C581/$K581</f>
        <v>0.66479666357571365</v>
      </c>
      <c r="E581" s="3">
        <f t="shared" si="984"/>
        <v>10073122</v>
      </c>
      <c r="F581" s="4">
        <f t="shared" ref="F581" si="1108">E581/$K581</f>
        <v>0.24049702658024605</v>
      </c>
      <c r="G581" s="3">
        <f t="shared" si="986"/>
        <v>2312430</v>
      </c>
      <c r="H581" s="4">
        <f t="shared" ref="H581" si="1109">G581/$K581</f>
        <v>5.5209550641296547E-2</v>
      </c>
      <c r="I581" s="3">
        <f t="shared" si="988"/>
        <v>1654306</v>
      </c>
      <c r="J581" s="4">
        <f t="shared" ref="J581" si="1110">I581/$K581</f>
        <v>3.9496759202743752E-2</v>
      </c>
      <c r="K581" s="3">
        <f t="shared" si="990"/>
        <v>41884601</v>
      </c>
    </row>
    <row r="582" spans="1:11" x14ac:dyDescent="0.2">
      <c r="A582" s="12">
        <f t="shared" si="905"/>
        <v>42186</v>
      </c>
      <c r="B582" s="12"/>
      <c r="C582" s="3">
        <f t="shared" si="982"/>
        <v>27694213</v>
      </c>
      <c r="D582" s="4">
        <f t="shared" ref="D582" si="1111">C582/$K582</f>
        <v>0.66409553636464613</v>
      </c>
      <c r="E582" s="3">
        <f t="shared" si="984"/>
        <v>10072707</v>
      </c>
      <c r="F582" s="4">
        <f t="shared" ref="F582" si="1112">E582/$K582</f>
        <v>0.24153926157096162</v>
      </c>
      <c r="G582" s="3">
        <f t="shared" si="986"/>
        <v>2277899</v>
      </c>
      <c r="H582" s="4">
        <f t="shared" ref="H582" si="1113">G582/$K582</f>
        <v>5.4623056383277295E-2</v>
      </c>
      <c r="I582" s="3">
        <f t="shared" si="988"/>
        <v>1657333</v>
      </c>
      <c r="J582" s="4">
        <f t="shared" ref="J582" si="1114">I582/$K582</f>
        <v>3.974214568111497E-2</v>
      </c>
      <c r="K582" s="3">
        <f t="shared" si="990"/>
        <v>41702152</v>
      </c>
    </row>
    <row r="583" spans="1:11" x14ac:dyDescent="0.2">
      <c r="A583" s="12">
        <f t="shared" si="905"/>
        <v>42217</v>
      </c>
      <c r="B583" s="12"/>
      <c r="C583" s="3">
        <f t="shared" ref="C583:C614" si="1115">SUM(C194:C205)</f>
        <v>27828979</v>
      </c>
      <c r="D583" s="4">
        <f t="shared" ref="D583" si="1116">C583/$K583</f>
        <v>0.66542342137266375</v>
      </c>
      <c r="E583" s="3">
        <f t="shared" ref="E583:E614" si="1117">SUM(E194:E205)</f>
        <v>10073708</v>
      </c>
      <c r="F583" s="4">
        <f t="shared" ref="F583" si="1118">E583/$K583</f>
        <v>0.24087413495368168</v>
      </c>
      <c r="G583" s="3">
        <f t="shared" ref="G583:G614" si="1119">SUM(G194:G205)</f>
        <v>2265330</v>
      </c>
      <c r="H583" s="4">
        <f t="shared" ref="H583" si="1120">G583/$K583</f>
        <v>5.4166688585238293E-2</v>
      </c>
      <c r="I583" s="3">
        <f t="shared" ref="I583:I614" si="1121">SUM(I194:I205)</f>
        <v>1653443</v>
      </c>
      <c r="J583" s="4">
        <f t="shared" ref="J583" si="1122">I583/$K583</f>
        <v>3.9535755088416329E-2</v>
      </c>
      <c r="K583" s="3">
        <f t="shared" ref="K583:K614" si="1123">SUM(K194:K205)</f>
        <v>41821460</v>
      </c>
    </row>
    <row r="584" spans="1:11" x14ac:dyDescent="0.2">
      <c r="A584" s="12">
        <f t="shared" si="905"/>
        <v>42248</v>
      </c>
      <c r="B584" s="12"/>
      <c r="C584" s="3">
        <f t="shared" si="1115"/>
        <v>27858365</v>
      </c>
      <c r="D584" s="4">
        <f t="shared" ref="D584" si="1124">C584/$K584</f>
        <v>0.66472310045240335</v>
      </c>
      <c r="E584" s="3">
        <f t="shared" si="1117"/>
        <v>10147965</v>
      </c>
      <c r="F584" s="4">
        <f t="shared" ref="F584" si="1125">E584/$K584</f>
        <v>0.24213864518188605</v>
      </c>
      <c r="G584" s="3">
        <f t="shared" si="1119"/>
        <v>2245584</v>
      </c>
      <c r="H584" s="4">
        <f t="shared" ref="H584" si="1126">G584/$K584</f>
        <v>5.3581448832561052E-2</v>
      </c>
      <c r="I584" s="3">
        <f t="shared" si="1121"/>
        <v>1657815</v>
      </c>
      <c r="J584" s="4">
        <f t="shared" ref="J584" si="1127">I584/$K584</f>
        <v>3.9556805533149594E-2</v>
      </c>
      <c r="K584" s="3">
        <f t="shared" si="1123"/>
        <v>41909729</v>
      </c>
    </row>
    <row r="585" spans="1:11" x14ac:dyDescent="0.2">
      <c r="A585" s="12">
        <f t="shared" si="905"/>
        <v>42278</v>
      </c>
      <c r="B585" s="12"/>
      <c r="C585" s="3">
        <f t="shared" si="1115"/>
        <v>27971770</v>
      </c>
      <c r="D585" s="4">
        <f t="shared" ref="D585" si="1128">C585/$K585</f>
        <v>0.66620141107153819</v>
      </c>
      <c r="E585" s="3">
        <f t="shared" si="1117"/>
        <v>10113909</v>
      </c>
      <c r="F585" s="4">
        <f t="shared" ref="F585" si="1129">E585/$K585</f>
        <v>0.2408821625249003</v>
      </c>
      <c r="G585" s="3">
        <f t="shared" si="1119"/>
        <v>2241944</v>
      </c>
      <c r="H585" s="4">
        <f t="shared" ref="H585" si="1130">G585/$K585</f>
        <v>5.3396201110740178E-2</v>
      </c>
      <c r="I585" s="3">
        <f t="shared" si="1121"/>
        <v>1659334</v>
      </c>
      <c r="J585" s="4">
        <f t="shared" ref="J585" si="1131">I585/$K585</f>
        <v>3.9520225292821294E-2</v>
      </c>
      <c r="K585" s="3">
        <f t="shared" si="1123"/>
        <v>41986957</v>
      </c>
    </row>
    <row r="586" spans="1:11" x14ac:dyDescent="0.2">
      <c r="A586" s="12">
        <f t="shared" si="905"/>
        <v>42309</v>
      </c>
      <c r="B586" s="12"/>
      <c r="C586" s="3">
        <f t="shared" si="1115"/>
        <v>27901579</v>
      </c>
      <c r="D586" s="4">
        <f t="shared" ref="D586" si="1132">C586/$K586</f>
        <v>0.66438655279614478</v>
      </c>
      <c r="E586" s="3">
        <f t="shared" si="1117"/>
        <v>10125817</v>
      </c>
      <c r="F586" s="4">
        <f t="shared" ref="F586" si="1133">E586/$K586</f>
        <v>0.2411138326929311</v>
      </c>
      <c r="G586" s="3">
        <f t="shared" si="1119"/>
        <v>2314802</v>
      </c>
      <c r="H586" s="4">
        <f t="shared" ref="H586" si="1134">G586/$K586</f>
        <v>5.5119580192419269E-2</v>
      </c>
      <c r="I586" s="3">
        <f t="shared" si="1121"/>
        <v>1653804</v>
      </c>
      <c r="J586" s="4">
        <f t="shared" ref="J586" si="1135">I586/$K586</f>
        <v>3.938003431850489E-2</v>
      </c>
      <c r="K586" s="3">
        <f t="shared" si="1123"/>
        <v>41996002</v>
      </c>
    </row>
    <row r="587" spans="1:11" x14ac:dyDescent="0.2">
      <c r="A587" s="12">
        <f t="shared" si="905"/>
        <v>42339</v>
      </c>
      <c r="B587" s="12"/>
      <c r="C587" s="3">
        <f t="shared" si="1115"/>
        <v>27881421</v>
      </c>
      <c r="D587" s="4">
        <f t="shared" ref="D587" si="1136">C587/$K587</f>
        <v>0.66270095536736884</v>
      </c>
      <c r="E587" s="3">
        <f t="shared" si="1117"/>
        <v>10093302</v>
      </c>
      <c r="F587" s="4">
        <f t="shared" ref="F587" si="1137">E587/$K587</f>
        <v>0.23990315551748151</v>
      </c>
      <c r="G587" s="3">
        <f t="shared" si="1119"/>
        <v>2362175</v>
      </c>
      <c r="H587" s="4">
        <f t="shared" ref="H587" si="1138">G587/$K587</f>
        <v>5.6145475126426106E-2</v>
      </c>
      <c r="I587" s="3">
        <f t="shared" si="1121"/>
        <v>1735504</v>
      </c>
      <c r="J587" s="4">
        <f t="shared" ref="J587" si="1139">I587/$K587</f>
        <v>4.1250413988723533E-2</v>
      </c>
      <c r="K587" s="3">
        <f t="shared" si="1123"/>
        <v>42072402</v>
      </c>
    </row>
    <row r="588" spans="1:11" x14ac:dyDescent="0.2">
      <c r="A588" s="12">
        <f t="shared" si="905"/>
        <v>42370</v>
      </c>
      <c r="B588" s="12"/>
      <c r="C588" s="3">
        <f t="shared" si="1115"/>
        <v>27968058</v>
      </c>
      <c r="D588" s="4">
        <f t="shared" ref="D588" si="1140">C588/$K588</f>
        <v>0.66315087727651179</v>
      </c>
      <c r="E588" s="3">
        <f t="shared" si="1117"/>
        <v>10077228</v>
      </c>
      <c r="F588" s="4">
        <f t="shared" ref="F588" si="1141">E588/$K588</f>
        <v>0.23894124464113412</v>
      </c>
      <c r="G588" s="3">
        <f t="shared" si="1119"/>
        <v>2383136</v>
      </c>
      <c r="H588" s="4">
        <f t="shared" ref="H588" si="1142">G588/$K588</f>
        <v>5.6506559342419743E-2</v>
      </c>
      <c r="I588" s="3">
        <f t="shared" si="1121"/>
        <v>1746080</v>
      </c>
      <c r="J588" s="4">
        <f t="shared" ref="J588" si="1143">I588/$K588</f>
        <v>4.1401318739934377E-2</v>
      </c>
      <c r="K588" s="3">
        <f t="shared" si="1123"/>
        <v>42174502</v>
      </c>
    </row>
    <row r="589" spans="1:11" x14ac:dyDescent="0.2">
      <c r="A589" s="12">
        <f t="shared" si="905"/>
        <v>42401</v>
      </c>
      <c r="B589" s="12"/>
      <c r="C589" s="3">
        <f t="shared" si="1115"/>
        <v>28036065</v>
      </c>
      <c r="D589" s="4">
        <f t="shared" ref="D589" si="1144">C589/$K589</f>
        <v>0.66199211183777806</v>
      </c>
      <c r="E589" s="3">
        <f t="shared" si="1117"/>
        <v>10137781</v>
      </c>
      <c r="F589" s="4">
        <f t="shared" ref="F589" si="1145">E589/$K589</f>
        <v>0.23937492845514879</v>
      </c>
      <c r="G589" s="3">
        <f t="shared" si="1119"/>
        <v>2416251</v>
      </c>
      <c r="H589" s="4">
        <f t="shared" ref="H589" si="1146">G589/$K589</f>
        <v>5.7052910321763878E-2</v>
      </c>
      <c r="I589" s="3">
        <f t="shared" si="1121"/>
        <v>1760959</v>
      </c>
      <c r="J589" s="4">
        <f t="shared" ref="J589" si="1147">I589/$K589</f>
        <v>4.1580049385309306E-2</v>
      </c>
      <c r="K589" s="3">
        <f t="shared" si="1123"/>
        <v>42351056</v>
      </c>
    </row>
    <row r="590" spans="1:11" x14ac:dyDescent="0.2">
      <c r="A590" s="12">
        <f t="shared" si="905"/>
        <v>42430</v>
      </c>
      <c r="B590" s="12"/>
      <c r="C590" s="3">
        <f t="shared" si="1115"/>
        <v>27970636</v>
      </c>
      <c r="D590" s="4">
        <f t="shared" ref="D590" si="1148">C590/$K590</f>
        <v>0.66007528321352738</v>
      </c>
      <c r="E590" s="3">
        <f t="shared" si="1117"/>
        <v>10163471</v>
      </c>
      <c r="F590" s="4">
        <f t="shared" ref="F590" si="1149">E590/$K590</f>
        <v>0.23984638743135739</v>
      </c>
      <c r="G590" s="3">
        <f t="shared" si="1119"/>
        <v>2462300</v>
      </c>
      <c r="H590" s="4">
        <f t="shared" ref="H590" si="1150">G590/$K590</f>
        <v>5.8107487075255225E-2</v>
      </c>
      <c r="I590" s="3">
        <f t="shared" si="1121"/>
        <v>1778511</v>
      </c>
      <c r="J590" s="4">
        <f t="shared" ref="J590" si="1151">I590/$K590</f>
        <v>4.1970842279859984E-2</v>
      </c>
      <c r="K590" s="3">
        <f t="shared" si="1123"/>
        <v>42374918</v>
      </c>
    </row>
    <row r="591" spans="1:11" x14ac:dyDescent="0.2">
      <c r="A591" s="12">
        <f t="shared" si="905"/>
        <v>42461</v>
      </c>
      <c r="B591" s="12"/>
      <c r="C591" s="3">
        <f t="shared" si="1115"/>
        <v>28095083</v>
      </c>
      <c r="D591" s="4">
        <f t="shared" ref="D591" si="1152">C591/$K591</f>
        <v>0.65954477013999513</v>
      </c>
      <c r="E591" s="3">
        <f t="shared" si="1117"/>
        <v>10174960</v>
      </c>
      <c r="F591" s="4">
        <f t="shared" ref="F591" si="1153">E591/$K591</f>
        <v>0.23886178426252186</v>
      </c>
      <c r="G591" s="3">
        <f t="shared" si="1119"/>
        <v>2541128</v>
      </c>
      <c r="H591" s="4">
        <f t="shared" ref="H591" si="1154">G591/$K591</f>
        <v>5.9654128185216808E-2</v>
      </c>
      <c r="I591" s="3">
        <f t="shared" si="1121"/>
        <v>1786518</v>
      </c>
      <c r="J591" s="4">
        <f t="shared" ref="J591" si="1155">I591/$K591</f>
        <v>4.193931741226619E-2</v>
      </c>
      <c r="K591" s="3">
        <f t="shared" si="1123"/>
        <v>42597689</v>
      </c>
    </row>
    <row r="592" spans="1:11" x14ac:dyDescent="0.2">
      <c r="A592" s="12">
        <f t="shared" si="905"/>
        <v>42491</v>
      </c>
      <c r="B592" s="12"/>
      <c r="C592" s="3">
        <f t="shared" si="1115"/>
        <v>28105417</v>
      </c>
      <c r="D592" s="4">
        <f t="shared" ref="D592" si="1156">C592/$K592</f>
        <v>0.65738554036172725</v>
      </c>
      <c r="E592" s="3">
        <f t="shared" si="1117"/>
        <v>10176628</v>
      </c>
      <c r="F592" s="4">
        <f t="shared" ref="F592" si="1157">E592/$K592</f>
        <v>0.23803126980255382</v>
      </c>
      <c r="G592" s="3">
        <f t="shared" si="1119"/>
        <v>2644273</v>
      </c>
      <c r="H592" s="4">
        <f t="shared" ref="H592" si="1158">G592/$K592</f>
        <v>6.1849530109050699E-2</v>
      </c>
      <c r="I592" s="3">
        <f t="shared" si="1121"/>
        <v>1827006</v>
      </c>
      <c r="J592" s="4">
        <f t="shared" ref="J592" si="1159">I592/$K592</f>
        <v>4.2733659726668267E-2</v>
      </c>
      <c r="K592" s="3">
        <f t="shared" si="1123"/>
        <v>42753324</v>
      </c>
    </row>
    <row r="593" spans="1:11" x14ac:dyDescent="0.2">
      <c r="A593" s="12">
        <f t="shared" si="905"/>
        <v>42522</v>
      </c>
      <c r="B593" s="12"/>
      <c r="C593" s="3">
        <f t="shared" si="1115"/>
        <v>27863216</v>
      </c>
      <c r="D593" s="4">
        <f t="shared" ref="D593" si="1160">C593/$K593</f>
        <v>0.65206548677810161</v>
      </c>
      <c r="E593" s="3">
        <f t="shared" si="1117"/>
        <v>10247261</v>
      </c>
      <c r="F593" s="4">
        <f t="shared" ref="F593" si="1161">E593/$K593</f>
        <v>0.23981026569607961</v>
      </c>
      <c r="G593" s="3">
        <f t="shared" si="1119"/>
        <v>2779670</v>
      </c>
      <c r="H593" s="4">
        <f t="shared" ref="H593" si="1162">G593/$K593</f>
        <v>6.5050885426595609E-2</v>
      </c>
      <c r="I593" s="3">
        <f t="shared" si="1121"/>
        <v>1840555</v>
      </c>
      <c r="J593" s="4">
        <f t="shared" ref="J593" si="1163">I593/$K593</f>
        <v>4.3073362099223175E-2</v>
      </c>
      <c r="K593" s="3">
        <f t="shared" si="1123"/>
        <v>42730702</v>
      </c>
    </row>
    <row r="594" spans="1:11" x14ac:dyDescent="0.2">
      <c r="A594" s="12">
        <f t="shared" si="905"/>
        <v>42552</v>
      </c>
      <c r="B594" s="12"/>
      <c r="C594" s="3">
        <f t="shared" si="1115"/>
        <v>28076938</v>
      </c>
      <c r="D594" s="4">
        <f t="shared" ref="D594:D600" si="1164">C594/$K594</f>
        <v>0.65415046537700006</v>
      </c>
      <c r="E594" s="3">
        <f t="shared" si="1117"/>
        <v>10176933</v>
      </c>
      <c r="F594" s="4">
        <f t="shared" ref="F594:F600" si="1165">E594/$K594</f>
        <v>0.23710724645474338</v>
      </c>
      <c r="G594" s="3">
        <f t="shared" si="1119"/>
        <v>2810089</v>
      </c>
      <c r="H594" s="4">
        <f t="shared" ref="H594:H600" si="1166">G594/$K594</f>
        <v>6.5470851098534635E-2</v>
      </c>
      <c r="I594" s="3">
        <f t="shared" si="1121"/>
        <v>1857263</v>
      </c>
      <c r="J594" s="4">
        <f t="shared" ref="J594:J600" si="1167">I594/$K594</f>
        <v>4.3271437069721898E-2</v>
      </c>
      <c r="K594" s="3">
        <f t="shared" si="1123"/>
        <v>42921223</v>
      </c>
    </row>
    <row r="595" spans="1:11" x14ac:dyDescent="0.2">
      <c r="A595" s="12">
        <f t="shared" si="905"/>
        <v>42583</v>
      </c>
      <c r="B595" s="12"/>
      <c r="C595" s="3">
        <f t="shared" si="1115"/>
        <v>28121854</v>
      </c>
      <c r="D595" s="4">
        <f t="shared" si="1164"/>
        <v>0.65227998576026569</v>
      </c>
      <c r="E595" s="3">
        <f t="shared" si="1117"/>
        <v>10222316</v>
      </c>
      <c r="F595" s="4">
        <f t="shared" si="1165"/>
        <v>0.23710428675566469</v>
      </c>
      <c r="G595" s="3">
        <f t="shared" si="1119"/>
        <v>2882694</v>
      </c>
      <c r="H595" s="4">
        <f t="shared" si="1166"/>
        <v>6.6863429462054785E-2</v>
      </c>
      <c r="I595" s="3">
        <f t="shared" si="1121"/>
        <v>1886300</v>
      </c>
      <c r="J595" s="4">
        <f t="shared" si="1167"/>
        <v>4.3752298022014809E-2</v>
      </c>
      <c r="K595" s="3">
        <f t="shared" si="1123"/>
        <v>43113164</v>
      </c>
    </row>
    <row r="596" spans="1:11" x14ac:dyDescent="0.2">
      <c r="A596" s="12">
        <f t="shared" si="905"/>
        <v>42614</v>
      </c>
      <c r="B596" s="12"/>
      <c r="C596" s="3">
        <f t="shared" si="1115"/>
        <v>28276627</v>
      </c>
      <c r="D596" s="4">
        <f t="shared" si="1164"/>
        <v>0.65124520014993326</v>
      </c>
      <c r="E596" s="3">
        <f t="shared" si="1117"/>
        <v>10238246</v>
      </c>
      <c r="F596" s="4">
        <f t="shared" si="1165"/>
        <v>0.23579928983234999</v>
      </c>
      <c r="G596" s="3">
        <f t="shared" si="1119"/>
        <v>3012456</v>
      </c>
      <c r="H596" s="4">
        <f t="shared" si="1166"/>
        <v>6.9380535049773345E-2</v>
      </c>
      <c r="I596" s="3">
        <f t="shared" si="1121"/>
        <v>1891996</v>
      </c>
      <c r="J596" s="4">
        <f t="shared" si="1167"/>
        <v>4.3574974967943422E-2</v>
      </c>
      <c r="K596" s="3">
        <f t="shared" si="1123"/>
        <v>43419325</v>
      </c>
    </row>
    <row r="597" spans="1:11" x14ac:dyDescent="0.2">
      <c r="A597" s="12">
        <f t="shared" si="905"/>
        <v>42644</v>
      </c>
      <c r="B597" s="12"/>
      <c r="C597" s="3">
        <f t="shared" si="1115"/>
        <v>28540275</v>
      </c>
      <c r="D597" s="4">
        <f t="shared" si="1164"/>
        <v>0.65257504569296043</v>
      </c>
      <c r="E597" s="3">
        <f t="shared" si="1117"/>
        <v>10286740</v>
      </c>
      <c r="F597" s="4">
        <f t="shared" si="1165"/>
        <v>0.2352069076255083</v>
      </c>
      <c r="G597" s="3">
        <f t="shared" si="1119"/>
        <v>3012384</v>
      </c>
      <c r="H597" s="4">
        <f t="shared" si="1166"/>
        <v>6.8878335140244551E-2</v>
      </c>
      <c r="I597" s="3">
        <f t="shared" si="1121"/>
        <v>1895456</v>
      </c>
      <c r="J597" s="4">
        <f t="shared" si="1167"/>
        <v>4.3339711541286692E-2</v>
      </c>
      <c r="K597" s="3">
        <f t="shared" si="1123"/>
        <v>43734855</v>
      </c>
    </row>
    <row r="598" spans="1:11" x14ac:dyDescent="0.2">
      <c r="A598" s="12">
        <f t="shared" si="905"/>
        <v>42675</v>
      </c>
      <c r="B598" s="12"/>
      <c r="C598" s="3">
        <f t="shared" si="1115"/>
        <v>28725508</v>
      </c>
      <c r="D598" s="4">
        <f t="shared" si="1164"/>
        <v>0.65112974282677383</v>
      </c>
      <c r="E598" s="3">
        <f t="shared" si="1117"/>
        <v>10438140</v>
      </c>
      <c r="F598" s="4">
        <f t="shared" si="1165"/>
        <v>0.2366044636630921</v>
      </c>
      <c r="G598" s="3">
        <f t="shared" si="1119"/>
        <v>3050984</v>
      </c>
      <c r="H598" s="4">
        <f t="shared" si="1166"/>
        <v>6.9157573376547488E-2</v>
      </c>
      <c r="I598" s="3">
        <f t="shared" si="1121"/>
        <v>1901780</v>
      </c>
      <c r="J598" s="4">
        <f t="shared" si="1167"/>
        <v>4.3108220133586568E-2</v>
      </c>
      <c r="K598" s="3">
        <f t="shared" si="1123"/>
        <v>44116412</v>
      </c>
    </row>
    <row r="599" spans="1:11" x14ac:dyDescent="0.2">
      <c r="A599" s="12">
        <f t="shared" si="905"/>
        <v>42705</v>
      </c>
      <c r="B599" s="12"/>
      <c r="C599" s="3">
        <f t="shared" si="1115"/>
        <v>29248515</v>
      </c>
      <c r="D599" s="4">
        <f t="shared" si="1164"/>
        <v>0.65748034938728595</v>
      </c>
      <c r="E599" s="3">
        <f t="shared" si="1117"/>
        <v>10562886</v>
      </c>
      <c r="F599" s="4">
        <f t="shared" si="1165"/>
        <v>0.23744419085270044</v>
      </c>
      <c r="G599" s="3">
        <f t="shared" si="1119"/>
        <v>3166525</v>
      </c>
      <c r="H599" s="4">
        <f t="shared" si="1166"/>
        <v>7.1180638174060312E-2</v>
      </c>
      <c r="I599" s="3">
        <f t="shared" si="1121"/>
        <v>1507837</v>
      </c>
      <c r="J599" s="4">
        <f t="shared" si="1167"/>
        <v>3.3894821585953243E-2</v>
      </c>
      <c r="K599" s="3">
        <f t="shared" si="1123"/>
        <v>44485763</v>
      </c>
    </row>
    <row r="600" spans="1:11" x14ac:dyDescent="0.2">
      <c r="A600" s="12">
        <f t="shared" si="905"/>
        <v>42736</v>
      </c>
      <c r="B600" s="12"/>
      <c r="C600" s="3">
        <f t="shared" si="1115"/>
        <v>29560469</v>
      </c>
      <c r="D600" s="4">
        <f t="shared" si="1164"/>
        <v>0.65708947280454078</v>
      </c>
      <c r="E600" s="3">
        <f t="shared" si="1117"/>
        <v>10720020</v>
      </c>
      <c r="F600" s="4">
        <f t="shared" si="1165"/>
        <v>0.23829162826388622</v>
      </c>
      <c r="G600" s="3">
        <f t="shared" si="1119"/>
        <v>3197972</v>
      </c>
      <c r="H600" s="4">
        <f t="shared" si="1166"/>
        <v>7.1086616911378603E-2</v>
      </c>
      <c r="I600" s="3">
        <f t="shared" si="1121"/>
        <v>1508516</v>
      </c>
      <c r="J600" s="4">
        <f t="shared" si="1167"/>
        <v>3.3532282020194419E-2</v>
      </c>
      <c r="K600" s="3">
        <f t="shared" si="1123"/>
        <v>44986977</v>
      </c>
    </row>
    <row r="601" spans="1:11" x14ac:dyDescent="0.2">
      <c r="A601" s="12">
        <f t="shared" si="905"/>
        <v>42767</v>
      </c>
      <c r="B601" s="12"/>
      <c r="C601" s="3">
        <f t="shared" si="1115"/>
        <v>29647787</v>
      </c>
      <c r="D601" s="4">
        <f t="shared" ref="D601" si="1168">C601/$K601</f>
        <v>0.65657839675017937</v>
      </c>
      <c r="E601" s="3">
        <f t="shared" si="1117"/>
        <v>10729144</v>
      </c>
      <c r="F601" s="4">
        <f t="shared" ref="F601" si="1169">E601/$K601</f>
        <v>0.23760708231011665</v>
      </c>
      <c r="G601" s="3">
        <f t="shared" si="1119"/>
        <v>3276481</v>
      </c>
      <c r="H601" s="4">
        <f t="shared" ref="H601" si="1170">G601/$K601</f>
        <v>7.2560783102038076E-2</v>
      </c>
      <c r="I601" s="3">
        <f t="shared" si="1121"/>
        <v>1501572</v>
      </c>
      <c r="J601" s="4">
        <f t="shared" ref="J601" si="1171">I601/$K601</f>
        <v>3.3253737837665935E-2</v>
      </c>
      <c r="K601" s="3">
        <f t="shared" si="1123"/>
        <v>45154984</v>
      </c>
    </row>
    <row r="602" spans="1:11" x14ac:dyDescent="0.2">
      <c r="A602" s="12">
        <f t="shared" si="905"/>
        <v>42795</v>
      </c>
      <c r="B602" s="12"/>
      <c r="C602" s="3">
        <f t="shared" si="1115"/>
        <v>30048641</v>
      </c>
      <c r="D602" s="4">
        <f t="shared" ref="D602" si="1172">C602/$K602</f>
        <v>0.65751846080242504</v>
      </c>
      <c r="E602" s="3">
        <f t="shared" si="1117"/>
        <v>10835611</v>
      </c>
      <c r="F602" s="4">
        <f t="shared" ref="F602" si="1173">E602/$K602</f>
        <v>0.23710271178566195</v>
      </c>
      <c r="G602" s="3">
        <f t="shared" si="1119"/>
        <v>3325445</v>
      </c>
      <c r="H602" s="4">
        <f t="shared" ref="H602" si="1174">G602/$K602</f>
        <v>7.2766734371884578E-2</v>
      </c>
      <c r="I602" s="3">
        <f t="shared" si="1121"/>
        <v>1490375</v>
      </c>
      <c r="J602" s="4">
        <f t="shared" ref="J602" si="1175">I602/$K602</f>
        <v>3.2612093040028468E-2</v>
      </c>
      <c r="K602" s="3">
        <f t="shared" si="1123"/>
        <v>45700072</v>
      </c>
    </row>
    <row r="603" spans="1:11" x14ac:dyDescent="0.2">
      <c r="A603" s="12">
        <f t="shared" si="905"/>
        <v>42826</v>
      </c>
      <c r="B603" s="12"/>
      <c r="C603" s="3">
        <f t="shared" si="1115"/>
        <v>30317583</v>
      </c>
      <c r="D603" s="4">
        <f t="shared" ref="D603" si="1176">C603/$K603</f>
        <v>0.65799380360027704</v>
      </c>
      <c r="E603" s="3">
        <f t="shared" si="1117"/>
        <v>10919372</v>
      </c>
      <c r="F603" s="4">
        <f t="shared" ref="F603" si="1177">E603/$K603</f>
        <v>0.2369872003057224</v>
      </c>
      <c r="G603" s="3">
        <f t="shared" si="1119"/>
        <v>3352571</v>
      </c>
      <c r="H603" s="4">
        <f t="shared" ref="H603" si="1178">G603/$K603</f>
        <v>7.2762097959127692E-2</v>
      </c>
      <c r="I603" s="3">
        <f t="shared" si="1121"/>
        <v>1486262</v>
      </c>
      <c r="J603" s="4">
        <f t="shared" ref="J603" si="1179">I603/$K603</f>
        <v>3.2256898134872918E-2</v>
      </c>
      <c r="K603" s="3">
        <f t="shared" si="1123"/>
        <v>46075788</v>
      </c>
    </row>
    <row r="604" spans="1:11" x14ac:dyDescent="0.2">
      <c r="A604" s="12">
        <f t="shared" si="905"/>
        <v>42856</v>
      </c>
      <c r="B604" s="12"/>
      <c r="C604" s="3">
        <f t="shared" si="1115"/>
        <v>30407868</v>
      </c>
      <c r="D604" s="4">
        <f t="shared" ref="D604" si="1180">C604/$K604</f>
        <v>0.65260080620843941</v>
      </c>
      <c r="E604" s="3">
        <f t="shared" si="1117"/>
        <v>11315623</v>
      </c>
      <c r="F604" s="4">
        <f t="shared" ref="F604" si="1181">E604/$K604</f>
        <v>0.24285111644626842</v>
      </c>
      <c r="G604" s="3">
        <f t="shared" si="1119"/>
        <v>3399107</v>
      </c>
      <c r="H604" s="4">
        <f t="shared" ref="H604" si="1182">G604/$K604</f>
        <v>7.2950197251209783E-2</v>
      </c>
      <c r="I604" s="3">
        <f t="shared" si="1121"/>
        <v>1472300</v>
      </c>
      <c r="J604" s="4">
        <f t="shared" ref="J604" si="1183">I604/$K604</f>
        <v>3.1597880094082403E-2</v>
      </c>
      <c r="K604" s="3">
        <f t="shared" si="1123"/>
        <v>46594898</v>
      </c>
    </row>
    <row r="605" spans="1:11" x14ac:dyDescent="0.2">
      <c r="A605" s="12">
        <f t="shared" si="905"/>
        <v>42887</v>
      </c>
      <c r="B605" s="12"/>
      <c r="C605" s="3">
        <f t="shared" si="1115"/>
        <v>30663102</v>
      </c>
      <c r="D605" s="4">
        <f t="shared" ref="D605" si="1184">C605/$K605</f>
        <v>0.65236858815380194</v>
      </c>
      <c r="E605" s="3">
        <f t="shared" si="1117"/>
        <v>11445496</v>
      </c>
      <c r="F605" s="4">
        <f t="shared" ref="F605" si="1185">E605/$K605</f>
        <v>0.24350706807941311</v>
      </c>
      <c r="G605" s="3">
        <f t="shared" si="1119"/>
        <v>3422701</v>
      </c>
      <c r="H605" s="4">
        <f t="shared" ref="H605" si="1186">G605/$K605</f>
        <v>7.2819202018197832E-2</v>
      </c>
      <c r="I605" s="3">
        <f t="shared" si="1121"/>
        <v>1471427</v>
      </c>
      <c r="J605" s="4">
        <f t="shared" ref="J605" si="1187">I605/$K605</f>
        <v>3.130514174858709E-2</v>
      </c>
      <c r="K605" s="3">
        <f t="shared" si="1123"/>
        <v>47002726</v>
      </c>
    </row>
    <row r="606" spans="1:11" x14ac:dyDescent="0.2">
      <c r="A606" s="12">
        <f t="shared" si="905"/>
        <v>42917</v>
      </c>
      <c r="B606" s="12"/>
      <c r="C606" s="3">
        <f t="shared" si="1115"/>
        <v>30759481</v>
      </c>
      <c r="D606" s="4">
        <f t="shared" ref="D606" si="1188">C606/$K606</f>
        <v>0.65027688288618046</v>
      </c>
      <c r="E606" s="3">
        <f t="shared" si="1117"/>
        <v>11573504</v>
      </c>
      <c r="F606" s="4">
        <f t="shared" ref="F606" si="1189">E606/$K606</f>
        <v>0.24467194700686729</v>
      </c>
      <c r="G606" s="3">
        <f t="shared" si="1119"/>
        <v>3497715</v>
      </c>
      <c r="H606" s="4">
        <f t="shared" ref="H606" si="1190">G606/$K606</f>
        <v>7.3944134734400646E-2</v>
      </c>
      <c r="I606" s="3">
        <f t="shared" si="1121"/>
        <v>1471429</v>
      </c>
      <c r="J606" s="4">
        <f t="shared" ref="J606" si="1191">I606/$K606</f>
        <v>3.1107035372551623E-2</v>
      </c>
      <c r="K606" s="3">
        <f t="shared" si="1123"/>
        <v>47302129</v>
      </c>
    </row>
    <row r="607" spans="1:11" x14ac:dyDescent="0.2">
      <c r="A607" s="12">
        <f t="shared" si="905"/>
        <v>42948</v>
      </c>
      <c r="B607" s="12"/>
      <c r="C607" s="3">
        <f t="shared" si="1115"/>
        <v>30859703</v>
      </c>
      <c r="D607" s="4">
        <f t="shared" ref="D607" si="1192">C607/$K607</f>
        <v>0.64897632567939079</v>
      </c>
      <c r="E607" s="3">
        <f t="shared" si="1117"/>
        <v>11717372</v>
      </c>
      <c r="F607" s="4">
        <f t="shared" ref="F607" si="1193">E607/$K607</f>
        <v>0.24641510733847874</v>
      </c>
      <c r="G607" s="3">
        <f t="shared" si="1119"/>
        <v>3531362</v>
      </c>
      <c r="H607" s="4">
        <f t="shared" ref="H607" si="1194">G607/$K607</f>
        <v>7.4264173423957608E-2</v>
      </c>
      <c r="I607" s="3">
        <f t="shared" si="1121"/>
        <v>1442917</v>
      </c>
      <c r="J607" s="4">
        <f t="shared" ref="J607" si="1195">I607/$K607</f>
        <v>3.0344393558172918E-2</v>
      </c>
      <c r="K607" s="3">
        <f t="shared" si="1123"/>
        <v>47551354</v>
      </c>
    </row>
    <row r="608" spans="1:11" x14ac:dyDescent="0.2">
      <c r="A608" s="12">
        <f t="shared" si="905"/>
        <v>42979</v>
      </c>
      <c r="B608" s="12"/>
      <c r="C608" s="3">
        <f t="shared" si="1115"/>
        <v>31102388</v>
      </c>
      <c r="D608" s="4">
        <f t="shared" ref="D608" si="1196">C608/$K608</f>
        <v>0.65046188659199822</v>
      </c>
      <c r="E608" s="3">
        <f t="shared" si="1117"/>
        <v>11800754</v>
      </c>
      <c r="F608" s="4">
        <f t="shared" ref="F608" si="1197">E608/$K608</f>
        <v>0.24679586371464693</v>
      </c>
      <c r="G608" s="3">
        <f t="shared" si="1119"/>
        <v>3485084</v>
      </c>
      <c r="H608" s="4">
        <f t="shared" ref="H608" si="1198">G608/$K608</f>
        <v>7.288553900014326E-2</v>
      </c>
      <c r="I608" s="3">
        <f t="shared" si="1121"/>
        <v>1427624</v>
      </c>
      <c r="J608" s="4">
        <f t="shared" ref="J608" si="1199">I608/$K608</f>
        <v>2.9856710693211559E-2</v>
      </c>
      <c r="K608" s="3">
        <f t="shared" si="1123"/>
        <v>47815850</v>
      </c>
    </row>
    <row r="609" spans="1:11" x14ac:dyDescent="0.2">
      <c r="A609" s="12">
        <f t="shared" si="905"/>
        <v>43009</v>
      </c>
      <c r="B609" s="12"/>
      <c r="C609" s="3">
        <f t="shared" si="1115"/>
        <v>31143156</v>
      </c>
      <c r="D609" s="4">
        <f t="shared" ref="D609" si="1200">C609/$K609</f>
        <v>0.64741619803390027</v>
      </c>
      <c r="E609" s="3">
        <f t="shared" si="1117"/>
        <v>11928101</v>
      </c>
      <c r="F609" s="4">
        <f t="shared" ref="F609" si="1201">E609/$K609</f>
        <v>0.24796606352883321</v>
      </c>
      <c r="G609" s="3">
        <f t="shared" si="1119"/>
        <v>3594415</v>
      </c>
      <c r="H609" s="4">
        <f t="shared" ref="H609" si="1202">G609/$K609</f>
        <v>7.4722115300582301E-2</v>
      </c>
      <c r="I609" s="3">
        <f t="shared" si="1121"/>
        <v>1438092</v>
      </c>
      <c r="J609" s="4">
        <f t="shared" ref="J609" si="1203">I609/$K609</f>
        <v>2.9895623136684271E-2</v>
      </c>
      <c r="K609" s="3">
        <f t="shared" si="1123"/>
        <v>48103764</v>
      </c>
    </row>
    <row r="610" spans="1:11" x14ac:dyDescent="0.2">
      <c r="A610" s="12">
        <f t="shared" si="905"/>
        <v>43040</v>
      </c>
      <c r="B610" s="12"/>
      <c r="C610" s="3">
        <f t="shared" si="1115"/>
        <v>31253436</v>
      </c>
      <c r="D610" s="4">
        <f t="shared" ref="D610" si="1204">C610/$K610</f>
        <v>0.64611426393989702</v>
      </c>
      <c r="E610" s="3">
        <f t="shared" si="1117"/>
        <v>12002869</v>
      </c>
      <c r="F610" s="4">
        <f t="shared" ref="F610" si="1205">E610/$K610</f>
        <v>0.24813991233162355</v>
      </c>
      <c r="G610" s="3">
        <f t="shared" si="1119"/>
        <v>3677977</v>
      </c>
      <c r="H610" s="4">
        <f t="shared" ref="H610" si="1206">G610/$K610</f>
        <v>7.6036228533172184E-2</v>
      </c>
      <c r="I610" s="3">
        <f t="shared" si="1121"/>
        <v>1437094</v>
      </c>
      <c r="J610" s="4">
        <f t="shared" ref="J610" si="1207">I610/$K610</f>
        <v>2.9709595195307241E-2</v>
      </c>
      <c r="K610" s="3">
        <f t="shared" si="1123"/>
        <v>48371376</v>
      </c>
    </row>
    <row r="611" spans="1:11" x14ac:dyDescent="0.2">
      <c r="A611" s="12">
        <f t="shared" si="905"/>
        <v>43070</v>
      </c>
      <c r="B611" s="12"/>
      <c r="C611" s="3">
        <f t="shared" si="1115"/>
        <v>31217404</v>
      </c>
      <c r="D611" s="4">
        <f t="shared" ref="D611" si="1208">C611/$K611</f>
        <v>0.64076244016880912</v>
      </c>
      <c r="E611" s="3">
        <f t="shared" si="1117"/>
        <v>12122870</v>
      </c>
      <c r="F611" s="4">
        <f t="shared" ref="F611" si="1209">E611/$K611</f>
        <v>0.24883170179843436</v>
      </c>
      <c r="G611" s="3">
        <f t="shared" si="1119"/>
        <v>3606405</v>
      </c>
      <c r="H611" s="4">
        <f t="shared" ref="H611" si="1210">G611/$K611</f>
        <v>7.4024376531661454E-2</v>
      </c>
      <c r="I611" s="3">
        <f t="shared" si="1121"/>
        <v>1772475</v>
      </c>
      <c r="J611" s="4">
        <f t="shared" ref="J611" si="1211">I611/$K611</f>
        <v>3.6381481501095034E-2</v>
      </c>
      <c r="K611" s="3">
        <f t="shared" si="1123"/>
        <v>48719154</v>
      </c>
    </row>
    <row r="612" spans="1:11" x14ac:dyDescent="0.2">
      <c r="A612" s="12">
        <f t="shared" si="905"/>
        <v>43101</v>
      </c>
      <c r="B612" s="12"/>
      <c r="C612" s="3">
        <f t="shared" si="1115"/>
        <v>31253271</v>
      </c>
      <c r="D612" s="4">
        <f t="shared" ref="D612" si="1212">C612/$K612</f>
        <v>0.63901398337269488</v>
      </c>
      <c r="E612" s="3">
        <f t="shared" si="1117"/>
        <v>12212928</v>
      </c>
      <c r="F612" s="4">
        <f t="shared" ref="F612" si="1213">E612/$K612</f>
        <v>0.24970927906790683</v>
      </c>
      <c r="G612" s="3">
        <f t="shared" si="1119"/>
        <v>3667474</v>
      </c>
      <c r="H612" s="4">
        <f t="shared" ref="H612" si="1214">G612/$K612</f>
        <v>7.4986300462943245E-2</v>
      </c>
      <c r="I612" s="3">
        <f t="shared" si="1121"/>
        <v>1774914</v>
      </c>
      <c r="J612" s="4">
        <f t="shared" ref="J612" si="1215">I612/$K612</f>
        <v>3.6290437096455068E-2</v>
      </c>
      <c r="K612" s="3">
        <f t="shared" si="1123"/>
        <v>48908587</v>
      </c>
    </row>
    <row r="613" spans="1:11" x14ac:dyDescent="0.2">
      <c r="A613" s="12">
        <f t="shared" si="905"/>
        <v>43132</v>
      </c>
      <c r="B613" s="12"/>
      <c r="C613" s="3">
        <f t="shared" si="1115"/>
        <v>31566456</v>
      </c>
      <c r="D613" s="4">
        <f t="shared" ref="D613" si="1216">C613/$K613</f>
        <v>0.63972400055309808</v>
      </c>
      <c r="E613" s="3">
        <f t="shared" si="1117"/>
        <v>12351127</v>
      </c>
      <c r="F613" s="4">
        <f t="shared" ref="F613" si="1217">E613/$K613</f>
        <v>0.25030723676358807</v>
      </c>
      <c r="G613" s="3">
        <f t="shared" si="1119"/>
        <v>3647678</v>
      </c>
      <c r="H613" s="4">
        <f t="shared" ref="H613" si="1218">G613/$K613</f>
        <v>7.3923634724453194E-2</v>
      </c>
      <c r="I613" s="3">
        <f t="shared" si="1121"/>
        <v>1778606</v>
      </c>
      <c r="J613" s="4">
        <f t="shared" ref="J613" si="1219">I613/$K613</f>
        <v>3.6045127958860619E-2</v>
      </c>
      <c r="K613" s="3">
        <f t="shared" si="1123"/>
        <v>49343867</v>
      </c>
    </row>
    <row r="614" spans="1:11" x14ac:dyDescent="0.2">
      <c r="A614" s="12">
        <f t="shared" si="905"/>
        <v>43160</v>
      </c>
      <c r="B614" s="12"/>
      <c r="C614" s="3">
        <f t="shared" si="1115"/>
        <v>31560469</v>
      </c>
      <c r="D614" s="4">
        <f t="shared" ref="D614" si="1220">C614/$K614</f>
        <v>0.63802512164346359</v>
      </c>
      <c r="E614" s="3">
        <f t="shared" si="1117"/>
        <v>12453369</v>
      </c>
      <c r="F614" s="4">
        <f t="shared" ref="F614" si="1221">E614/$K614</f>
        <v>0.25175678698234616</v>
      </c>
      <c r="G614" s="3">
        <f t="shared" si="1119"/>
        <v>3665318</v>
      </c>
      <c r="H614" s="4">
        <f t="shared" ref="H614" si="1222">G614/$K614</f>
        <v>7.4097915427428426E-2</v>
      </c>
      <c r="I614" s="3">
        <f t="shared" si="1121"/>
        <v>1786716</v>
      </c>
      <c r="J614" s="4">
        <f t="shared" ref="J614" si="1223">I614/$K614</f>
        <v>3.612017594676184E-2</v>
      </c>
      <c r="K614" s="3">
        <f t="shared" si="1123"/>
        <v>49465872</v>
      </c>
    </row>
    <row r="615" spans="1:11" x14ac:dyDescent="0.2">
      <c r="A615" s="12">
        <f t="shared" si="905"/>
        <v>43191</v>
      </c>
      <c r="B615" s="12"/>
      <c r="C615" s="3">
        <f t="shared" ref="C615:C646" si="1224">SUM(C226:C237)</f>
        <v>31699424</v>
      </c>
      <c r="D615" s="4">
        <f t="shared" ref="D615" si="1225">C615/$K615</f>
        <v>0.63762150707055643</v>
      </c>
      <c r="E615" s="3">
        <f t="shared" ref="E615:E646" si="1226">SUM(E226:E237)</f>
        <v>12588294</v>
      </c>
      <c r="F615" s="4">
        <f t="shared" ref="F615" si="1227">E615/$K615</f>
        <v>0.25320860693643027</v>
      </c>
      <c r="G615" s="3">
        <f t="shared" ref="G615:G646" si="1228">SUM(G226:G237)</f>
        <v>3632767</v>
      </c>
      <c r="H615" s="4">
        <f t="shared" ref="H615" si="1229">G615/$K615</f>
        <v>7.3071686393298002E-2</v>
      </c>
      <c r="I615" s="3">
        <f t="shared" ref="I615:I646" si="1230">SUM(I226:I237)</f>
        <v>1794626</v>
      </c>
      <c r="J615" s="4">
        <f t="shared" ref="J615" si="1231">I615/$K615</f>
        <v>3.6098199599715268E-2</v>
      </c>
      <c r="K615" s="3">
        <f t="shared" ref="K615:K646" si="1232">SUM(K226:K237)</f>
        <v>49715111</v>
      </c>
    </row>
    <row r="616" spans="1:11" x14ac:dyDescent="0.2">
      <c r="A616" s="12">
        <f t="shared" si="905"/>
        <v>43221</v>
      </c>
      <c r="B616" s="12"/>
      <c r="C616" s="3">
        <f t="shared" si="1224"/>
        <v>31950135</v>
      </c>
      <c r="D616" s="4">
        <f t="shared" ref="D616" si="1233">C616/$K616</f>
        <v>0.64011325809600106</v>
      </c>
      <c r="E616" s="3">
        <f t="shared" si="1226"/>
        <v>12515606</v>
      </c>
      <c r="F616" s="4">
        <f t="shared" ref="F616" si="1234">E616/$K616</f>
        <v>0.25074715126261155</v>
      </c>
      <c r="G616" s="3">
        <f t="shared" si="1228"/>
        <v>3644497</v>
      </c>
      <c r="H616" s="4">
        <f t="shared" ref="H616" si="1235">G616/$K616</f>
        <v>7.3016619453755094E-2</v>
      </c>
      <c r="I616" s="3">
        <f t="shared" si="1230"/>
        <v>1803015</v>
      </c>
      <c r="J616" s="4">
        <f t="shared" ref="J616" si="1236">I616/$K616</f>
        <v>3.6122971187632268E-2</v>
      </c>
      <c r="K616" s="3">
        <f t="shared" si="1232"/>
        <v>49913253</v>
      </c>
    </row>
    <row r="617" spans="1:11" x14ac:dyDescent="0.2">
      <c r="A617" s="12">
        <f t="shared" si="905"/>
        <v>43252</v>
      </c>
      <c r="B617" s="12"/>
      <c r="C617" s="3">
        <f t="shared" si="1224"/>
        <v>32272138</v>
      </c>
      <c r="D617" s="4">
        <f t="shared" ref="D617" si="1237">C617/$K617</f>
        <v>0.64336448683090042</v>
      </c>
      <c r="E617" s="3">
        <f t="shared" si="1226"/>
        <v>12519437</v>
      </c>
      <c r="F617" s="4">
        <f t="shared" ref="F617" si="1238">E617/$K617</f>
        <v>0.24958250863072001</v>
      </c>
      <c r="G617" s="3">
        <f t="shared" si="1228"/>
        <v>3560239</v>
      </c>
      <c r="H617" s="4">
        <f t="shared" ref="H617" si="1239">G617/$K617</f>
        <v>7.097550640215898E-2</v>
      </c>
      <c r="I617" s="3">
        <f t="shared" si="1230"/>
        <v>1809702</v>
      </c>
      <c r="J617" s="4">
        <f t="shared" ref="J617" si="1240">I617/$K617</f>
        <v>3.6077498136220604E-2</v>
      </c>
      <c r="K617" s="3">
        <f t="shared" si="1232"/>
        <v>50161516</v>
      </c>
    </row>
    <row r="618" spans="1:11" x14ac:dyDescent="0.2">
      <c r="A618" s="12">
        <f t="shared" si="905"/>
        <v>43282</v>
      </c>
      <c r="B618" s="12"/>
      <c r="C618" s="3">
        <f t="shared" si="1224"/>
        <v>32466060</v>
      </c>
      <c r="D618" s="4">
        <f t="shared" ref="D618" si="1241">C618/$K618</f>
        <v>0.64289686025484538</v>
      </c>
      <c r="E618" s="3">
        <f t="shared" si="1226"/>
        <v>12666720</v>
      </c>
      <c r="F618" s="4">
        <f t="shared" ref="F618" si="1242">E618/$K618</f>
        <v>0.2508279266941309</v>
      </c>
      <c r="G618" s="3">
        <f t="shared" si="1228"/>
        <v>3560009</v>
      </c>
      <c r="H618" s="4">
        <f t="shared" ref="H618" si="1243">G618/$K618</f>
        <v>7.0495730266592005E-2</v>
      </c>
      <c r="I618" s="3">
        <f t="shared" si="1230"/>
        <v>1806851</v>
      </c>
      <c r="J618" s="4">
        <f t="shared" ref="J618" si="1244">I618/$K618</f>
        <v>3.5779482784431729E-2</v>
      </c>
      <c r="K618" s="3">
        <f t="shared" si="1232"/>
        <v>50499640</v>
      </c>
    </row>
    <row r="619" spans="1:11" x14ac:dyDescent="0.2">
      <c r="A619" s="12">
        <f t="shared" si="905"/>
        <v>43313</v>
      </c>
      <c r="B619" s="12"/>
      <c r="C619" s="3">
        <f t="shared" si="1224"/>
        <v>32944140</v>
      </c>
      <c r="D619" s="4">
        <f t="shared" ref="D619" si="1245">C619/$K619</f>
        <v>0.6450223027495956</v>
      </c>
      <c r="E619" s="3">
        <f t="shared" si="1226"/>
        <v>12747725</v>
      </c>
      <c r="F619" s="4">
        <f t="shared" ref="F619" si="1246">E619/$K619</f>
        <v>0.24959118478486883</v>
      </c>
      <c r="G619" s="3">
        <f t="shared" si="1228"/>
        <v>3569586</v>
      </c>
      <c r="H619" s="4">
        <f t="shared" ref="H619" si="1247">G619/$K619</f>
        <v>6.9889897917587707E-2</v>
      </c>
      <c r="I619" s="3">
        <f t="shared" si="1230"/>
        <v>1812969</v>
      </c>
      <c r="J619" s="4">
        <f t="shared" ref="J619" si="1248">I619/$K619</f>
        <v>3.5496614547947877E-2</v>
      </c>
      <c r="K619" s="3">
        <f t="shared" si="1232"/>
        <v>51074420</v>
      </c>
    </row>
    <row r="620" spans="1:11" x14ac:dyDescent="0.2">
      <c r="A620" s="12">
        <f t="shared" si="905"/>
        <v>43344</v>
      </c>
      <c r="B620" s="12"/>
      <c r="C620" s="3">
        <f t="shared" si="1224"/>
        <v>33213339</v>
      </c>
      <c r="D620" s="4">
        <f t="shared" ref="D620" si="1249">C620/$K620</f>
        <v>0.64698103823180031</v>
      </c>
      <c r="E620" s="3">
        <f t="shared" si="1226"/>
        <v>12770455</v>
      </c>
      <c r="F620" s="4">
        <f t="shared" ref="F620" si="1250">E620/$K620</f>
        <v>0.24876277072270528</v>
      </c>
      <c r="G620" s="3">
        <f t="shared" si="1228"/>
        <v>3545449</v>
      </c>
      <c r="H620" s="4">
        <f t="shared" ref="H620" si="1251">G620/$K620</f>
        <v>6.9063766067539861E-2</v>
      </c>
      <c r="I620" s="3">
        <f t="shared" si="1230"/>
        <v>1806634</v>
      </c>
      <c r="J620" s="4">
        <f t="shared" ref="J620" si="1252">I620/$K620</f>
        <v>3.5192424977954502E-2</v>
      </c>
      <c r="K620" s="3">
        <f t="shared" si="1232"/>
        <v>51335877</v>
      </c>
    </row>
    <row r="621" spans="1:11" x14ac:dyDescent="0.2">
      <c r="A621" s="12"/>
      <c r="B621" s="12"/>
      <c r="C621" s="3"/>
      <c r="D621" s="4"/>
      <c r="E621" s="3"/>
      <c r="F621" s="4"/>
      <c r="G621" s="3"/>
      <c r="H621" s="4"/>
      <c r="I621" s="3"/>
      <c r="J621" s="4"/>
      <c r="K621" s="3"/>
    </row>
    <row r="622" spans="1:11" x14ac:dyDescent="0.2">
      <c r="A622" s="12"/>
      <c r="B622" s="12"/>
      <c r="C622" s="3"/>
      <c r="D622" s="4"/>
      <c r="E622" s="3"/>
      <c r="F622" s="4"/>
      <c r="G622" s="3"/>
      <c r="H622" s="4"/>
      <c r="I622" s="3"/>
      <c r="J622" s="4"/>
      <c r="K622" s="3"/>
    </row>
  </sheetData>
  <phoneticPr fontId="0" type="noConversion"/>
  <printOptions horizontalCentered="1" gridLines="1" gridLinesSet="0"/>
  <pageMargins left="0.5" right="0.5" top="0.5" bottom="0.5" header="0.25" footer="0.25"/>
  <pageSetup scale="90" orientation="portrait" horizontalDpi="1200" verticalDpi="1200" r:id="rId1"/>
  <headerFooter alignWithMargins="0">
    <oddHeader>&amp;L&amp;D&amp;R&amp;P of &amp;N</oddHeader>
    <oddFooter>&amp;L&amp;Z&amp;F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>
    <pageSetUpPr fitToPage="1"/>
  </sheetPr>
  <dimension ref="A1:K616"/>
  <sheetViews>
    <sheetView tabSelected="1" topLeftCell="A13" workbookViewId="0">
      <selection activeCell="M13" sqref="M1:M1048576"/>
    </sheetView>
  </sheetViews>
  <sheetFormatPr defaultColWidth="9.5703125" defaultRowHeight="12.75" x14ac:dyDescent="0.2"/>
  <cols>
    <col min="1" max="1" width="11.42578125" customWidth="1"/>
    <col min="2" max="2" width="8.42578125" customWidth="1"/>
    <col min="3" max="3" width="10.5703125" bestFit="1" customWidth="1"/>
    <col min="4" max="4" width="7.42578125" bestFit="1" customWidth="1"/>
    <col min="5" max="5" width="13" customWidth="1"/>
    <col min="6" max="6" width="7.42578125" bestFit="1" customWidth="1"/>
    <col min="7" max="7" width="12.42578125" bestFit="1" customWidth="1"/>
    <col min="8" max="8" width="9.5703125" bestFit="1" customWidth="1"/>
    <col min="9" max="9" width="11.140625" customWidth="1"/>
    <col min="10" max="10" width="12.85546875" bestFit="1" customWidth="1"/>
    <col min="11" max="11" width="13.42578125" customWidth="1"/>
  </cols>
  <sheetData>
    <row r="1" spans="1:11" ht="15.75" x14ac:dyDescent="0.25">
      <c r="A1" s="6" t="s">
        <v>12</v>
      </c>
      <c r="B1" s="6"/>
      <c r="C1" s="7"/>
      <c r="D1" s="7"/>
      <c r="E1" s="7"/>
      <c r="F1" s="7"/>
      <c r="G1" s="7"/>
      <c r="H1" s="7"/>
      <c r="I1" s="7"/>
      <c r="J1" s="7"/>
      <c r="K1" s="21"/>
    </row>
    <row r="2" spans="1:11" ht="15.75" x14ac:dyDescent="0.25">
      <c r="A2" s="6" t="s">
        <v>11</v>
      </c>
      <c r="B2" s="6"/>
      <c r="C2" s="7"/>
      <c r="D2" s="7"/>
      <c r="E2" s="7"/>
      <c r="F2" s="7"/>
      <c r="G2" s="7"/>
      <c r="H2" s="7"/>
      <c r="I2" s="6"/>
      <c r="J2" s="6"/>
      <c r="K2" s="22"/>
    </row>
    <row r="3" spans="1:11" ht="15.75" x14ac:dyDescent="0.25">
      <c r="A3" s="20" t="str">
        <f>"FOR THE MONTH OF "&amp;TEXT(MAXA(A66:A251),"MMMMMMMMM,  yyyy")</f>
        <v>FOR THE MONTH OF September,  2018</v>
      </c>
      <c r="B3" s="20"/>
      <c r="C3" s="7"/>
      <c r="D3" s="7"/>
      <c r="E3" s="7"/>
      <c r="F3" s="7"/>
      <c r="G3" s="7"/>
      <c r="H3" s="7"/>
      <c r="I3" s="7"/>
      <c r="J3" s="7"/>
      <c r="K3" s="5"/>
    </row>
    <row r="4" spans="1:11" ht="15.75" x14ac:dyDescent="0.25">
      <c r="A4" s="6" t="s">
        <v>33</v>
      </c>
      <c r="B4" s="6"/>
      <c r="C4" s="7"/>
      <c r="D4" s="7"/>
      <c r="E4" s="7"/>
      <c r="F4" s="7"/>
      <c r="G4" s="7"/>
      <c r="H4" s="7"/>
      <c r="I4" s="7"/>
      <c r="J4" s="7"/>
      <c r="K4" s="5"/>
    </row>
    <row r="5" spans="1:11" x14ac:dyDescent="0.2">
      <c r="C5" s="5"/>
      <c r="D5" s="5"/>
      <c r="E5" s="5"/>
      <c r="F5" s="5"/>
      <c r="G5" s="5"/>
      <c r="H5" s="5"/>
      <c r="I5" s="10"/>
      <c r="J5" s="10"/>
      <c r="K5" s="5"/>
    </row>
    <row r="6" spans="1:11" s="8" customFormat="1" x14ac:dyDescent="0.2">
      <c r="C6" s="11" t="s">
        <v>1</v>
      </c>
      <c r="D6" s="9"/>
      <c r="E6" s="11" t="s">
        <v>2</v>
      </c>
      <c r="F6" s="9"/>
      <c r="G6" s="11" t="s">
        <v>3</v>
      </c>
      <c r="H6" s="9"/>
      <c r="I6" s="11" t="s">
        <v>16</v>
      </c>
      <c r="J6" s="11"/>
      <c r="K6" s="11" t="s">
        <v>4</v>
      </c>
    </row>
    <row r="7" spans="1:11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ht="15.75" x14ac:dyDescent="0.25">
      <c r="A8" s="16" t="s">
        <v>5</v>
      </c>
      <c r="B8" s="16"/>
    </row>
    <row r="9" spans="1:11" x14ac:dyDescent="0.2">
      <c r="A9" s="12">
        <f>DATE(IF(MONTH(A20)=12,YEAR(A20),YEAR(A20)-1),IF(MONTH(A20)=12,1,MONTH(A20)+1),1)</f>
        <v>42979</v>
      </c>
      <c r="B9" s="12"/>
      <c r="C9" s="3">
        <f t="shared" ref="C9:C21" si="0">VLOOKUP($A9,rangeUO,COLUMN(),FALSE)</f>
        <v>2305346</v>
      </c>
      <c r="D9" s="4">
        <f t="shared" ref="D9" si="1">+C9/$K9</f>
        <v>0.62869586322940274</v>
      </c>
      <c r="E9" s="3">
        <f t="shared" ref="E9:E21" si="2">VLOOKUP($A9,rangeUO,COLUMN(),FALSE)</f>
        <v>541676</v>
      </c>
      <c r="F9" s="18">
        <f t="shared" ref="F9" si="3">+E9/$K9</f>
        <v>0.14772162634617536</v>
      </c>
      <c r="G9" s="3">
        <f t="shared" ref="G9:G21" si="4">VLOOKUP($A9,rangeUO,COLUMN(),FALSE)</f>
        <v>789386</v>
      </c>
      <c r="H9" s="4">
        <f t="shared" ref="H9" si="5">+G9/$K9</f>
        <v>0.21527515292333788</v>
      </c>
      <c r="I9" s="3">
        <f t="shared" ref="I9:I21" si="6">VLOOKUP($A9,rangeUO,COLUMN(),FALSE)</f>
        <v>30462</v>
      </c>
      <c r="J9" s="4">
        <f t="shared" ref="J9" si="7">+I9/$K9</f>
        <v>8.3073575010840315E-3</v>
      </c>
      <c r="K9" s="3">
        <f t="shared" ref="K9:K21" si="8">VLOOKUP($A9,rangeUO,COLUMN(),FALSE)</f>
        <v>3666870</v>
      </c>
    </row>
    <row r="10" spans="1:11" x14ac:dyDescent="0.2">
      <c r="A10" s="12">
        <f>DATE(IF(MONTH(A21)=12,YEAR(A21),YEAR(A21)-1),IF(MONTH(A21)=12,1,MONTH(A21)+1),1)</f>
        <v>43009</v>
      </c>
      <c r="B10" s="12"/>
      <c r="C10" s="3">
        <f t="shared" si="0"/>
        <v>2428743</v>
      </c>
      <c r="D10" s="4">
        <f t="shared" ref="D10:D21" si="9">+C10/$K10</f>
        <v>0.62728489909433105</v>
      </c>
      <c r="E10" s="3">
        <f t="shared" si="2"/>
        <v>553229</v>
      </c>
      <c r="F10" s="18">
        <f t="shared" ref="F10:F21" si="10">+E10/$K10</f>
        <v>0.14288551626955082</v>
      </c>
      <c r="G10" s="3">
        <f t="shared" si="4"/>
        <v>857452</v>
      </c>
      <c r="H10" s="4">
        <f t="shared" ref="H10:H21" si="11">+G10/$K10</f>
        <v>0.22145887452819515</v>
      </c>
      <c r="I10" s="3">
        <f t="shared" si="6"/>
        <v>32410</v>
      </c>
      <c r="J10" s="4">
        <f t="shared" ref="J10:J21" si="12">+I10/$K10</f>
        <v>8.370710107923016E-3</v>
      </c>
      <c r="K10" s="3">
        <f t="shared" si="8"/>
        <v>3871834</v>
      </c>
    </row>
    <row r="11" spans="1:11" x14ac:dyDescent="0.2">
      <c r="A11" s="12">
        <f t="shared" ref="A11:A20" si="13">DATE(IF(MONTH(A10)&lt;12,YEAR(A10),YEAR(A10)+1),IF(MONTH(A10)=12,1,MONTH(A10)+1),1)</f>
        <v>43040</v>
      </c>
      <c r="B11" s="12"/>
      <c r="C11" s="3">
        <f t="shared" si="0"/>
        <v>2519909</v>
      </c>
      <c r="D11" s="4">
        <f t="shared" si="9"/>
        <v>0.63695799110349882</v>
      </c>
      <c r="E11" s="3">
        <f t="shared" si="2"/>
        <v>555131</v>
      </c>
      <c r="F11" s="18">
        <f t="shared" si="10"/>
        <v>0.14032059354495593</v>
      </c>
      <c r="G11" s="3">
        <f t="shared" si="4"/>
        <v>842600</v>
      </c>
      <c r="H11" s="4">
        <f t="shared" si="11"/>
        <v>0.21298420034366641</v>
      </c>
      <c r="I11" s="3">
        <f t="shared" si="6"/>
        <v>38522</v>
      </c>
      <c r="J11" s="4">
        <f t="shared" si="12"/>
        <v>9.7372150078788491E-3</v>
      </c>
      <c r="K11" s="3">
        <f t="shared" si="8"/>
        <v>3956162</v>
      </c>
    </row>
    <row r="12" spans="1:11" x14ac:dyDescent="0.2">
      <c r="A12" s="12">
        <f t="shared" si="13"/>
        <v>43070</v>
      </c>
      <c r="B12" s="12"/>
      <c r="C12" s="3">
        <f t="shared" si="0"/>
        <v>2401815</v>
      </c>
      <c r="D12" s="4">
        <f t="shared" si="9"/>
        <v>0.58310392989395288</v>
      </c>
      <c r="E12" s="3">
        <f t="shared" si="2"/>
        <v>595856</v>
      </c>
      <c r="F12" s="18">
        <f t="shared" si="10"/>
        <v>0.14465975741299442</v>
      </c>
      <c r="G12" s="3">
        <f t="shared" si="4"/>
        <v>1077855</v>
      </c>
      <c r="H12" s="4">
        <f t="shared" si="11"/>
        <v>0.26167772553500024</v>
      </c>
      <c r="I12" s="3">
        <f t="shared" si="6"/>
        <v>43491</v>
      </c>
      <c r="J12" s="4">
        <f t="shared" si="12"/>
        <v>1.0558587158052517E-2</v>
      </c>
      <c r="K12" s="3">
        <f t="shared" si="8"/>
        <v>4119017</v>
      </c>
    </row>
    <row r="13" spans="1:11" x14ac:dyDescent="0.2">
      <c r="A13" s="12">
        <f t="shared" si="13"/>
        <v>43101</v>
      </c>
      <c r="B13" s="12"/>
      <c r="C13" s="3">
        <f t="shared" si="0"/>
        <v>2597351</v>
      </c>
      <c r="D13" s="4">
        <f t="shared" si="9"/>
        <v>0.60302707938450795</v>
      </c>
      <c r="E13" s="3">
        <f t="shared" si="2"/>
        <v>660440</v>
      </c>
      <c r="F13" s="18">
        <f t="shared" si="10"/>
        <v>0.15333437964630287</v>
      </c>
      <c r="G13" s="3">
        <f t="shared" si="4"/>
        <v>1014838</v>
      </c>
      <c r="H13" s="4">
        <f t="shared" si="11"/>
        <v>0.23561497663905082</v>
      </c>
      <c r="I13" s="3">
        <f t="shared" si="6"/>
        <v>34559</v>
      </c>
      <c r="J13" s="4">
        <f t="shared" si="12"/>
        <v>8.0235643301383632E-3</v>
      </c>
      <c r="K13" s="3">
        <f t="shared" si="8"/>
        <v>4307188</v>
      </c>
    </row>
    <row r="14" spans="1:11" x14ac:dyDescent="0.2">
      <c r="A14" s="12">
        <f t="shared" si="13"/>
        <v>43132</v>
      </c>
      <c r="B14" s="12"/>
      <c r="C14" s="3">
        <f t="shared" si="0"/>
        <v>2254881</v>
      </c>
      <c r="D14" s="4">
        <f t="shared" si="9"/>
        <v>0.62725245587164313</v>
      </c>
      <c r="E14" s="3">
        <f t="shared" si="2"/>
        <v>604941</v>
      </c>
      <c r="F14" s="18">
        <f t="shared" si="10"/>
        <v>0.16827971316776705</v>
      </c>
      <c r="G14" s="3">
        <f t="shared" si="4"/>
        <v>705057</v>
      </c>
      <c r="H14" s="4">
        <f t="shared" si="11"/>
        <v>0.19612952292360133</v>
      </c>
      <c r="I14" s="3">
        <f t="shared" si="6"/>
        <v>29975</v>
      </c>
      <c r="J14" s="4">
        <f t="shared" si="12"/>
        <v>8.3383080369884288E-3</v>
      </c>
      <c r="K14" s="3">
        <f t="shared" si="8"/>
        <v>3594854</v>
      </c>
    </row>
    <row r="15" spans="1:11" x14ac:dyDescent="0.2">
      <c r="A15" s="12">
        <f t="shared" si="13"/>
        <v>43160</v>
      </c>
      <c r="B15" s="12"/>
      <c r="C15" s="3">
        <f t="shared" si="0"/>
        <v>2568284</v>
      </c>
      <c r="D15" s="4">
        <f t="shared" si="9"/>
        <v>0.63723296799871176</v>
      </c>
      <c r="E15" s="3">
        <f t="shared" si="2"/>
        <v>593982</v>
      </c>
      <c r="F15" s="18">
        <f t="shared" si="10"/>
        <v>0.14737658015928568</v>
      </c>
      <c r="G15" s="3">
        <f t="shared" si="4"/>
        <v>836787</v>
      </c>
      <c r="H15" s="4">
        <f t="shared" si="11"/>
        <v>0.20762044368642177</v>
      </c>
      <c r="I15" s="3">
        <f t="shared" si="6"/>
        <v>31316</v>
      </c>
      <c r="J15" s="4">
        <f t="shared" si="12"/>
        <v>7.7700081555807914E-3</v>
      </c>
      <c r="K15" s="3">
        <f t="shared" si="8"/>
        <v>4030369</v>
      </c>
    </row>
    <row r="16" spans="1:11" x14ac:dyDescent="0.2">
      <c r="A16" s="12">
        <f t="shared" si="13"/>
        <v>43191</v>
      </c>
      <c r="B16" s="12"/>
      <c r="C16" s="3">
        <f t="shared" si="0"/>
        <v>2286361</v>
      </c>
      <c r="D16" s="4">
        <f t="shared" si="9"/>
        <v>0.58908914299259507</v>
      </c>
      <c r="E16" s="3">
        <f t="shared" si="2"/>
        <v>571905</v>
      </c>
      <c r="F16" s="18">
        <f t="shared" si="10"/>
        <v>0.14735338221880975</v>
      </c>
      <c r="G16" s="3">
        <f t="shared" si="4"/>
        <v>992621</v>
      </c>
      <c r="H16" s="4">
        <f t="shared" si="11"/>
        <v>0.2557523742779258</v>
      </c>
      <c r="I16" s="3">
        <f t="shared" si="6"/>
        <v>30293</v>
      </c>
      <c r="J16" s="4">
        <f t="shared" si="12"/>
        <v>7.8051005106694353E-3</v>
      </c>
      <c r="K16" s="3">
        <f t="shared" si="8"/>
        <v>3881180</v>
      </c>
    </row>
    <row r="17" spans="1:11" x14ac:dyDescent="0.2">
      <c r="A17" s="12">
        <f t="shared" si="13"/>
        <v>43221</v>
      </c>
      <c r="B17" s="12"/>
      <c r="C17" s="3">
        <f t="shared" si="0"/>
        <v>2689796</v>
      </c>
      <c r="D17" s="4">
        <f t="shared" si="9"/>
        <v>0.63511818226251926</v>
      </c>
      <c r="E17" s="3">
        <f t="shared" si="2"/>
        <v>596581</v>
      </c>
      <c r="F17" s="18">
        <f t="shared" si="10"/>
        <v>0.14086549325389583</v>
      </c>
      <c r="G17" s="3">
        <f t="shared" si="4"/>
        <v>917671</v>
      </c>
      <c r="H17" s="4">
        <f t="shared" si="11"/>
        <v>0.21668168791797901</v>
      </c>
      <c r="I17" s="3">
        <f t="shared" si="6"/>
        <v>31063</v>
      </c>
      <c r="J17" s="4">
        <f t="shared" si="12"/>
        <v>7.3346365656059547E-3</v>
      </c>
      <c r="K17" s="3">
        <f t="shared" si="8"/>
        <v>4235111</v>
      </c>
    </row>
    <row r="18" spans="1:11" x14ac:dyDescent="0.2">
      <c r="A18" s="12">
        <f t="shared" si="13"/>
        <v>43252</v>
      </c>
      <c r="B18" s="12"/>
      <c r="C18" s="3">
        <f t="shared" si="0"/>
        <v>2106425</v>
      </c>
      <c r="D18" s="4">
        <f t="shared" si="9"/>
        <v>0.55203679083415946</v>
      </c>
      <c r="E18" s="3">
        <f t="shared" si="2"/>
        <v>622084</v>
      </c>
      <c r="F18" s="18">
        <f t="shared" si="10"/>
        <v>0.16303132320841107</v>
      </c>
      <c r="G18" s="3">
        <f t="shared" si="4"/>
        <v>1042115</v>
      </c>
      <c r="H18" s="4">
        <f t="shared" si="11"/>
        <v>0.27311004202862205</v>
      </c>
      <c r="I18" s="3">
        <f t="shared" si="6"/>
        <v>45109</v>
      </c>
      <c r="J18" s="4">
        <f t="shared" si="12"/>
        <v>1.1821843928807387E-2</v>
      </c>
      <c r="K18" s="3">
        <f t="shared" si="8"/>
        <v>3815733</v>
      </c>
    </row>
    <row r="19" spans="1:11" x14ac:dyDescent="0.2">
      <c r="A19" s="12">
        <f t="shared" si="13"/>
        <v>43282</v>
      </c>
      <c r="B19" s="12"/>
      <c r="C19" s="3">
        <f t="shared" si="0"/>
        <v>2589520</v>
      </c>
      <c r="D19" s="4">
        <f t="shared" si="9"/>
        <v>0.61171675996485875</v>
      </c>
      <c r="E19" s="3">
        <f t="shared" si="2"/>
        <v>599195</v>
      </c>
      <c r="F19" s="18">
        <f t="shared" si="10"/>
        <v>0.14154655070713629</v>
      </c>
      <c r="G19" s="3">
        <f t="shared" si="4"/>
        <v>1010417</v>
      </c>
      <c r="H19" s="4">
        <f t="shared" si="11"/>
        <v>0.2386886424717371</v>
      </c>
      <c r="I19" s="3">
        <f t="shared" si="6"/>
        <v>34069</v>
      </c>
      <c r="J19" s="4">
        <f t="shared" si="12"/>
        <v>8.0480468562678688E-3</v>
      </c>
      <c r="K19" s="3">
        <f t="shared" si="8"/>
        <v>4233201</v>
      </c>
    </row>
    <row r="20" spans="1:11" x14ac:dyDescent="0.2">
      <c r="A20" s="12">
        <f t="shared" si="13"/>
        <v>43313</v>
      </c>
      <c r="B20" s="12"/>
      <c r="C20" s="3">
        <f t="shared" si="0"/>
        <v>2569972</v>
      </c>
      <c r="D20" s="4">
        <f t="shared" si="9"/>
        <v>0.59984576560292857</v>
      </c>
      <c r="E20" s="3">
        <f t="shared" si="2"/>
        <v>659002</v>
      </c>
      <c r="F20" s="18">
        <f t="shared" si="10"/>
        <v>0.15381473386630715</v>
      </c>
      <c r="G20" s="3">
        <f t="shared" si="4"/>
        <v>1005836</v>
      </c>
      <c r="H20" s="4">
        <f t="shared" si="11"/>
        <v>0.23476771945024588</v>
      </c>
      <c r="I20" s="3">
        <f t="shared" si="6"/>
        <v>49578</v>
      </c>
      <c r="J20" s="4">
        <f t="shared" si="12"/>
        <v>1.1571781080518385E-2</v>
      </c>
      <c r="K20" s="3">
        <f t="shared" si="8"/>
        <v>4284388</v>
      </c>
    </row>
    <row r="21" spans="1:11" x14ac:dyDescent="0.2">
      <c r="A21" s="12">
        <f>MAXA(A65:A254)</f>
        <v>43344</v>
      </c>
      <c r="B21" s="12"/>
      <c r="C21" s="3">
        <f t="shared" si="0"/>
        <v>2223876</v>
      </c>
      <c r="D21" s="4">
        <f t="shared" si="9"/>
        <v>0.59417108111769168</v>
      </c>
      <c r="E21" s="3">
        <f t="shared" si="2"/>
        <v>537361</v>
      </c>
      <c r="F21" s="18">
        <f t="shared" si="10"/>
        <v>0.14357111921729626</v>
      </c>
      <c r="G21" s="3">
        <f t="shared" si="4"/>
        <v>951777</v>
      </c>
      <c r="H21" s="4">
        <f t="shared" si="11"/>
        <v>0.25429402047279309</v>
      </c>
      <c r="I21" s="3">
        <f t="shared" si="6"/>
        <v>29807</v>
      </c>
      <c r="J21" s="4">
        <f t="shared" si="12"/>
        <v>7.9637791922189168E-3</v>
      </c>
      <c r="K21" s="3">
        <f t="shared" si="8"/>
        <v>3742821</v>
      </c>
    </row>
    <row r="23" spans="1:11" ht="15.75" x14ac:dyDescent="0.25">
      <c r="A23" s="16" t="s">
        <v>6</v>
      </c>
      <c r="B23" s="16"/>
    </row>
    <row r="24" spans="1:11" x14ac:dyDescent="0.2">
      <c r="A24" s="2">
        <f t="shared" ref="A24:A36" si="14">+A9</f>
        <v>42979</v>
      </c>
      <c r="B24" s="2"/>
      <c r="C24" s="3">
        <f t="shared" ref="C24:C36" si="15">VLOOKUP($A24,rangeOUYTD,COLUMN(),FALSE)</f>
        <v>21749969</v>
      </c>
      <c r="D24" s="4">
        <f t="shared" ref="D24" si="16">+C24/$K24</f>
        <v>0.62043900729275037</v>
      </c>
      <c r="E24" s="3">
        <f t="shared" ref="E24:E36" si="17">VLOOKUP($A24,rangeOUYTD,COLUMN(),FALSE)</f>
        <v>5342751</v>
      </c>
      <c r="F24" s="18">
        <f t="shared" ref="F24" si="18">+E24/$K24</f>
        <v>0.15240716557583825</v>
      </c>
      <c r="G24" s="3">
        <f t="shared" ref="G24:G36" si="19">VLOOKUP($A24,rangeOUYTD,COLUMN(),FALSE)</f>
        <v>7662812</v>
      </c>
      <c r="H24" s="4">
        <f t="shared" ref="H24" si="20">+G24/$K24</f>
        <v>0.21858916076390614</v>
      </c>
      <c r="I24" s="3">
        <f t="shared" ref="I24:I36" si="21">VLOOKUP($A24,rangeOUYTD,COLUMN(),FALSE)</f>
        <v>300241</v>
      </c>
      <c r="J24" s="4">
        <f t="shared" ref="J24" si="22">+I24/$K24</f>
        <v>8.5646663675052886E-3</v>
      </c>
      <c r="K24" s="3">
        <f t="shared" ref="K24:K36" si="23">VLOOKUP($A24,rangeOUYTD,COLUMN(),FALSE)</f>
        <v>35055773</v>
      </c>
    </row>
    <row r="25" spans="1:11" x14ac:dyDescent="0.2">
      <c r="A25" s="2">
        <f t="shared" si="14"/>
        <v>43009</v>
      </c>
      <c r="B25" s="2"/>
      <c r="C25" s="3">
        <f t="shared" si="15"/>
        <v>24178712</v>
      </c>
      <c r="D25" s="4">
        <f t="shared" ref="D25:D36" si="24">+C25/$K25</f>
        <v>0.62111991625891616</v>
      </c>
      <c r="E25" s="3">
        <f t="shared" si="17"/>
        <v>5895980</v>
      </c>
      <c r="F25" s="18">
        <f t="shared" ref="F25:F36" si="25">+E25/$K25</f>
        <v>0.15146011929271685</v>
      </c>
      <c r="G25" s="3">
        <f t="shared" si="19"/>
        <v>8520264</v>
      </c>
      <c r="H25" s="4">
        <f t="shared" ref="H25:H36" si="26">+G25/$K25</f>
        <v>0.21887458943982865</v>
      </c>
      <c r="I25" s="3">
        <f t="shared" si="21"/>
        <v>332651</v>
      </c>
      <c r="J25" s="4">
        <f t="shared" ref="J25:J36" si="27">+I25/$K25</f>
        <v>8.5453750085382855E-3</v>
      </c>
      <c r="K25" s="3">
        <f t="shared" si="23"/>
        <v>38927607</v>
      </c>
    </row>
    <row r="26" spans="1:11" x14ac:dyDescent="0.2">
      <c r="A26" s="2">
        <f t="shared" si="14"/>
        <v>43040</v>
      </c>
      <c r="B26" s="2"/>
      <c r="C26" s="3">
        <f t="shared" si="15"/>
        <v>26698621</v>
      </c>
      <c r="D26" s="4">
        <f t="shared" si="24"/>
        <v>0.6225810282673615</v>
      </c>
      <c r="E26" s="3">
        <f t="shared" si="17"/>
        <v>6451111</v>
      </c>
      <c r="F26" s="18">
        <f t="shared" si="25"/>
        <v>0.15043246315406653</v>
      </c>
      <c r="G26" s="3">
        <f t="shared" si="19"/>
        <v>9362864</v>
      </c>
      <c r="H26" s="4">
        <f t="shared" si="26"/>
        <v>0.21833118259731321</v>
      </c>
      <c r="I26" s="3">
        <f t="shared" si="21"/>
        <v>371173</v>
      </c>
      <c r="J26" s="4">
        <f t="shared" si="27"/>
        <v>8.6553259812587827E-3</v>
      </c>
      <c r="K26" s="3">
        <f t="shared" si="23"/>
        <v>42883769</v>
      </c>
    </row>
    <row r="27" spans="1:11" x14ac:dyDescent="0.2">
      <c r="A27" s="2">
        <f t="shared" si="14"/>
        <v>43070</v>
      </c>
      <c r="B27" s="2"/>
      <c r="C27" s="3">
        <f t="shared" si="15"/>
        <v>29100436</v>
      </c>
      <c r="D27" s="4">
        <f t="shared" si="24"/>
        <v>0.61912151335029375</v>
      </c>
      <c r="E27" s="3">
        <f t="shared" si="17"/>
        <v>7046967</v>
      </c>
      <c r="F27" s="18">
        <f t="shared" si="25"/>
        <v>0.14992658094777617</v>
      </c>
      <c r="G27" s="3">
        <f t="shared" si="19"/>
        <v>10440719</v>
      </c>
      <c r="H27" s="4">
        <f t="shared" si="26"/>
        <v>0.22212979034902314</v>
      </c>
      <c r="I27" s="3">
        <f t="shared" si="21"/>
        <v>414664</v>
      </c>
      <c r="J27" s="4">
        <f t="shared" si="27"/>
        <v>8.8221153529069538E-3</v>
      </c>
      <c r="K27" s="3">
        <f t="shared" si="23"/>
        <v>47002786</v>
      </c>
    </row>
    <row r="28" spans="1:11" x14ac:dyDescent="0.2">
      <c r="A28" s="2">
        <f t="shared" si="14"/>
        <v>43101</v>
      </c>
      <c r="B28" s="2"/>
      <c r="C28" s="3">
        <f t="shared" si="15"/>
        <v>2597351</v>
      </c>
      <c r="D28" s="4">
        <f t="shared" si="24"/>
        <v>0.60302707938450795</v>
      </c>
      <c r="E28" s="3">
        <f t="shared" si="17"/>
        <v>660440</v>
      </c>
      <c r="F28" s="18">
        <f t="shared" si="25"/>
        <v>0.15333437964630287</v>
      </c>
      <c r="G28" s="3">
        <f t="shared" si="19"/>
        <v>1014838</v>
      </c>
      <c r="H28" s="4">
        <f t="shared" si="26"/>
        <v>0.23561497663905082</v>
      </c>
      <c r="I28" s="3">
        <f t="shared" si="21"/>
        <v>34559</v>
      </c>
      <c r="J28" s="4">
        <f t="shared" si="27"/>
        <v>8.0235643301383632E-3</v>
      </c>
      <c r="K28" s="3">
        <f t="shared" si="23"/>
        <v>4307188</v>
      </c>
    </row>
    <row r="29" spans="1:11" x14ac:dyDescent="0.2">
      <c r="A29" s="2">
        <f t="shared" si="14"/>
        <v>43132</v>
      </c>
      <c r="B29" s="2"/>
      <c r="C29" s="3">
        <f t="shared" si="15"/>
        <v>4852232</v>
      </c>
      <c r="D29" s="4">
        <f t="shared" si="24"/>
        <v>0.61404786256514454</v>
      </c>
      <c r="E29" s="3">
        <f t="shared" si="17"/>
        <v>1265381</v>
      </c>
      <c r="F29" s="18">
        <f t="shared" si="25"/>
        <v>0.16013341867836187</v>
      </c>
      <c r="G29" s="3">
        <f t="shared" si="19"/>
        <v>1719895</v>
      </c>
      <c r="H29" s="4">
        <f t="shared" si="26"/>
        <v>0.21765196894676084</v>
      </c>
      <c r="I29" s="3">
        <f t="shared" si="21"/>
        <v>64534</v>
      </c>
      <c r="J29" s="4">
        <f t="shared" si="27"/>
        <v>8.1667498097327245E-3</v>
      </c>
      <c r="K29" s="3">
        <f t="shared" si="23"/>
        <v>7902042</v>
      </c>
    </row>
    <row r="30" spans="1:11" x14ac:dyDescent="0.2">
      <c r="A30" s="2">
        <f t="shared" si="14"/>
        <v>43160</v>
      </c>
      <c r="B30" s="2"/>
      <c r="C30" s="3">
        <f t="shared" si="15"/>
        <v>7420516</v>
      </c>
      <c r="D30" s="4">
        <f t="shared" si="24"/>
        <v>0.62187901506242116</v>
      </c>
      <c r="E30" s="3">
        <f t="shared" si="17"/>
        <v>1859363</v>
      </c>
      <c r="F30" s="18">
        <f t="shared" si="25"/>
        <v>0.15582458566001456</v>
      </c>
      <c r="G30" s="3">
        <f t="shared" si="19"/>
        <v>2556682</v>
      </c>
      <c r="H30" s="4">
        <f t="shared" si="26"/>
        <v>0.21426365551773233</v>
      </c>
      <c r="I30" s="3">
        <f t="shared" si="21"/>
        <v>95850</v>
      </c>
      <c r="J30" s="4">
        <f t="shared" si="27"/>
        <v>8.0327437598319406E-3</v>
      </c>
      <c r="K30" s="3">
        <f t="shared" si="23"/>
        <v>11932411</v>
      </c>
    </row>
    <row r="31" spans="1:11" x14ac:dyDescent="0.2">
      <c r="A31" s="2">
        <f t="shared" si="14"/>
        <v>43191</v>
      </c>
      <c r="B31" s="2"/>
      <c r="C31" s="3">
        <f t="shared" si="15"/>
        <v>9706877</v>
      </c>
      <c r="D31" s="4">
        <f t="shared" si="24"/>
        <v>0.61383129233581413</v>
      </c>
      <c r="E31" s="3">
        <f t="shared" si="17"/>
        <v>2431268</v>
      </c>
      <c r="F31" s="18">
        <f t="shared" si="25"/>
        <v>0.15374547122155871</v>
      </c>
      <c r="G31" s="3">
        <f t="shared" si="19"/>
        <v>3549303</v>
      </c>
      <c r="H31" s="4">
        <f t="shared" si="26"/>
        <v>0.22444636389040287</v>
      </c>
      <c r="I31" s="3">
        <f t="shared" si="21"/>
        <v>126143</v>
      </c>
      <c r="J31" s="4">
        <f t="shared" si="27"/>
        <v>7.9768725522242224E-3</v>
      </c>
      <c r="K31" s="3">
        <f t="shared" si="23"/>
        <v>15813591</v>
      </c>
    </row>
    <row r="32" spans="1:11" x14ac:dyDescent="0.2">
      <c r="A32" s="2">
        <f t="shared" si="14"/>
        <v>43221</v>
      </c>
      <c r="B32" s="2"/>
      <c r="C32" s="3">
        <f t="shared" si="15"/>
        <v>12396673</v>
      </c>
      <c r="D32" s="4">
        <f t="shared" si="24"/>
        <v>0.61832795958561304</v>
      </c>
      <c r="E32" s="3">
        <f t="shared" si="17"/>
        <v>3027849</v>
      </c>
      <c r="F32" s="18">
        <f t="shared" si="25"/>
        <v>0.15102468977792177</v>
      </c>
      <c r="G32" s="3">
        <f t="shared" si="19"/>
        <v>4466974</v>
      </c>
      <c r="H32" s="4">
        <f t="shared" si="26"/>
        <v>0.22280614475690247</v>
      </c>
      <c r="I32" s="3">
        <f t="shared" si="21"/>
        <v>157206</v>
      </c>
      <c r="J32" s="4">
        <f t="shared" si="27"/>
        <v>7.8412058795626766E-3</v>
      </c>
      <c r="K32" s="3">
        <f t="shared" si="23"/>
        <v>20048702</v>
      </c>
    </row>
    <row r="33" spans="1:11" x14ac:dyDescent="0.2">
      <c r="A33" s="2">
        <f t="shared" si="14"/>
        <v>43252</v>
      </c>
      <c r="B33" s="2"/>
      <c r="C33" s="3">
        <f t="shared" si="15"/>
        <v>14503098</v>
      </c>
      <c r="D33" s="4">
        <f t="shared" si="24"/>
        <v>0.60772852992329385</v>
      </c>
      <c r="E33" s="3">
        <f t="shared" si="17"/>
        <v>3649933</v>
      </c>
      <c r="F33" s="18">
        <f t="shared" si="25"/>
        <v>0.15294445479224628</v>
      </c>
      <c r="G33" s="3">
        <f t="shared" si="19"/>
        <v>5509089</v>
      </c>
      <c r="H33" s="4">
        <f t="shared" si="26"/>
        <v>0.23084933709932792</v>
      </c>
      <c r="I33" s="3">
        <f t="shared" si="21"/>
        <v>202315</v>
      </c>
      <c r="J33" s="4">
        <f t="shared" si="27"/>
        <v>8.4776781851319764E-3</v>
      </c>
      <c r="K33" s="3">
        <f t="shared" si="23"/>
        <v>23864435</v>
      </c>
    </row>
    <row r="34" spans="1:11" x14ac:dyDescent="0.2">
      <c r="A34" s="2">
        <f t="shared" si="14"/>
        <v>43282</v>
      </c>
      <c r="B34" s="2"/>
      <c r="C34" s="3">
        <f t="shared" si="15"/>
        <v>17092618</v>
      </c>
      <c r="D34" s="4">
        <f t="shared" si="24"/>
        <v>0.60832939824546095</v>
      </c>
      <c r="E34" s="3">
        <f t="shared" si="17"/>
        <v>4249128</v>
      </c>
      <c r="F34" s="18">
        <f t="shared" si="25"/>
        <v>0.15122724203559332</v>
      </c>
      <c r="G34" s="3">
        <f t="shared" si="19"/>
        <v>6519506</v>
      </c>
      <c r="H34" s="4">
        <f t="shared" si="26"/>
        <v>0.23203040996046784</v>
      </c>
      <c r="I34" s="3">
        <f t="shared" si="21"/>
        <v>236384</v>
      </c>
      <c r="J34" s="4">
        <f t="shared" si="27"/>
        <v>8.4129497584779014E-3</v>
      </c>
      <c r="K34" s="3">
        <f t="shared" si="23"/>
        <v>28097636</v>
      </c>
    </row>
    <row r="35" spans="1:11" x14ac:dyDescent="0.2">
      <c r="A35" s="2">
        <f t="shared" si="14"/>
        <v>43313</v>
      </c>
      <c r="B35" s="2"/>
      <c r="C35" s="3">
        <f t="shared" si="15"/>
        <v>19662590</v>
      </c>
      <c r="D35" s="4">
        <f t="shared" si="24"/>
        <v>0.60720694913943618</v>
      </c>
      <c r="E35" s="3">
        <f t="shared" si="17"/>
        <v>4908130</v>
      </c>
      <c r="F35" s="18">
        <f t="shared" si="25"/>
        <v>0.15156958687943656</v>
      </c>
      <c r="G35" s="3">
        <f t="shared" si="19"/>
        <v>7525342</v>
      </c>
      <c r="H35" s="4">
        <f t="shared" si="26"/>
        <v>0.23239257681978126</v>
      </c>
      <c r="I35" s="3">
        <f t="shared" si="21"/>
        <v>285962</v>
      </c>
      <c r="J35" s="4">
        <f t="shared" si="27"/>
        <v>8.8308871613460606E-3</v>
      </c>
      <c r="K35" s="3">
        <f t="shared" si="23"/>
        <v>32382024</v>
      </c>
    </row>
    <row r="36" spans="1:11" x14ac:dyDescent="0.2">
      <c r="A36" s="2">
        <f t="shared" si="14"/>
        <v>43344</v>
      </c>
      <c r="B36" s="2"/>
      <c r="C36" s="3">
        <f t="shared" si="15"/>
        <v>21886466</v>
      </c>
      <c r="D36" s="4">
        <f t="shared" si="24"/>
        <v>0.60585632962577418</v>
      </c>
      <c r="E36" s="3">
        <f t="shared" si="17"/>
        <v>5445491</v>
      </c>
      <c r="F36" s="18">
        <f t="shared" si="25"/>
        <v>0.15074088207160474</v>
      </c>
      <c r="G36" s="3">
        <f t="shared" si="19"/>
        <v>8477119</v>
      </c>
      <c r="H36" s="4">
        <f t="shared" si="26"/>
        <v>0.23466174041715612</v>
      </c>
      <c r="I36" s="3">
        <f t="shared" si="21"/>
        <v>315769</v>
      </c>
      <c r="J36" s="4">
        <f t="shared" si="27"/>
        <v>8.7410478854649757E-3</v>
      </c>
      <c r="K36" s="3">
        <f t="shared" si="23"/>
        <v>36124845</v>
      </c>
    </row>
    <row r="38" spans="1:11" ht="15.75" x14ac:dyDescent="0.25">
      <c r="A38" s="17" t="s">
        <v>7</v>
      </c>
      <c r="B38" s="17"/>
    </row>
    <row r="39" spans="1:11" x14ac:dyDescent="0.2">
      <c r="A39" s="2">
        <f t="shared" ref="A39:A51" si="28">+A9</f>
        <v>42979</v>
      </c>
      <c r="B39" s="2"/>
      <c r="C39" s="3">
        <f t="shared" ref="C39:C51" si="29">VLOOKUP($A39,rangeOUAVG,COLUMN(),FALSE)</f>
        <v>28357929</v>
      </c>
      <c r="D39" s="4">
        <f t="shared" ref="D39" si="30">+C39/$K39</f>
        <v>0.62084687202012512</v>
      </c>
      <c r="E39" s="3">
        <f t="shared" ref="E39:E51" si="31">VLOOKUP($A39,rangeOUAVG,COLUMN(),FALSE)</f>
        <v>6954435</v>
      </c>
      <c r="F39" s="4">
        <f t="shared" ref="F39" si="32">+E39/$K39</f>
        <v>0.15225509649936986</v>
      </c>
      <c r="G39" s="3">
        <f t="shared" ref="G39:G51" si="33">VLOOKUP($A39,rangeOUAVG,COLUMN(),FALSE)</f>
        <v>9951102</v>
      </c>
      <c r="H39" s="4">
        <f t="shared" ref="H39" si="34">+G39/$K39</f>
        <v>0.21786183856561639</v>
      </c>
      <c r="I39" s="3">
        <f t="shared" ref="I39:I51" si="35">VLOOKUP($A39,rangeOUAVG,COLUMN(),FALSE)</f>
        <v>412739</v>
      </c>
      <c r="J39" s="4">
        <f t="shared" ref="J39" si="36">+I39/$K39</f>
        <v>9.0361929148886164E-3</v>
      </c>
      <c r="K39" s="3">
        <f t="shared" ref="K39:K51" si="37">VLOOKUP($A39,rangeOUAVG,COLUMN(),FALSE)</f>
        <v>45676205</v>
      </c>
    </row>
    <row r="40" spans="1:11" x14ac:dyDescent="0.2">
      <c r="A40" s="2">
        <f t="shared" si="28"/>
        <v>43009</v>
      </c>
      <c r="B40" s="2"/>
      <c r="C40" s="3">
        <f t="shared" si="29"/>
        <v>28435183</v>
      </c>
      <c r="D40" s="4">
        <f t="shared" ref="D40:D51" si="38">+C40/$K40</f>
        <v>0.61961427968238914</v>
      </c>
      <c r="E40" s="3">
        <f t="shared" si="31"/>
        <v>7030864</v>
      </c>
      <c r="F40" s="4">
        <f t="shared" ref="F40:F51" si="39">+E40/$K40</f>
        <v>0.15320540518078751</v>
      </c>
      <c r="G40" s="3">
        <f t="shared" si="33"/>
        <v>10018139</v>
      </c>
      <c r="H40" s="4">
        <f t="shared" ref="H40:H51" si="40">+G40/$K40</f>
        <v>0.21829935049980334</v>
      </c>
      <c r="I40" s="3">
        <f t="shared" si="35"/>
        <v>407563</v>
      </c>
      <c r="J40" s="4">
        <f t="shared" ref="J40:J51" si="41">+I40/$K40</f>
        <v>8.8809646370200442E-3</v>
      </c>
      <c r="K40" s="3">
        <f t="shared" si="37"/>
        <v>45891749</v>
      </c>
    </row>
    <row r="41" spans="1:11" x14ac:dyDescent="0.2">
      <c r="A41" s="2">
        <f t="shared" si="28"/>
        <v>43040</v>
      </c>
      <c r="B41" s="2"/>
      <c r="C41" s="3">
        <f t="shared" si="29"/>
        <v>28606457</v>
      </c>
      <c r="D41" s="4">
        <f t="shared" si="38"/>
        <v>0.61887139486291298</v>
      </c>
      <c r="E41" s="3">
        <f t="shared" si="31"/>
        <v>7066105</v>
      </c>
      <c r="F41" s="4">
        <f t="shared" si="39"/>
        <v>0.15286794368130957</v>
      </c>
      <c r="G41" s="3">
        <f t="shared" si="33"/>
        <v>10143244</v>
      </c>
      <c r="H41" s="4">
        <f t="shared" si="40"/>
        <v>0.21943869395342711</v>
      </c>
      <c r="I41" s="3">
        <f t="shared" si="35"/>
        <v>407783</v>
      </c>
      <c r="J41" s="4">
        <f t="shared" si="41"/>
        <v>8.8219675023503696E-3</v>
      </c>
      <c r="K41" s="3">
        <f t="shared" si="37"/>
        <v>46223589</v>
      </c>
    </row>
    <row r="42" spans="1:11" x14ac:dyDescent="0.2">
      <c r="A42" s="2">
        <f t="shared" si="28"/>
        <v>43070</v>
      </c>
      <c r="B42" s="2"/>
      <c r="C42" s="3">
        <f t="shared" si="29"/>
        <v>29100436</v>
      </c>
      <c r="D42" s="4">
        <f t="shared" si="38"/>
        <v>0.61912151335029375</v>
      </c>
      <c r="E42" s="3">
        <f t="shared" si="31"/>
        <v>7046967</v>
      </c>
      <c r="F42" s="4">
        <f t="shared" si="39"/>
        <v>0.14992658094777617</v>
      </c>
      <c r="G42" s="3">
        <f t="shared" si="33"/>
        <v>10440719</v>
      </c>
      <c r="H42" s="4">
        <f t="shared" si="40"/>
        <v>0.22212979034902314</v>
      </c>
      <c r="I42" s="3">
        <f t="shared" si="35"/>
        <v>414664</v>
      </c>
      <c r="J42" s="4">
        <f t="shared" si="41"/>
        <v>8.8221153529069538E-3</v>
      </c>
      <c r="K42" s="3">
        <f t="shared" si="37"/>
        <v>47002786</v>
      </c>
    </row>
    <row r="43" spans="1:11" x14ac:dyDescent="0.2">
      <c r="A43" s="2">
        <f t="shared" si="28"/>
        <v>43101</v>
      </c>
      <c r="B43" s="2"/>
      <c r="C43" s="3">
        <f t="shared" si="29"/>
        <v>28700412</v>
      </c>
      <c r="D43" s="4">
        <f t="shared" si="38"/>
        <v>0.61430485714460004</v>
      </c>
      <c r="E43" s="3">
        <f t="shared" si="31"/>
        <v>6907047</v>
      </c>
      <c r="F43" s="4">
        <f t="shared" si="39"/>
        <v>0.14783873209297616</v>
      </c>
      <c r="G43" s="3">
        <f t="shared" si="33"/>
        <v>10695763</v>
      </c>
      <c r="H43" s="4">
        <f t="shared" si="40"/>
        <v>0.2289325728762186</v>
      </c>
      <c r="I43" s="3">
        <f t="shared" si="35"/>
        <v>416923</v>
      </c>
      <c r="J43" s="4">
        <f t="shared" si="41"/>
        <v>8.9238378862051913E-3</v>
      </c>
      <c r="K43" s="3">
        <f t="shared" si="37"/>
        <v>46720145</v>
      </c>
    </row>
    <row r="44" spans="1:11" x14ac:dyDescent="0.2">
      <c r="A44" s="2">
        <f t="shared" si="28"/>
        <v>43132</v>
      </c>
      <c r="B44" s="2"/>
      <c r="C44" s="3">
        <f t="shared" si="29"/>
        <v>28774368</v>
      </c>
      <c r="D44" s="4">
        <f t="shared" si="38"/>
        <v>0.61577612640339319</v>
      </c>
      <c r="E44" s="3">
        <f t="shared" si="31"/>
        <v>6960612</v>
      </c>
      <c r="F44" s="4">
        <f t="shared" si="39"/>
        <v>0.14895822194103361</v>
      </c>
      <c r="G44" s="3">
        <f t="shared" si="33"/>
        <v>10574671</v>
      </c>
      <c r="H44" s="4">
        <f t="shared" si="40"/>
        <v>0.22629966873191781</v>
      </c>
      <c r="I44" s="3">
        <f t="shared" si="35"/>
        <v>418968</v>
      </c>
      <c r="J44" s="4">
        <f t="shared" si="41"/>
        <v>8.9659829236554151E-3</v>
      </c>
      <c r="K44" s="3">
        <f t="shared" si="37"/>
        <v>46728619</v>
      </c>
    </row>
    <row r="45" spans="1:11" x14ac:dyDescent="0.2">
      <c r="A45" s="2">
        <f t="shared" si="28"/>
        <v>43160</v>
      </c>
      <c r="B45" s="2"/>
      <c r="C45" s="3">
        <f t="shared" si="29"/>
        <v>28892062</v>
      </c>
      <c r="D45" s="4">
        <f t="shared" si="38"/>
        <v>0.61731550463660811</v>
      </c>
      <c r="E45" s="3">
        <f t="shared" si="31"/>
        <v>6972765</v>
      </c>
      <c r="F45" s="4">
        <f t="shared" si="39"/>
        <v>0.14898195721328159</v>
      </c>
      <c r="G45" s="3">
        <f t="shared" si="33"/>
        <v>10521731</v>
      </c>
      <c r="H45" s="4">
        <f t="shared" si="40"/>
        <v>0.22481011157720909</v>
      </c>
      <c r="I45" s="3">
        <f t="shared" si="35"/>
        <v>416190</v>
      </c>
      <c r="J45" s="4">
        <f t="shared" si="41"/>
        <v>8.8924265729012318E-3</v>
      </c>
      <c r="K45" s="3">
        <f t="shared" si="37"/>
        <v>46802748</v>
      </c>
    </row>
    <row r="46" spans="1:11" x14ac:dyDescent="0.2">
      <c r="A46" s="2">
        <f t="shared" si="28"/>
        <v>43191</v>
      </c>
      <c r="B46" s="2"/>
      <c r="C46" s="3">
        <f t="shared" si="29"/>
        <v>29096218</v>
      </c>
      <c r="D46" s="4">
        <f t="shared" si="38"/>
        <v>0.61515022293108768</v>
      </c>
      <c r="E46" s="3">
        <f t="shared" si="31"/>
        <v>7005409</v>
      </c>
      <c r="F46" s="4">
        <f t="shared" si="39"/>
        <v>0.14810787120420421</v>
      </c>
      <c r="G46" s="3">
        <f t="shared" si="33"/>
        <v>10781472</v>
      </c>
      <c r="H46" s="4">
        <f t="shared" si="40"/>
        <v>0.2279411332539947</v>
      </c>
      <c r="I46" s="3">
        <f t="shared" si="35"/>
        <v>416271</v>
      </c>
      <c r="J46" s="4">
        <f t="shared" si="41"/>
        <v>8.8007726107134192E-3</v>
      </c>
      <c r="K46" s="3">
        <f t="shared" si="37"/>
        <v>47299370</v>
      </c>
    </row>
    <row r="47" spans="1:11" x14ac:dyDescent="0.2">
      <c r="A47" s="2">
        <f t="shared" si="28"/>
        <v>43221</v>
      </c>
      <c r="B47" s="2"/>
      <c r="C47" s="3">
        <f t="shared" si="29"/>
        <v>28975720</v>
      </c>
      <c r="D47" s="4">
        <f t="shared" si="38"/>
        <v>0.61295658816130683</v>
      </c>
      <c r="E47" s="3">
        <f t="shared" si="31"/>
        <v>7012165</v>
      </c>
      <c r="F47" s="4">
        <f t="shared" si="39"/>
        <v>0.14833635657799463</v>
      </c>
      <c r="G47" s="3">
        <f t="shared" si="33"/>
        <v>10871476</v>
      </c>
      <c r="H47" s="4">
        <f t="shared" si="40"/>
        <v>0.22997678184485257</v>
      </c>
      <c r="I47" s="3">
        <f t="shared" si="35"/>
        <v>412698</v>
      </c>
      <c r="J47" s="4">
        <f t="shared" si="41"/>
        <v>8.7302734158459221E-3</v>
      </c>
      <c r="K47" s="3">
        <f t="shared" si="37"/>
        <v>47272059</v>
      </c>
    </row>
    <row r="48" spans="1:11" x14ac:dyDescent="0.2">
      <c r="A48" s="2">
        <f t="shared" si="28"/>
        <v>43252</v>
      </c>
      <c r="B48" s="2"/>
      <c r="C48" s="3">
        <f t="shared" si="29"/>
        <v>28944139</v>
      </c>
      <c r="D48" s="4">
        <f t="shared" si="38"/>
        <v>0.61112344045135925</v>
      </c>
      <c r="E48" s="3">
        <f t="shared" si="31"/>
        <v>7101889</v>
      </c>
      <c r="F48" s="4">
        <f t="shared" si="39"/>
        <v>0.14994852116290844</v>
      </c>
      <c r="G48" s="3">
        <f t="shared" si="33"/>
        <v>10892520</v>
      </c>
      <c r="H48" s="4">
        <f t="shared" si="40"/>
        <v>0.2299834967481755</v>
      </c>
      <c r="I48" s="3">
        <f t="shared" si="35"/>
        <v>423633</v>
      </c>
      <c r="J48" s="4">
        <f t="shared" si="41"/>
        <v>8.9445416375567664E-3</v>
      </c>
      <c r="K48" s="3">
        <f t="shared" si="37"/>
        <v>47362181</v>
      </c>
    </row>
    <row r="49" spans="1:11" x14ac:dyDescent="0.2">
      <c r="A49" s="2">
        <f t="shared" si="28"/>
        <v>43282</v>
      </c>
      <c r="B49" s="2"/>
      <c r="C49" s="3">
        <f t="shared" si="29"/>
        <v>29204148</v>
      </c>
      <c r="D49" s="4">
        <f t="shared" si="38"/>
        <v>0.61219706969051857</v>
      </c>
      <c r="E49" s="3">
        <f t="shared" si="31"/>
        <v>7037636</v>
      </c>
      <c r="F49" s="4">
        <f t="shared" si="39"/>
        <v>0.14752767780619735</v>
      </c>
      <c r="G49" s="3">
        <f t="shared" si="33"/>
        <v>11045760</v>
      </c>
      <c r="H49" s="4">
        <f t="shared" si="40"/>
        <v>0.23154867947199634</v>
      </c>
      <c r="I49" s="3">
        <f t="shared" si="35"/>
        <v>416291</v>
      </c>
      <c r="J49" s="4">
        <f t="shared" si="41"/>
        <v>8.7265730312877359E-3</v>
      </c>
      <c r="K49" s="3">
        <f t="shared" si="37"/>
        <v>47703835</v>
      </c>
    </row>
    <row r="50" spans="1:11" x14ac:dyDescent="0.2">
      <c r="A50" s="2">
        <f t="shared" si="28"/>
        <v>43313</v>
      </c>
      <c r="B50" s="2"/>
      <c r="C50" s="3">
        <f t="shared" si="29"/>
        <v>29318403</v>
      </c>
      <c r="D50" s="4">
        <f t="shared" si="38"/>
        <v>0.61085215037190566</v>
      </c>
      <c r="E50" s="3">
        <f t="shared" si="31"/>
        <v>7154022</v>
      </c>
      <c r="F50" s="4">
        <f t="shared" si="39"/>
        <v>0.14905483502999536</v>
      </c>
      <c r="G50" s="3">
        <f t="shared" si="33"/>
        <v>11092635</v>
      </c>
      <c r="H50" s="4">
        <f t="shared" si="40"/>
        <v>0.23111626997693782</v>
      </c>
      <c r="I50" s="3">
        <f t="shared" si="35"/>
        <v>430847</v>
      </c>
      <c r="J50" s="4">
        <f t="shared" si="41"/>
        <v>8.976744621161133E-3</v>
      </c>
      <c r="K50" s="3">
        <f t="shared" si="37"/>
        <v>47995907</v>
      </c>
    </row>
    <row r="51" spans="1:11" x14ac:dyDescent="0.2">
      <c r="A51" s="2">
        <f t="shared" si="28"/>
        <v>43344</v>
      </c>
      <c r="B51" s="2"/>
      <c r="C51" s="3">
        <f t="shared" si="29"/>
        <v>29236933</v>
      </c>
      <c r="D51" s="4">
        <f t="shared" si="38"/>
        <v>0.60819228164636363</v>
      </c>
      <c r="E51" s="3">
        <f t="shared" si="31"/>
        <v>7149707</v>
      </c>
      <c r="F51" s="4">
        <f t="shared" si="39"/>
        <v>0.14872957479613125</v>
      </c>
      <c r="G51" s="3">
        <f t="shared" si="33"/>
        <v>11255026</v>
      </c>
      <c r="H51" s="4">
        <f t="shared" si="40"/>
        <v>0.2341292071548389</v>
      </c>
      <c r="I51" s="3">
        <f t="shared" si="35"/>
        <v>430192</v>
      </c>
      <c r="J51" s="4">
        <f t="shared" si="41"/>
        <v>8.9489364026661914E-3</v>
      </c>
      <c r="K51" s="3">
        <f t="shared" si="37"/>
        <v>48071858</v>
      </c>
    </row>
    <row r="53" spans="1:11" x14ac:dyDescent="0.2">
      <c r="A53" s="2">
        <f>DATE(YEAR(A51)-1,MONTH(A51),DAY(A51))</f>
        <v>42979</v>
      </c>
      <c r="B53" s="2"/>
      <c r="C53" s="3">
        <f>VLOOKUP($A53,rangeOUAVG,COLUMN(),FALSE)</f>
        <v>28357929</v>
      </c>
      <c r="D53" s="4">
        <f>+C53/$K53</f>
        <v>0.62084687202012512</v>
      </c>
      <c r="E53" s="3">
        <f>VLOOKUP($A53,rangeOUAVG,COLUMN(),FALSE)</f>
        <v>6954435</v>
      </c>
      <c r="F53" s="4">
        <f>+E53/$K53</f>
        <v>0.15225509649936986</v>
      </c>
      <c r="G53" s="3">
        <f>VLOOKUP($A53,rangeOUAVG,COLUMN(),FALSE)</f>
        <v>9951102</v>
      </c>
      <c r="H53" s="4">
        <f>+G53/$K53</f>
        <v>0.21786183856561639</v>
      </c>
      <c r="I53" s="3">
        <f>VLOOKUP($A53,rangeOUAVG,COLUMN(),FALSE)</f>
        <v>412739</v>
      </c>
      <c r="J53" s="4">
        <f>+I53/$K53</f>
        <v>9.0361929148886164E-3</v>
      </c>
      <c r="K53" s="3">
        <f>VLOOKUP($A53,rangeOUAVG,COLUMN(),FALSE)</f>
        <v>45676205</v>
      </c>
    </row>
    <row r="54" spans="1:11" x14ac:dyDescent="0.2">
      <c r="A54" s="2">
        <f>DATE(YEAR(A51)-2,MONTH(A51),DAY(A51))</f>
        <v>42614</v>
      </c>
      <c r="B54" s="2"/>
      <c r="C54" s="3">
        <f>VLOOKUP($A54,rangeOUAVG,COLUMN(),FALSE)</f>
        <v>26571918</v>
      </c>
      <c r="D54" s="4">
        <f>+C54/$K54</f>
        <v>0.62525923324985067</v>
      </c>
      <c r="E54" s="3">
        <f>VLOOKUP($A54,rangeOUAVG,COLUMN(),FALSE)</f>
        <v>6250966</v>
      </c>
      <c r="F54" s="4">
        <f>+E54/$K54</f>
        <v>0.14709040605314549</v>
      </c>
      <c r="G54" s="3">
        <f>VLOOKUP($A54,rangeOUAVG,COLUMN(),FALSE)</f>
        <v>9231382</v>
      </c>
      <c r="H54" s="4">
        <f>+G54/$K54</f>
        <v>0.21722206244789979</v>
      </c>
      <c r="I54" s="3">
        <f>VLOOKUP($A54,rangeOUAVG,COLUMN(),FALSE)</f>
        <v>443176</v>
      </c>
      <c r="J54" s="4">
        <f>+I54/$K54</f>
        <v>1.0428298249104028E-2</v>
      </c>
      <c r="K54" s="3">
        <f>VLOOKUP($A54,rangeOUAVG,COLUMN(),FALSE)</f>
        <v>42497442</v>
      </c>
    </row>
    <row r="62" spans="1:11" ht="13.5" thickBot="1" x14ac:dyDescent="0.25"/>
    <row r="63" spans="1:11" ht="16.5" thickBot="1" x14ac:dyDescent="0.3">
      <c r="A63" s="13" t="s">
        <v>9</v>
      </c>
      <c r="B63" s="39"/>
      <c r="C63" s="14"/>
      <c r="D63" s="14"/>
      <c r="E63" s="14"/>
      <c r="F63" s="14"/>
      <c r="G63" s="15"/>
    </row>
    <row r="64" spans="1:11" ht="30.75" x14ac:dyDescent="0.45">
      <c r="A64" s="151" t="s">
        <v>142</v>
      </c>
      <c r="B64">
        <f>1+1</f>
        <v>2</v>
      </c>
      <c r="C64">
        <f>B64+1</f>
        <v>3</v>
      </c>
      <c r="D64">
        <f t="shared" ref="D64:K64" si="42">C64+1</f>
        <v>4</v>
      </c>
      <c r="E64">
        <f t="shared" si="42"/>
        <v>5</v>
      </c>
      <c r="F64">
        <f t="shared" si="42"/>
        <v>6</v>
      </c>
      <c r="G64">
        <f t="shared" si="42"/>
        <v>7</v>
      </c>
      <c r="H64">
        <f t="shared" si="42"/>
        <v>8</v>
      </c>
      <c r="I64">
        <f t="shared" si="42"/>
        <v>9</v>
      </c>
      <c r="J64">
        <f t="shared" si="42"/>
        <v>10</v>
      </c>
      <c r="K64">
        <f t="shared" si="42"/>
        <v>11</v>
      </c>
    </row>
    <row r="65" spans="1:11" ht="15.75" x14ac:dyDescent="0.25">
      <c r="A65" s="16" t="s">
        <v>5</v>
      </c>
      <c r="B65" s="16"/>
      <c r="C65" s="150" t="s">
        <v>1</v>
      </c>
      <c r="D65" s="150" t="s">
        <v>75</v>
      </c>
      <c r="E65" s="150" t="s">
        <v>145</v>
      </c>
      <c r="F65" s="150" t="s">
        <v>146</v>
      </c>
      <c r="G65" s="150" t="s">
        <v>151</v>
      </c>
      <c r="H65" s="150" t="s">
        <v>152</v>
      </c>
      <c r="I65" s="150" t="s">
        <v>147</v>
      </c>
      <c r="J65" s="150" t="s">
        <v>153</v>
      </c>
      <c r="K65" s="150" t="s">
        <v>88</v>
      </c>
    </row>
    <row r="66" spans="1:11" x14ac:dyDescent="0.2">
      <c r="A66" s="12">
        <v>37987</v>
      </c>
      <c r="B66" s="12"/>
      <c r="C66" s="3">
        <v>2106460.02</v>
      </c>
      <c r="D66" s="4">
        <f t="shared" ref="D66:D97" si="43">C66/$K66</f>
        <v>0.60534326714022624</v>
      </c>
      <c r="E66" s="3">
        <v>508086.58</v>
      </c>
      <c r="F66" s="4">
        <f t="shared" ref="F66:F97" si="44">E66/$K66</f>
        <v>0.146011216641702</v>
      </c>
      <c r="G66" s="3">
        <v>841214.46</v>
      </c>
      <c r="H66" s="4">
        <f t="shared" ref="H66:H97" si="45">G66/$K66</f>
        <v>0.24174373344242306</v>
      </c>
      <c r="I66" s="3">
        <v>24016.67</v>
      </c>
      <c r="J66" s="4">
        <f t="shared" ref="J66:J97" si="46">+I66/$K66</f>
        <v>6.9017827756487193E-3</v>
      </c>
      <c r="K66" s="3">
        <f t="shared" ref="K66:K97" si="47">C66+E66+G66+I66</f>
        <v>3479777.73</v>
      </c>
    </row>
    <row r="67" spans="1:11" x14ac:dyDescent="0.2">
      <c r="A67" s="12">
        <f t="shared" ref="A67:A98" si="48">DATE(IF(MONTH(A66)&lt;12,YEAR(A66),YEAR(A66)+1),IF(MONTH(A66)=12,1,MONTH(A66)+1),1)</f>
        <v>38018</v>
      </c>
      <c r="B67" s="12"/>
      <c r="C67" s="3">
        <v>2085915.7</v>
      </c>
      <c r="D67" s="4">
        <f t="shared" si="43"/>
        <v>0.5933470089890841</v>
      </c>
      <c r="E67" s="3">
        <v>398774.43</v>
      </c>
      <c r="F67" s="4">
        <f t="shared" si="44"/>
        <v>0.1134329710936194</v>
      </c>
      <c r="G67" s="3">
        <v>999594.79</v>
      </c>
      <c r="H67" s="4">
        <f t="shared" si="45"/>
        <v>0.28433870977986869</v>
      </c>
      <c r="I67" s="3">
        <v>31222.31</v>
      </c>
      <c r="J67" s="4">
        <f t="shared" si="46"/>
        <v>8.881310137427878E-3</v>
      </c>
      <c r="K67" s="3">
        <f t="shared" si="47"/>
        <v>3515507.23</v>
      </c>
    </row>
    <row r="68" spans="1:11" x14ac:dyDescent="0.2">
      <c r="A68" s="12">
        <f t="shared" si="48"/>
        <v>38047</v>
      </c>
      <c r="B68" s="12"/>
      <c r="C68" s="3">
        <v>2194509.56</v>
      </c>
      <c r="D68" s="4">
        <f t="shared" si="43"/>
        <v>0.58791475373403068</v>
      </c>
      <c r="E68" s="3">
        <v>444529.21</v>
      </c>
      <c r="F68" s="4">
        <f t="shared" si="44"/>
        <v>0.11909051835013797</v>
      </c>
      <c r="G68" s="3">
        <v>1050561.05</v>
      </c>
      <c r="H68" s="4">
        <f t="shared" si="45"/>
        <v>0.28144800653924457</v>
      </c>
      <c r="I68" s="3">
        <v>43100.45</v>
      </c>
      <c r="J68" s="4">
        <f t="shared" si="46"/>
        <v>1.1546721376586713E-2</v>
      </c>
      <c r="K68" s="3">
        <f t="shared" si="47"/>
        <v>3732700.2700000005</v>
      </c>
    </row>
    <row r="69" spans="1:11" x14ac:dyDescent="0.2">
      <c r="A69" s="12">
        <f t="shared" si="48"/>
        <v>38078</v>
      </c>
      <c r="B69" s="12"/>
      <c r="C69" s="3">
        <v>2211145.58</v>
      </c>
      <c r="D69" s="4">
        <f t="shared" si="43"/>
        <v>0.58709763731354758</v>
      </c>
      <c r="E69" s="3">
        <v>462400.45</v>
      </c>
      <c r="F69" s="4">
        <f t="shared" si="44"/>
        <v>0.12277536772939264</v>
      </c>
      <c r="G69" s="3">
        <v>1064528.92</v>
      </c>
      <c r="H69" s="4">
        <f t="shared" si="45"/>
        <v>0.28265095678772195</v>
      </c>
      <c r="I69" s="3">
        <v>28156.49</v>
      </c>
      <c r="J69" s="4">
        <f t="shared" si="46"/>
        <v>7.4760381693377816E-3</v>
      </c>
      <c r="K69" s="3">
        <f t="shared" si="47"/>
        <v>3766231.4400000004</v>
      </c>
    </row>
    <row r="70" spans="1:11" x14ac:dyDescent="0.2">
      <c r="A70" s="12">
        <f t="shared" si="48"/>
        <v>38108</v>
      </c>
      <c r="B70" s="12"/>
      <c r="C70" s="3">
        <v>2166896.67</v>
      </c>
      <c r="D70" s="4">
        <f t="shared" si="43"/>
        <v>0.59269251267867906</v>
      </c>
      <c r="E70" s="3">
        <v>416128.01</v>
      </c>
      <c r="F70" s="4">
        <f t="shared" si="44"/>
        <v>0.11381989702484452</v>
      </c>
      <c r="G70" s="3">
        <v>1045894.11</v>
      </c>
      <c r="H70" s="4">
        <f t="shared" si="45"/>
        <v>0.28607437384253803</v>
      </c>
      <c r="I70" s="3">
        <v>27102.880000000001</v>
      </c>
      <c r="J70" s="4">
        <f t="shared" si="46"/>
        <v>7.4132164539385797E-3</v>
      </c>
      <c r="K70" s="3">
        <f t="shared" si="47"/>
        <v>3656021.6699999995</v>
      </c>
    </row>
    <row r="71" spans="1:11" x14ac:dyDescent="0.2">
      <c r="A71" s="12">
        <f t="shared" si="48"/>
        <v>38139</v>
      </c>
      <c r="B71" s="12"/>
      <c r="C71" s="3">
        <v>1948660.76</v>
      </c>
      <c r="D71" s="4">
        <f t="shared" si="43"/>
        <v>0.58507082656607945</v>
      </c>
      <c r="E71" s="3">
        <v>380690.59</v>
      </c>
      <c r="F71" s="4">
        <f t="shared" si="44"/>
        <v>0.114299503910177</v>
      </c>
      <c r="G71" s="3">
        <v>981966.63</v>
      </c>
      <c r="H71" s="4">
        <f t="shared" si="45"/>
        <v>0.29482814026306331</v>
      </c>
      <c r="I71" s="3">
        <v>19322.810000000001</v>
      </c>
      <c r="J71" s="4">
        <f t="shared" si="46"/>
        <v>5.801529260680195E-3</v>
      </c>
      <c r="K71" s="3">
        <f t="shared" si="47"/>
        <v>3330640.79</v>
      </c>
    </row>
    <row r="72" spans="1:11" x14ac:dyDescent="0.2">
      <c r="A72" s="12">
        <f t="shared" si="48"/>
        <v>38169</v>
      </c>
      <c r="B72" s="12"/>
      <c r="C72" s="3">
        <v>2434745.23</v>
      </c>
      <c r="D72" s="4">
        <f t="shared" si="43"/>
        <v>0.57642703264195427</v>
      </c>
      <c r="E72" s="3">
        <v>460905.29</v>
      </c>
      <c r="F72" s="4">
        <f t="shared" si="44"/>
        <v>0.1091195355350093</v>
      </c>
      <c r="G72" s="3">
        <v>1294614.1100000001</v>
      </c>
      <c r="H72" s="4">
        <f t="shared" si="45"/>
        <v>0.30650047514158374</v>
      </c>
      <c r="I72" s="3">
        <v>33592.15</v>
      </c>
      <c r="J72" s="4">
        <f t="shared" si="46"/>
        <v>7.952956681452631E-3</v>
      </c>
      <c r="K72" s="3">
        <f t="shared" si="47"/>
        <v>4223856.78</v>
      </c>
    </row>
    <row r="73" spans="1:11" x14ac:dyDescent="0.2">
      <c r="A73" s="12">
        <f t="shared" si="48"/>
        <v>38200</v>
      </c>
      <c r="B73" s="12"/>
      <c r="C73" s="3">
        <v>2050967.07</v>
      </c>
      <c r="D73" s="4">
        <f t="shared" si="43"/>
        <v>0.56232591041800428</v>
      </c>
      <c r="E73" s="3">
        <v>380402.57</v>
      </c>
      <c r="F73" s="4">
        <f t="shared" si="44"/>
        <v>0.10429724817600246</v>
      </c>
      <c r="G73" s="3">
        <v>1189764.05</v>
      </c>
      <c r="H73" s="4">
        <f t="shared" si="45"/>
        <v>0.3262047267286754</v>
      </c>
      <c r="I73" s="3">
        <v>26158.799999999999</v>
      </c>
      <c r="J73" s="4">
        <f t="shared" si="46"/>
        <v>7.1721146773178037E-3</v>
      </c>
      <c r="K73" s="3">
        <f t="shared" si="47"/>
        <v>3647292.49</v>
      </c>
    </row>
    <row r="74" spans="1:11" x14ac:dyDescent="0.2">
      <c r="A74" s="12">
        <f t="shared" si="48"/>
        <v>38231</v>
      </c>
      <c r="B74" s="12"/>
      <c r="C74" s="3">
        <v>2208299.61</v>
      </c>
      <c r="D74" s="4">
        <f t="shared" si="43"/>
        <v>0.54816449297591607</v>
      </c>
      <c r="E74" s="3">
        <v>393915.19</v>
      </c>
      <c r="F74" s="4">
        <f t="shared" si="44"/>
        <v>9.7781260941245951E-2</v>
      </c>
      <c r="G74" s="3">
        <v>1386736.89</v>
      </c>
      <c r="H74" s="4">
        <f t="shared" si="45"/>
        <v>0.34422861859666259</v>
      </c>
      <c r="I74" s="3">
        <v>39582.879999999997</v>
      </c>
      <c r="J74" s="4">
        <f t="shared" si="46"/>
        <v>9.8256274861754523E-3</v>
      </c>
      <c r="K74" s="3">
        <f t="shared" si="47"/>
        <v>4028534.5699999994</v>
      </c>
    </row>
    <row r="75" spans="1:11" x14ac:dyDescent="0.2">
      <c r="A75" s="12">
        <f t="shared" si="48"/>
        <v>38261</v>
      </c>
      <c r="B75" s="12"/>
      <c r="C75" s="3">
        <v>2187240.11</v>
      </c>
      <c r="D75" s="4">
        <f t="shared" si="43"/>
        <v>0.55877951925348579</v>
      </c>
      <c r="E75" s="3">
        <v>370543.23</v>
      </c>
      <c r="F75" s="4">
        <f t="shared" si="44"/>
        <v>9.4663574874746526E-2</v>
      </c>
      <c r="G75" s="3">
        <v>1332236.06</v>
      </c>
      <c r="H75" s="4">
        <f t="shared" si="45"/>
        <v>0.34034956735452249</v>
      </c>
      <c r="I75" s="3">
        <v>24297.49</v>
      </c>
      <c r="J75" s="4">
        <f t="shared" si="46"/>
        <v>6.2073385172450868E-3</v>
      </c>
      <c r="K75" s="3">
        <f t="shared" si="47"/>
        <v>3914316.89</v>
      </c>
    </row>
    <row r="76" spans="1:11" x14ac:dyDescent="0.2">
      <c r="A76" s="12">
        <f t="shared" si="48"/>
        <v>38292</v>
      </c>
      <c r="B76" s="12"/>
      <c r="C76" s="3">
        <v>2252441.86</v>
      </c>
      <c r="D76" s="4">
        <f t="shared" si="43"/>
        <v>0.5957753893087977</v>
      </c>
      <c r="E76" s="3">
        <v>377058.44</v>
      </c>
      <c r="F76" s="4">
        <f t="shared" si="44"/>
        <v>9.9732713581858201E-2</v>
      </c>
      <c r="G76" s="3">
        <v>1122470.32</v>
      </c>
      <c r="H76" s="4">
        <f t="shared" si="45"/>
        <v>0.29689565078743957</v>
      </c>
      <c r="I76" s="3">
        <v>28719.05</v>
      </c>
      <c r="J76" s="4">
        <f t="shared" si="46"/>
        <v>7.596246321904543E-3</v>
      </c>
      <c r="K76" s="3">
        <f t="shared" si="47"/>
        <v>3780689.67</v>
      </c>
    </row>
    <row r="77" spans="1:11" x14ac:dyDescent="0.2">
      <c r="A77" s="12">
        <f t="shared" si="48"/>
        <v>38322</v>
      </c>
      <c r="B77" s="12"/>
      <c r="C77" s="3">
        <v>2464729.44</v>
      </c>
      <c r="D77" s="4">
        <f t="shared" si="43"/>
        <v>0.58345898687163589</v>
      </c>
      <c r="E77" s="3">
        <v>451018.17</v>
      </c>
      <c r="F77" s="4">
        <f t="shared" si="44"/>
        <v>0.1067665279029163</v>
      </c>
      <c r="G77" s="3">
        <v>1284140.0900000001</v>
      </c>
      <c r="H77" s="4">
        <f t="shared" si="45"/>
        <v>0.30398593198637308</v>
      </c>
      <c r="I77" s="3">
        <v>24452.82</v>
      </c>
      <c r="J77" s="4">
        <f t="shared" si="46"/>
        <v>5.7885532390745805E-3</v>
      </c>
      <c r="K77" s="3">
        <f t="shared" si="47"/>
        <v>4224340.5200000005</v>
      </c>
    </row>
    <row r="78" spans="1:11" x14ac:dyDescent="0.2">
      <c r="A78" s="12">
        <f t="shared" si="48"/>
        <v>38353</v>
      </c>
      <c r="B78" s="12"/>
      <c r="C78" s="3">
        <v>2270962.13</v>
      </c>
      <c r="D78" s="4">
        <f t="shared" si="43"/>
        <v>0.59480836836673789</v>
      </c>
      <c r="E78" s="3">
        <v>425242.41</v>
      </c>
      <c r="F78" s="4">
        <f t="shared" si="44"/>
        <v>0.11137911139559134</v>
      </c>
      <c r="G78" s="3">
        <v>1056054.3400000001</v>
      </c>
      <c r="H78" s="4">
        <f t="shared" si="45"/>
        <v>0.27660080746569399</v>
      </c>
      <c r="I78" s="3">
        <v>65713.850000000006</v>
      </c>
      <c r="J78" s="4">
        <f t="shared" si="46"/>
        <v>1.7211712771976768E-2</v>
      </c>
      <c r="K78" s="3">
        <f t="shared" si="47"/>
        <v>3817972.73</v>
      </c>
    </row>
    <row r="79" spans="1:11" x14ac:dyDescent="0.2">
      <c r="A79" s="12">
        <f t="shared" si="48"/>
        <v>38384</v>
      </c>
      <c r="B79" s="12"/>
      <c r="C79" s="3">
        <v>2172336.12</v>
      </c>
      <c r="D79" s="4">
        <f t="shared" si="43"/>
        <v>0.59088019611575959</v>
      </c>
      <c r="E79" s="3">
        <v>431013.19</v>
      </c>
      <c r="F79" s="4">
        <f t="shared" si="44"/>
        <v>0.11723653438846249</v>
      </c>
      <c r="G79" s="3">
        <v>1054447.51</v>
      </c>
      <c r="H79" s="4">
        <f t="shared" si="45"/>
        <v>0.28681203878457556</v>
      </c>
      <c r="I79" s="3">
        <v>18644.080000000002</v>
      </c>
      <c r="J79" s="4">
        <f t="shared" si="46"/>
        <v>5.0712307112022389E-3</v>
      </c>
      <c r="K79" s="3">
        <f t="shared" si="47"/>
        <v>3676440.9000000004</v>
      </c>
    </row>
    <row r="80" spans="1:11" x14ac:dyDescent="0.2">
      <c r="A80" s="12">
        <f t="shared" si="48"/>
        <v>38412</v>
      </c>
      <c r="B80" s="12"/>
      <c r="C80" s="3">
        <v>2259016.86</v>
      </c>
      <c r="D80" s="4">
        <f t="shared" si="43"/>
        <v>0.57687766251058736</v>
      </c>
      <c r="E80" s="3">
        <v>458092.62</v>
      </c>
      <c r="F80" s="4">
        <f t="shared" si="44"/>
        <v>0.11698159695848873</v>
      </c>
      <c r="G80" s="3">
        <v>1164582.1100000001</v>
      </c>
      <c r="H80" s="4">
        <f t="shared" si="45"/>
        <v>0.29739548089005757</v>
      </c>
      <c r="I80" s="3">
        <v>34245.89</v>
      </c>
      <c r="J80" s="4">
        <f t="shared" si="46"/>
        <v>8.7452596408663808E-3</v>
      </c>
      <c r="K80" s="3">
        <f t="shared" si="47"/>
        <v>3915937.48</v>
      </c>
    </row>
    <row r="81" spans="1:11" x14ac:dyDescent="0.2">
      <c r="A81" s="12">
        <f t="shared" si="48"/>
        <v>38443</v>
      </c>
      <c r="B81" s="12"/>
      <c r="C81" s="3">
        <v>2290370.08</v>
      </c>
      <c r="D81" s="4">
        <f t="shared" si="43"/>
        <v>0.57989724346887839</v>
      </c>
      <c r="E81" s="3">
        <v>469245.34</v>
      </c>
      <c r="F81" s="4">
        <f t="shared" si="44"/>
        <v>0.11880790862261728</v>
      </c>
      <c r="G81" s="3">
        <v>1155366.6399999999</v>
      </c>
      <c r="H81" s="4">
        <f t="shared" si="45"/>
        <v>0.29252649411657522</v>
      </c>
      <c r="I81" s="3">
        <v>34631.61</v>
      </c>
      <c r="J81" s="4">
        <f t="shared" si="46"/>
        <v>8.7683537919292249E-3</v>
      </c>
      <c r="K81" s="3">
        <f t="shared" si="47"/>
        <v>3949613.6699999995</v>
      </c>
    </row>
    <row r="82" spans="1:11" x14ac:dyDescent="0.2">
      <c r="A82" s="12">
        <f t="shared" si="48"/>
        <v>38473</v>
      </c>
      <c r="B82" s="12"/>
      <c r="C82" s="3">
        <v>2215994.7400000002</v>
      </c>
      <c r="D82" s="4">
        <f t="shared" si="43"/>
        <v>0.56686504628437229</v>
      </c>
      <c r="E82" s="3">
        <v>459235.26</v>
      </c>
      <c r="F82" s="4">
        <f t="shared" si="44"/>
        <v>0.11747519622511186</v>
      </c>
      <c r="G82" s="3">
        <v>1209864.6599999999</v>
      </c>
      <c r="H82" s="4">
        <f t="shared" si="45"/>
        <v>0.30949080072668689</v>
      </c>
      <c r="I82" s="3">
        <v>24115.75</v>
      </c>
      <c r="J82" s="4">
        <f t="shared" si="46"/>
        <v>6.1689567638289391E-3</v>
      </c>
      <c r="K82" s="3">
        <f t="shared" si="47"/>
        <v>3909210.41</v>
      </c>
    </row>
    <row r="83" spans="1:11" x14ac:dyDescent="0.2">
      <c r="A83" s="12">
        <f t="shared" si="48"/>
        <v>38504</v>
      </c>
      <c r="B83" s="12"/>
      <c r="C83" s="3">
        <v>2291111.73</v>
      </c>
      <c r="D83" s="4">
        <f t="shared" si="43"/>
        <v>0.56603149229331606</v>
      </c>
      <c r="E83" s="3">
        <v>437950.78</v>
      </c>
      <c r="F83" s="4">
        <f t="shared" si="44"/>
        <v>0.10819809890040664</v>
      </c>
      <c r="G83" s="3">
        <v>1288374.1000000001</v>
      </c>
      <c r="H83" s="4">
        <f t="shared" si="45"/>
        <v>0.31829976028932383</v>
      </c>
      <c r="I83" s="3">
        <v>30238.76</v>
      </c>
      <c r="J83" s="4">
        <f t="shared" si="46"/>
        <v>7.4706485169535718E-3</v>
      </c>
      <c r="K83" s="3">
        <f t="shared" si="47"/>
        <v>4047675.3699999996</v>
      </c>
    </row>
    <row r="84" spans="1:11" x14ac:dyDescent="0.2">
      <c r="A84" s="12">
        <f t="shared" si="48"/>
        <v>38534</v>
      </c>
      <c r="B84" s="12"/>
      <c r="C84" s="3">
        <v>2208282.79</v>
      </c>
      <c r="D84" s="4">
        <f t="shared" si="43"/>
        <v>0.58209952384662844</v>
      </c>
      <c r="E84" s="3">
        <v>412420.08</v>
      </c>
      <c r="F84" s="4">
        <f t="shared" si="44"/>
        <v>0.10871321973794325</v>
      </c>
      <c r="G84" s="3">
        <v>1141861.1499999999</v>
      </c>
      <c r="H84" s="4">
        <f t="shared" si="45"/>
        <v>0.30099262409863886</v>
      </c>
      <c r="I84" s="3">
        <v>31087.58</v>
      </c>
      <c r="J84" s="4">
        <f t="shared" si="46"/>
        <v>8.1946323167894491E-3</v>
      </c>
      <c r="K84" s="3">
        <f t="shared" si="47"/>
        <v>3793651.6</v>
      </c>
    </row>
    <row r="85" spans="1:11" x14ac:dyDescent="0.2">
      <c r="A85" s="12">
        <f t="shared" si="48"/>
        <v>38565</v>
      </c>
      <c r="B85" s="12"/>
      <c r="C85" s="3">
        <v>2226091.14</v>
      </c>
      <c r="D85" s="4">
        <f t="shared" si="43"/>
        <v>0.56341028844228602</v>
      </c>
      <c r="E85" s="3">
        <v>414719.5</v>
      </c>
      <c r="F85" s="4">
        <f t="shared" si="44"/>
        <v>0.10496301293290293</v>
      </c>
      <c r="G85" s="3">
        <v>1278315.44</v>
      </c>
      <c r="H85" s="4">
        <f t="shared" si="45"/>
        <v>0.32353395502514232</v>
      </c>
      <c r="I85" s="3">
        <v>31975.25</v>
      </c>
      <c r="J85" s="4">
        <f t="shared" si="46"/>
        <v>8.092743599668703E-3</v>
      </c>
      <c r="K85" s="3">
        <f t="shared" si="47"/>
        <v>3951101.33</v>
      </c>
    </row>
    <row r="86" spans="1:11" x14ac:dyDescent="0.2">
      <c r="A86" s="12">
        <f t="shared" si="48"/>
        <v>38596</v>
      </c>
      <c r="B86" s="12"/>
      <c r="C86" s="3">
        <v>2243791.56</v>
      </c>
      <c r="D86" s="4">
        <f t="shared" si="43"/>
        <v>0.5626964467002632</v>
      </c>
      <c r="E86" s="3">
        <v>416172.95</v>
      </c>
      <c r="F86" s="4">
        <f t="shared" si="44"/>
        <v>0.10436755550402654</v>
      </c>
      <c r="G86" s="3">
        <v>1277453.06</v>
      </c>
      <c r="H86" s="4">
        <f t="shared" si="45"/>
        <v>0.32035876705427047</v>
      </c>
      <c r="I86" s="3">
        <v>50152.59</v>
      </c>
      <c r="J86" s="4">
        <f t="shared" si="46"/>
        <v>1.2577230741439793E-2</v>
      </c>
      <c r="K86" s="3">
        <f t="shared" si="47"/>
        <v>3987570.16</v>
      </c>
    </row>
    <row r="87" spans="1:11" x14ac:dyDescent="0.2">
      <c r="A87" s="12">
        <f t="shared" si="48"/>
        <v>38626</v>
      </c>
      <c r="B87" s="12"/>
      <c r="C87" s="3">
        <v>2146946.0699999998</v>
      </c>
      <c r="D87" s="4">
        <f t="shared" si="43"/>
        <v>0.54848226380824794</v>
      </c>
      <c r="E87" s="3">
        <v>412564.33</v>
      </c>
      <c r="F87" s="4">
        <f t="shared" si="44"/>
        <v>0.10539818435445521</v>
      </c>
      <c r="G87" s="3">
        <v>1295659.46</v>
      </c>
      <c r="H87" s="4">
        <f t="shared" si="45"/>
        <v>0.33100329983853394</v>
      </c>
      <c r="I87" s="3">
        <v>59170.15</v>
      </c>
      <c r="J87" s="4">
        <f t="shared" si="46"/>
        <v>1.5116251998762879E-2</v>
      </c>
      <c r="K87" s="3">
        <f t="shared" si="47"/>
        <v>3914340.01</v>
      </c>
    </row>
    <row r="88" spans="1:11" x14ac:dyDescent="0.2">
      <c r="A88" s="12">
        <f t="shared" si="48"/>
        <v>38657</v>
      </c>
      <c r="B88" s="12"/>
      <c r="C88" s="3">
        <v>2352429.4500000002</v>
      </c>
      <c r="D88" s="4">
        <f t="shared" si="43"/>
        <v>0.58379105661959851</v>
      </c>
      <c r="E88" s="3">
        <v>420623.19</v>
      </c>
      <c r="F88" s="4">
        <f t="shared" si="44"/>
        <v>0.10438402585412544</v>
      </c>
      <c r="G88" s="3">
        <v>1229308.3700000001</v>
      </c>
      <c r="H88" s="4">
        <f t="shared" si="45"/>
        <v>0.30507152179786573</v>
      </c>
      <c r="I88" s="3">
        <v>27213.31</v>
      </c>
      <c r="J88" s="4">
        <f t="shared" si="46"/>
        <v>6.7533957284103396E-3</v>
      </c>
      <c r="K88" s="3">
        <f t="shared" si="47"/>
        <v>4029574.3200000003</v>
      </c>
    </row>
    <row r="89" spans="1:11" x14ac:dyDescent="0.2">
      <c r="A89" s="12">
        <f t="shared" si="48"/>
        <v>38687</v>
      </c>
      <c r="B89" s="12"/>
      <c r="C89" s="3">
        <v>2243680.2999999998</v>
      </c>
      <c r="D89" s="4">
        <f t="shared" si="43"/>
        <v>0.6007345599407079</v>
      </c>
      <c r="E89" s="3">
        <v>401908.84</v>
      </c>
      <c r="F89" s="4">
        <f t="shared" si="44"/>
        <v>0.10760915007975086</v>
      </c>
      <c r="G89" s="3">
        <v>948812.81</v>
      </c>
      <c r="H89" s="4">
        <f t="shared" si="45"/>
        <v>0.25404004567025729</v>
      </c>
      <c r="I89" s="3">
        <v>140492.71</v>
      </c>
      <c r="J89" s="4">
        <f t="shared" si="46"/>
        <v>3.7616244309283946E-2</v>
      </c>
      <c r="K89" s="3">
        <f t="shared" si="47"/>
        <v>3734894.6599999997</v>
      </c>
    </row>
    <row r="90" spans="1:11" x14ac:dyDescent="0.2">
      <c r="A90" s="12">
        <f t="shared" si="48"/>
        <v>38718</v>
      </c>
      <c r="B90" s="12"/>
      <c r="C90" s="3">
        <v>2300872.69</v>
      </c>
      <c r="D90" s="4">
        <f t="shared" si="43"/>
        <v>0.57932718233766389</v>
      </c>
      <c r="E90" s="3">
        <v>432416.84</v>
      </c>
      <c r="F90" s="4">
        <f t="shared" si="44"/>
        <v>0.10887644092666268</v>
      </c>
      <c r="G90" s="3">
        <v>1198126.3700000001</v>
      </c>
      <c r="H90" s="4">
        <f t="shared" si="45"/>
        <v>0.30167126457420529</v>
      </c>
      <c r="I90" s="3">
        <v>40213.19</v>
      </c>
      <c r="J90" s="4">
        <f t="shared" si="46"/>
        <v>1.0125112161468231E-2</v>
      </c>
      <c r="K90" s="3">
        <f t="shared" si="47"/>
        <v>3971629.09</v>
      </c>
    </row>
    <row r="91" spans="1:11" x14ac:dyDescent="0.2">
      <c r="A91" s="12">
        <f t="shared" si="48"/>
        <v>38749</v>
      </c>
      <c r="B91" s="12"/>
      <c r="C91" s="3">
        <v>2196537.7200000002</v>
      </c>
      <c r="D91" s="4">
        <f t="shared" si="43"/>
        <v>0.5989085371777535</v>
      </c>
      <c r="E91" s="3">
        <v>402093.45</v>
      </c>
      <c r="F91" s="4">
        <f t="shared" si="44"/>
        <v>0.10963490303651884</v>
      </c>
      <c r="G91" s="3">
        <v>1036284.36</v>
      </c>
      <c r="H91" s="4">
        <f t="shared" si="45"/>
        <v>0.28255355894720735</v>
      </c>
      <c r="I91" s="3">
        <v>32652.36</v>
      </c>
      <c r="J91" s="4">
        <f t="shared" si="46"/>
        <v>8.9030008385202648E-3</v>
      </c>
      <c r="K91" s="3">
        <f t="shared" si="47"/>
        <v>3667567.89</v>
      </c>
    </row>
    <row r="92" spans="1:11" x14ac:dyDescent="0.2">
      <c r="A92" s="12">
        <f t="shared" si="48"/>
        <v>38777</v>
      </c>
      <c r="B92" s="12"/>
      <c r="C92" s="3">
        <v>2254963.52</v>
      </c>
      <c r="D92" s="4">
        <f t="shared" si="43"/>
        <v>0.58753513034897908</v>
      </c>
      <c r="E92" s="3">
        <v>417070.61</v>
      </c>
      <c r="F92" s="4">
        <f t="shared" si="44"/>
        <v>0.1086685585100189</v>
      </c>
      <c r="G92" s="3">
        <v>1136223.48</v>
      </c>
      <c r="H92" s="4">
        <f t="shared" si="45"/>
        <v>0.2960452373204559</v>
      </c>
      <c r="I92" s="3">
        <v>29748.67</v>
      </c>
      <c r="J92" s="4">
        <f t="shared" si="46"/>
        <v>7.7510738205462237E-3</v>
      </c>
      <c r="K92" s="3">
        <f t="shared" si="47"/>
        <v>3838006.28</v>
      </c>
    </row>
    <row r="93" spans="1:11" x14ac:dyDescent="0.2">
      <c r="A93" s="12">
        <f t="shared" si="48"/>
        <v>38808</v>
      </c>
      <c r="B93" s="12"/>
      <c r="C93" s="3">
        <v>2247253.0099999998</v>
      </c>
      <c r="D93" s="4">
        <f t="shared" si="43"/>
        <v>0.63203004445607169</v>
      </c>
      <c r="E93" s="3">
        <v>365459.48</v>
      </c>
      <c r="F93" s="4">
        <f t="shared" si="44"/>
        <v>0.10278387451855849</v>
      </c>
      <c r="G93" s="3">
        <v>916941.57</v>
      </c>
      <c r="H93" s="4">
        <f t="shared" si="45"/>
        <v>0.25788579152941937</v>
      </c>
      <c r="I93" s="3">
        <v>25956.99</v>
      </c>
      <c r="J93" s="4">
        <f t="shared" si="46"/>
        <v>7.3002894959503526E-3</v>
      </c>
      <c r="K93" s="3">
        <f t="shared" si="47"/>
        <v>3555611.05</v>
      </c>
    </row>
    <row r="94" spans="1:11" x14ac:dyDescent="0.2">
      <c r="A94" s="12">
        <f t="shared" si="48"/>
        <v>38838</v>
      </c>
      <c r="B94" s="12"/>
      <c r="C94" s="3">
        <v>2205285.54</v>
      </c>
      <c r="D94" s="4">
        <f t="shared" si="43"/>
        <v>0.55851831375780037</v>
      </c>
      <c r="E94" s="3">
        <v>395686.93</v>
      </c>
      <c r="F94" s="4">
        <f t="shared" si="44"/>
        <v>0.10021305309950963</v>
      </c>
      <c r="G94" s="3">
        <v>1313610.3500000001</v>
      </c>
      <c r="H94" s="4">
        <f t="shared" si="45"/>
        <v>0.33268954260535077</v>
      </c>
      <c r="I94" s="3">
        <v>33874.17</v>
      </c>
      <c r="J94" s="4">
        <f t="shared" si="46"/>
        <v>8.5790905373392453E-3</v>
      </c>
      <c r="K94" s="3">
        <f t="shared" si="47"/>
        <v>3948456.99</v>
      </c>
    </row>
    <row r="95" spans="1:11" x14ac:dyDescent="0.2">
      <c r="A95" s="12">
        <f t="shared" si="48"/>
        <v>38869</v>
      </c>
      <c r="B95" s="12"/>
      <c r="C95" s="3">
        <v>2248160.66</v>
      </c>
      <c r="D95" s="4">
        <f t="shared" si="43"/>
        <v>0.57937312447314926</v>
      </c>
      <c r="E95" s="3">
        <v>395955.28</v>
      </c>
      <c r="F95" s="4">
        <f t="shared" si="44"/>
        <v>0.1020415719423009</v>
      </c>
      <c r="G95" s="3">
        <v>1216166.98</v>
      </c>
      <c r="H95" s="4">
        <f t="shared" si="45"/>
        <v>0.31341819809429189</v>
      </c>
      <c r="I95" s="3">
        <v>20050.09</v>
      </c>
      <c r="J95" s="4">
        <f t="shared" si="46"/>
        <v>5.1671054902579089E-3</v>
      </c>
      <c r="K95" s="3">
        <f t="shared" si="47"/>
        <v>3880333.0100000002</v>
      </c>
    </row>
    <row r="96" spans="1:11" x14ac:dyDescent="0.2">
      <c r="A96" s="12">
        <f t="shared" si="48"/>
        <v>38899</v>
      </c>
      <c r="B96" s="12"/>
      <c r="C96" s="3">
        <v>2006864.91</v>
      </c>
      <c r="D96" s="4">
        <f t="shared" si="43"/>
        <v>0.55697161282333207</v>
      </c>
      <c r="E96" s="3">
        <v>400021.49</v>
      </c>
      <c r="F96" s="4">
        <f t="shared" si="44"/>
        <v>0.11101923868373004</v>
      </c>
      <c r="G96" s="3">
        <v>1173145.52</v>
      </c>
      <c r="H96" s="4">
        <f t="shared" si="45"/>
        <v>0.32558681408748463</v>
      </c>
      <c r="I96" s="3">
        <v>23140.78</v>
      </c>
      <c r="J96" s="4">
        <f t="shared" si="46"/>
        <v>6.422334405453283E-3</v>
      </c>
      <c r="K96" s="3">
        <f t="shared" si="47"/>
        <v>3603172.6999999997</v>
      </c>
    </row>
    <row r="97" spans="1:11" x14ac:dyDescent="0.2">
      <c r="A97" s="12">
        <f t="shared" si="48"/>
        <v>38930</v>
      </c>
      <c r="B97" s="12"/>
      <c r="C97" s="3">
        <v>2130078.75</v>
      </c>
      <c r="D97" s="4">
        <f t="shared" si="43"/>
        <v>0.54573064910085634</v>
      </c>
      <c r="E97" s="3">
        <v>413359.65</v>
      </c>
      <c r="F97" s="4">
        <f t="shared" si="44"/>
        <v>0.10590361042125922</v>
      </c>
      <c r="G97" s="3">
        <v>1320743.99</v>
      </c>
      <c r="H97" s="4">
        <f t="shared" si="45"/>
        <v>0.33837738391538569</v>
      </c>
      <c r="I97" s="3">
        <v>38986.239999999998</v>
      </c>
      <c r="J97" s="4">
        <f t="shared" si="46"/>
        <v>9.9883565624988117E-3</v>
      </c>
      <c r="K97" s="3">
        <f t="shared" si="47"/>
        <v>3903168.63</v>
      </c>
    </row>
    <row r="98" spans="1:11" x14ac:dyDescent="0.2">
      <c r="A98" s="12">
        <f t="shared" si="48"/>
        <v>38961</v>
      </c>
      <c r="B98" s="12"/>
      <c r="C98" s="3">
        <v>1940115.33</v>
      </c>
      <c r="D98" s="4">
        <f t="shared" ref="D98:D129" si="49">C98/$K98</f>
        <v>0.54469709422245027</v>
      </c>
      <c r="E98" s="3">
        <v>367693.3</v>
      </c>
      <c r="F98" s="4">
        <f t="shared" ref="F98:F129" si="50">E98/$K98</f>
        <v>0.10323173523661794</v>
      </c>
      <c r="G98" s="3">
        <v>1228563.95</v>
      </c>
      <c r="H98" s="4">
        <f t="shared" ref="H98:H129" si="51">G98/$K98</f>
        <v>0.34492548112150406</v>
      </c>
      <c r="I98" s="3">
        <v>25451.69</v>
      </c>
      <c r="J98" s="4">
        <f t="shared" ref="J98:J129" si="52">+I98/$K98</f>
        <v>7.1456894194277584E-3</v>
      </c>
      <c r="K98" s="3">
        <f t="shared" ref="K98:K129" si="53">C98+E98+G98+I98</f>
        <v>3561824.27</v>
      </c>
    </row>
    <row r="99" spans="1:11" x14ac:dyDescent="0.2">
      <c r="A99" s="12">
        <f t="shared" ref="A99:A211" si="54">DATE(IF(MONTH(A98)&lt;12,YEAR(A98),YEAR(A98)+1),IF(MONTH(A98)=12,1,MONTH(A98)+1),1)</f>
        <v>38991</v>
      </c>
      <c r="B99" s="12"/>
      <c r="C99" s="3">
        <v>2282224.58</v>
      </c>
      <c r="D99" s="4">
        <f t="shared" si="49"/>
        <v>0.57116890928510378</v>
      </c>
      <c r="E99" s="3">
        <v>402256.85</v>
      </c>
      <c r="F99" s="4">
        <f t="shared" si="50"/>
        <v>0.10067221617031291</v>
      </c>
      <c r="G99" s="3">
        <v>1274039.19</v>
      </c>
      <c r="H99" s="4">
        <f t="shared" si="51"/>
        <v>0.31885186975717222</v>
      </c>
      <c r="I99" s="3">
        <v>37188.080000000002</v>
      </c>
      <c r="J99" s="4">
        <f t="shared" si="52"/>
        <v>9.3070047874110537E-3</v>
      </c>
      <c r="K99" s="3">
        <f t="shared" si="53"/>
        <v>3995708.7</v>
      </c>
    </row>
    <row r="100" spans="1:11" x14ac:dyDescent="0.2">
      <c r="A100" s="12">
        <f t="shared" si="54"/>
        <v>39022</v>
      </c>
      <c r="B100" s="12"/>
      <c r="C100" s="3">
        <v>2332214.23</v>
      </c>
      <c r="D100" s="4">
        <f t="shared" si="49"/>
        <v>0.59157439093384623</v>
      </c>
      <c r="E100" s="3">
        <v>357541.75</v>
      </c>
      <c r="F100" s="4">
        <f t="shared" si="50"/>
        <v>9.0691729888669581E-2</v>
      </c>
      <c r="G100" s="3">
        <v>1223068.75</v>
      </c>
      <c r="H100" s="4">
        <f t="shared" si="51"/>
        <v>0.31023571571787839</v>
      </c>
      <c r="I100" s="3">
        <v>29560.65</v>
      </c>
      <c r="J100" s="4">
        <f t="shared" si="52"/>
        <v>7.4981634596057688E-3</v>
      </c>
      <c r="K100" s="3">
        <f t="shared" si="53"/>
        <v>3942385.38</v>
      </c>
    </row>
    <row r="101" spans="1:11" x14ac:dyDescent="0.2">
      <c r="A101" s="12">
        <f t="shared" si="54"/>
        <v>39052</v>
      </c>
      <c r="B101" s="12"/>
      <c r="C101" s="3">
        <v>2219808.7400000002</v>
      </c>
      <c r="D101" s="4">
        <f t="shared" si="49"/>
        <v>0.59726855619096086</v>
      </c>
      <c r="E101" s="3">
        <v>401359.63</v>
      </c>
      <c r="F101" s="4">
        <f t="shared" si="50"/>
        <v>0.10799105454618503</v>
      </c>
      <c r="G101" s="3">
        <v>1068289.3999999999</v>
      </c>
      <c r="H101" s="4">
        <f t="shared" si="51"/>
        <v>0.28743722647569531</v>
      </c>
      <c r="I101" s="3">
        <v>27142.94</v>
      </c>
      <c r="J101" s="4">
        <f t="shared" si="52"/>
        <v>7.3031627871588062E-3</v>
      </c>
      <c r="K101" s="3">
        <f t="shared" si="53"/>
        <v>3716600.71</v>
      </c>
    </row>
    <row r="102" spans="1:11" x14ac:dyDescent="0.2">
      <c r="A102" s="12">
        <f t="shared" si="54"/>
        <v>39083</v>
      </c>
      <c r="B102" s="12"/>
      <c r="C102" s="3">
        <v>2413209.69</v>
      </c>
      <c r="D102" s="4">
        <f t="shared" si="49"/>
        <v>0.6140007094615878</v>
      </c>
      <c r="E102" s="3">
        <v>433062.11</v>
      </c>
      <c r="F102" s="4">
        <f t="shared" si="50"/>
        <v>0.1101853866586008</v>
      </c>
      <c r="G102" s="3">
        <v>1030681.85</v>
      </c>
      <c r="H102" s="4">
        <f t="shared" si="51"/>
        <v>0.26223970082317288</v>
      </c>
      <c r="I102" s="3">
        <v>53350.75</v>
      </c>
      <c r="J102" s="4">
        <f t="shared" si="52"/>
        <v>1.3574203056638565E-2</v>
      </c>
      <c r="K102" s="3">
        <f t="shared" si="53"/>
        <v>3930304.4</v>
      </c>
    </row>
    <row r="103" spans="1:11" x14ac:dyDescent="0.2">
      <c r="A103" s="12">
        <f t="shared" si="54"/>
        <v>39114</v>
      </c>
      <c r="B103" s="12"/>
      <c r="C103" s="3">
        <v>2154973.7999999998</v>
      </c>
      <c r="D103" s="4">
        <f t="shared" si="49"/>
        <v>0.5698954452608902</v>
      </c>
      <c r="E103" s="3">
        <v>374883</v>
      </c>
      <c r="F103" s="4">
        <f t="shared" si="50"/>
        <v>9.9140005417113805E-2</v>
      </c>
      <c r="G103" s="3">
        <v>1217159.47</v>
      </c>
      <c r="H103" s="4">
        <f t="shared" si="51"/>
        <v>0.32188495196979156</v>
      </c>
      <c r="I103" s="3">
        <v>34333.129999999997</v>
      </c>
      <c r="J103" s="4">
        <f t="shared" si="52"/>
        <v>9.0795973522044809E-3</v>
      </c>
      <c r="K103" s="3">
        <f t="shared" si="53"/>
        <v>3781349.3999999994</v>
      </c>
    </row>
    <row r="104" spans="1:11" x14ac:dyDescent="0.2">
      <c r="A104" s="12">
        <f t="shared" si="54"/>
        <v>39142</v>
      </c>
      <c r="B104" s="12"/>
      <c r="C104" s="3">
        <v>2019266.64</v>
      </c>
      <c r="D104" s="4">
        <f t="shared" si="49"/>
        <v>0.5723324238502574</v>
      </c>
      <c r="E104" s="3">
        <v>361574.57</v>
      </c>
      <c r="F104" s="4">
        <f t="shared" si="50"/>
        <v>0.10248317183644186</v>
      </c>
      <c r="G104" s="3">
        <v>1113322.05</v>
      </c>
      <c r="H104" s="4">
        <f t="shared" si="51"/>
        <v>0.31555530843734314</v>
      </c>
      <c r="I104" s="3">
        <v>33972.76</v>
      </c>
      <c r="J104" s="4">
        <f t="shared" si="52"/>
        <v>9.629095875957755E-3</v>
      </c>
      <c r="K104" s="3">
        <f t="shared" si="53"/>
        <v>3528136.0199999996</v>
      </c>
    </row>
    <row r="105" spans="1:11" x14ac:dyDescent="0.2">
      <c r="A105" s="12">
        <f t="shared" si="54"/>
        <v>39173</v>
      </c>
      <c r="B105" s="12"/>
      <c r="C105" s="3">
        <v>2111574.77</v>
      </c>
      <c r="D105" s="4">
        <f t="shared" si="49"/>
        <v>0.58615827164743739</v>
      </c>
      <c r="E105" s="3">
        <v>323141.84999999998</v>
      </c>
      <c r="F105" s="4">
        <f t="shared" si="50"/>
        <v>8.9701899730955506E-2</v>
      </c>
      <c r="G105" s="3">
        <v>1136374.81</v>
      </c>
      <c r="H105" s="4">
        <f t="shared" si="51"/>
        <v>0.31544963694242523</v>
      </c>
      <c r="I105" s="3">
        <v>31305.52</v>
      </c>
      <c r="J105" s="4">
        <f t="shared" si="52"/>
        <v>8.6901916791818287E-3</v>
      </c>
      <c r="K105" s="3">
        <f t="shared" si="53"/>
        <v>3602396.95</v>
      </c>
    </row>
    <row r="106" spans="1:11" x14ac:dyDescent="0.2">
      <c r="A106" s="12">
        <f t="shared" si="54"/>
        <v>39203</v>
      </c>
      <c r="B106" s="12"/>
      <c r="C106" s="3">
        <v>2106480.2200000002</v>
      </c>
      <c r="D106" s="4">
        <f t="shared" si="49"/>
        <v>0.57046944410630751</v>
      </c>
      <c r="E106" s="3">
        <v>363459.26</v>
      </c>
      <c r="F106" s="4">
        <f t="shared" si="50"/>
        <v>9.8430737701154347E-2</v>
      </c>
      <c r="G106" s="3">
        <v>1135563.98</v>
      </c>
      <c r="H106" s="4">
        <f t="shared" si="51"/>
        <v>0.30752937828096294</v>
      </c>
      <c r="I106" s="3">
        <v>87034.75</v>
      </c>
      <c r="J106" s="4">
        <f t="shared" si="52"/>
        <v>2.3570439911575074E-2</v>
      </c>
      <c r="K106" s="3">
        <f t="shared" si="53"/>
        <v>3692538.2100000004</v>
      </c>
    </row>
    <row r="107" spans="1:11" x14ac:dyDescent="0.2">
      <c r="A107" s="12">
        <f t="shared" si="54"/>
        <v>39234</v>
      </c>
      <c r="B107" s="12"/>
      <c r="C107" s="3">
        <v>1973591.9</v>
      </c>
      <c r="D107" s="4">
        <f t="shared" si="49"/>
        <v>0.55004181767493721</v>
      </c>
      <c r="E107" s="3">
        <v>339577.48</v>
      </c>
      <c r="F107" s="4">
        <f t="shared" si="50"/>
        <v>9.4640545667356385E-2</v>
      </c>
      <c r="G107" s="3">
        <v>1236456.24</v>
      </c>
      <c r="H107" s="4">
        <f t="shared" si="51"/>
        <v>0.34460145368711659</v>
      </c>
      <c r="I107" s="3">
        <v>38450.480000000003</v>
      </c>
      <c r="J107" s="4">
        <f t="shared" si="52"/>
        <v>1.0716182970589728E-2</v>
      </c>
      <c r="K107" s="3">
        <f t="shared" si="53"/>
        <v>3588076.1</v>
      </c>
    </row>
    <row r="108" spans="1:11" x14ac:dyDescent="0.2">
      <c r="A108" s="12">
        <f t="shared" si="54"/>
        <v>39264</v>
      </c>
      <c r="B108" s="12"/>
      <c r="C108" s="3">
        <v>1850705.93</v>
      </c>
      <c r="D108" s="4">
        <f t="shared" si="49"/>
        <v>0.52874901643412797</v>
      </c>
      <c r="E108" s="3">
        <v>336371.83</v>
      </c>
      <c r="F108" s="4">
        <f t="shared" si="50"/>
        <v>9.6101855721966431E-2</v>
      </c>
      <c r="G108" s="3">
        <v>1291902.3</v>
      </c>
      <c r="H108" s="4">
        <f t="shared" si="51"/>
        <v>0.36909811514679036</v>
      </c>
      <c r="I108" s="3">
        <v>21179.51</v>
      </c>
      <c r="J108" s="4">
        <f t="shared" si="52"/>
        <v>6.0510126971154068E-3</v>
      </c>
      <c r="K108" s="3">
        <f t="shared" si="53"/>
        <v>3500159.5699999994</v>
      </c>
    </row>
    <row r="109" spans="1:11" x14ac:dyDescent="0.2">
      <c r="A109" s="12">
        <f t="shared" si="54"/>
        <v>39295</v>
      </c>
      <c r="B109" s="12"/>
      <c r="C109" s="3">
        <v>1864367.38</v>
      </c>
      <c r="D109" s="4">
        <f t="shared" si="49"/>
        <v>0.52796446081149062</v>
      </c>
      <c r="E109" s="3">
        <v>335505.21999999997</v>
      </c>
      <c r="F109" s="4">
        <f t="shared" si="50"/>
        <v>9.5010690745265317E-2</v>
      </c>
      <c r="G109" s="3">
        <v>1305622.3600000001</v>
      </c>
      <c r="H109" s="4">
        <f t="shared" si="51"/>
        <v>0.36973517811753714</v>
      </c>
      <c r="I109" s="3">
        <v>25741.55</v>
      </c>
      <c r="J109" s="4">
        <f t="shared" si="52"/>
        <v>7.2896703257069578E-3</v>
      </c>
      <c r="K109" s="3">
        <f t="shared" si="53"/>
        <v>3531236.51</v>
      </c>
    </row>
    <row r="110" spans="1:11" x14ac:dyDescent="0.2">
      <c r="A110" s="12">
        <f t="shared" si="54"/>
        <v>39326</v>
      </c>
      <c r="B110" s="12"/>
      <c r="C110" s="3">
        <v>1816446.72</v>
      </c>
      <c r="D110" s="4">
        <f t="shared" si="49"/>
        <v>0.53746056609539938</v>
      </c>
      <c r="E110" s="3">
        <v>330320.05</v>
      </c>
      <c r="F110" s="4">
        <f t="shared" si="50"/>
        <v>9.7736971368838521E-2</v>
      </c>
      <c r="G110" s="3">
        <v>1209695.8400000001</v>
      </c>
      <c r="H110" s="4">
        <f t="shared" si="51"/>
        <v>0.35793167165929851</v>
      </c>
      <c r="I110" s="3">
        <v>23221.1</v>
      </c>
      <c r="J110" s="4">
        <f t="shared" si="52"/>
        <v>6.8707908764634061E-3</v>
      </c>
      <c r="K110" s="3">
        <f t="shared" si="53"/>
        <v>3379683.7100000004</v>
      </c>
    </row>
    <row r="111" spans="1:11" x14ac:dyDescent="0.2">
      <c r="A111" s="12">
        <f t="shared" si="54"/>
        <v>39356</v>
      </c>
      <c r="B111" s="12"/>
      <c r="C111" s="3">
        <v>2059494.39</v>
      </c>
      <c r="D111" s="4">
        <f t="shared" si="49"/>
        <v>0.55587661592449866</v>
      </c>
      <c r="E111" s="3">
        <v>371674.49</v>
      </c>
      <c r="F111" s="4">
        <f t="shared" si="50"/>
        <v>0.10031838820724534</v>
      </c>
      <c r="G111" s="3">
        <v>1246872.73</v>
      </c>
      <c r="H111" s="4">
        <f t="shared" si="51"/>
        <v>0.33654250140537706</v>
      </c>
      <c r="I111" s="3">
        <v>26907.17</v>
      </c>
      <c r="J111" s="4">
        <f t="shared" si="52"/>
        <v>7.262494462878917E-3</v>
      </c>
      <c r="K111" s="3">
        <f t="shared" si="53"/>
        <v>3704948.78</v>
      </c>
    </row>
    <row r="112" spans="1:11" x14ac:dyDescent="0.2">
      <c r="A112" s="12">
        <f t="shared" si="54"/>
        <v>39387</v>
      </c>
      <c r="B112" s="12"/>
      <c r="C112" s="3">
        <v>2068864.65</v>
      </c>
      <c r="D112" s="4">
        <f t="shared" si="49"/>
        <v>0.58392471126759571</v>
      </c>
      <c r="E112" s="3">
        <v>394407.88</v>
      </c>
      <c r="F112" s="4">
        <f t="shared" si="50"/>
        <v>0.11131927236064697</v>
      </c>
      <c r="G112" s="3">
        <v>1047519.87</v>
      </c>
      <c r="H112" s="4">
        <f t="shared" si="51"/>
        <v>0.29565623717183215</v>
      </c>
      <c r="I112" s="3">
        <v>32240.82</v>
      </c>
      <c r="J112" s="4">
        <f t="shared" si="52"/>
        <v>9.0997791999251985E-3</v>
      </c>
      <c r="K112" s="3">
        <f t="shared" si="53"/>
        <v>3543033.2199999997</v>
      </c>
    </row>
    <row r="113" spans="1:11" x14ac:dyDescent="0.2">
      <c r="A113" s="12">
        <f t="shared" si="54"/>
        <v>39417</v>
      </c>
      <c r="B113" s="12"/>
      <c r="C113" s="3">
        <v>1837417.4</v>
      </c>
      <c r="D113" s="4">
        <f t="shared" si="49"/>
        <v>0.55275202999900719</v>
      </c>
      <c r="E113" s="3">
        <v>375240.81</v>
      </c>
      <c r="F113" s="4">
        <f t="shared" si="50"/>
        <v>0.11288405098698411</v>
      </c>
      <c r="G113" s="3">
        <v>1080955.1499999999</v>
      </c>
      <c r="H113" s="4">
        <f t="shared" si="51"/>
        <v>0.32518476939446711</v>
      </c>
      <c r="I113" s="3">
        <v>30512.65</v>
      </c>
      <c r="J113" s="4">
        <f t="shared" si="52"/>
        <v>9.1791496195416499E-3</v>
      </c>
      <c r="K113" s="3">
        <f t="shared" si="53"/>
        <v>3324126.01</v>
      </c>
    </row>
    <row r="114" spans="1:11" x14ac:dyDescent="0.2">
      <c r="A114" s="12">
        <f t="shared" si="54"/>
        <v>39448</v>
      </c>
      <c r="B114" s="12"/>
      <c r="C114" s="3">
        <v>2094352.99</v>
      </c>
      <c r="D114" s="4">
        <f t="shared" si="49"/>
        <v>0.58924721132230617</v>
      </c>
      <c r="E114" s="3">
        <v>422905.14</v>
      </c>
      <c r="F114" s="4">
        <f t="shared" si="50"/>
        <v>0.1189845625779012</v>
      </c>
      <c r="G114" s="3">
        <v>1014635.08</v>
      </c>
      <c r="H114" s="4">
        <f t="shared" si="51"/>
        <v>0.28546806305072053</v>
      </c>
      <c r="I114" s="3">
        <v>22392.58</v>
      </c>
      <c r="J114" s="4">
        <f t="shared" si="52"/>
        <v>6.3001630490720894E-3</v>
      </c>
      <c r="K114" s="3">
        <f t="shared" si="53"/>
        <v>3554285.79</v>
      </c>
    </row>
    <row r="115" spans="1:11" x14ac:dyDescent="0.2">
      <c r="A115" s="12">
        <f t="shared" si="54"/>
        <v>39479</v>
      </c>
      <c r="B115" s="12"/>
      <c r="C115" s="3">
        <v>2006538.08</v>
      </c>
      <c r="D115" s="4">
        <f t="shared" si="49"/>
        <v>0.60427383433400217</v>
      </c>
      <c r="E115" s="3">
        <v>385012.56</v>
      </c>
      <c r="F115" s="4">
        <f t="shared" si="50"/>
        <v>0.11594747102828472</v>
      </c>
      <c r="G115" s="3">
        <v>907278.67</v>
      </c>
      <c r="H115" s="4">
        <f t="shared" si="51"/>
        <v>0.27322918323601103</v>
      </c>
      <c r="I115" s="3">
        <v>21748.16</v>
      </c>
      <c r="J115" s="4">
        <f t="shared" si="52"/>
        <v>6.5495114017020658E-3</v>
      </c>
      <c r="K115" s="3">
        <f t="shared" si="53"/>
        <v>3320577.47</v>
      </c>
    </row>
    <row r="116" spans="1:11" x14ac:dyDescent="0.2">
      <c r="A116" s="12">
        <f t="shared" si="54"/>
        <v>39508</v>
      </c>
      <c r="B116" s="12"/>
      <c r="C116" s="3">
        <v>1853118.7</v>
      </c>
      <c r="D116" s="4">
        <f t="shared" si="49"/>
        <v>0.54799492407635186</v>
      </c>
      <c r="E116" s="3">
        <v>488323.71</v>
      </c>
      <c r="F116" s="4">
        <f t="shared" si="50"/>
        <v>0.14440462685209127</v>
      </c>
      <c r="G116" s="3">
        <v>1018887.08</v>
      </c>
      <c r="H116" s="4">
        <f t="shared" si="51"/>
        <v>0.3013001531132225</v>
      </c>
      <c r="I116" s="3">
        <v>21305.3</v>
      </c>
      <c r="J116" s="4">
        <f t="shared" si="52"/>
        <v>6.3002959583344006E-3</v>
      </c>
      <c r="K116" s="3">
        <f t="shared" si="53"/>
        <v>3381634.79</v>
      </c>
    </row>
    <row r="117" spans="1:11" x14ac:dyDescent="0.2">
      <c r="A117" s="12">
        <f t="shared" si="54"/>
        <v>39539</v>
      </c>
      <c r="B117" s="12"/>
      <c r="C117" s="3">
        <v>2103739</v>
      </c>
      <c r="D117" s="4">
        <f t="shared" si="49"/>
        <v>0.59251201272810605</v>
      </c>
      <c r="E117" s="3">
        <v>361455.45</v>
      </c>
      <c r="F117" s="4">
        <f t="shared" si="50"/>
        <v>0.10180288343327919</v>
      </c>
      <c r="G117" s="3">
        <v>1056220.33</v>
      </c>
      <c r="H117" s="4">
        <f t="shared" si="51"/>
        <v>0.29748140506623894</v>
      </c>
      <c r="I117" s="3">
        <v>29127.58</v>
      </c>
      <c r="J117" s="4">
        <f t="shared" si="52"/>
        <v>8.2036987723757213E-3</v>
      </c>
      <c r="K117" s="3">
        <f t="shared" si="53"/>
        <v>3550542.3600000003</v>
      </c>
    </row>
    <row r="118" spans="1:11" x14ac:dyDescent="0.2">
      <c r="A118" s="12">
        <f t="shared" si="54"/>
        <v>39569</v>
      </c>
      <c r="B118" s="12"/>
      <c r="C118" s="3">
        <v>1924603.37</v>
      </c>
      <c r="D118" s="4">
        <f t="shared" si="49"/>
        <v>0.5315049372734415</v>
      </c>
      <c r="E118" s="3">
        <v>488076.38</v>
      </c>
      <c r="F118" s="4">
        <f t="shared" si="50"/>
        <v>0.13478881403836904</v>
      </c>
      <c r="G118" s="3">
        <v>1186105.53</v>
      </c>
      <c r="H118" s="4">
        <f t="shared" si="51"/>
        <v>0.32755889091181006</v>
      </c>
      <c r="I118" s="3">
        <v>22259.86</v>
      </c>
      <c r="J118" s="4">
        <f t="shared" si="52"/>
        <v>6.147357776379446E-3</v>
      </c>
      <c r="K118" s="3">
        <f t="shared" si="53"/>
        <v>3621045.14</v>
      </c>
    </row>
    <row r="119" spans="1:11" x14ac:dyDescent="0.2">
      <c r="A119" s="12">
        <f t="shared" si="54"/>
        <v>39600</v>
      </c>
      <c r="B119" s="12"/>
      <c r="C119" s="3">
        <v>1865797.84</v>
      </c>
      <c r="D119" s="4">
        <f t="shared" si="49"/>
        <v>0.56577519510647378</v>
      </c>
      <c r="E119" s="3">
        <v>376820.51</v>
      </c>
      <c r="F119" s="4">
        <f t="shared" si="50"/>
        <v>0.11426516474334163</v>
      </c>
      <c r="G119" s="3">
        <v>1030238.07</v>
      </c>
      <c r="H119" s="4">
        <f t="shared" si="51"/>
        <v>0.31240423403018142</v>
      </c>
      <c r="I119" s="3">
        <v>24916.01</v>
      </c>
      <c r="J119" s="4">
        <f t="shared" si="52"/>
        <v>7.5554061200032536E-3</v>
      </c>
      <c r="K119" s="3">
        <f t="shared" si="53"/>
        <v>3297772.4299999997</v>
      </c>
    </row>
    <row r="120" spans="1:11" x14ac:dyDescent="0.2">
      <c r="A120" s="12">
        <f t="shared" si="54"/>
        <v>39630</v>
      </c>
      <c r="B120" s="12"/>
      <c r="C120" s="3">
        <v>1917568.4</v>
      </c>
      <c r="D120" s="4">
        <f t="shared" si="49"/>
        <v>0.56600091974303812</v>
      </c>
      <c r="E120" s="3">
        <v>428995.99</v>
      </c>
      <c r="F120" s="4">
        <f t="shared" si="50"/>
        <v>0.12662501369238</v>
      </c>
      <c r="G120" s="3">
        <v>1018737.81</v>
      </c>
      <c r="H120" s="4">
        <f t="shared" si="51"/>
        <v>0.3006967247880224</v>
      </c>
      <c r="I120" s="3">
        <v>22622.33</v>
      </c>
      <c r="J120" s="4">
        <f t="shared" si="52"/>
        <v>6.6773417765595864E-3</v>
      </c>
      <c r="K120" s="3">
        <f t="shared" si="53"/>
        <v>3387924.53</v>
      </c>
    </row>
    <row r="121" spans="1:11" x14ac:dyDescent="0.2">
      <c r="A121" s="12">
        <f t="shared" si="54"/>
        <v>39661</v>
      </c>
      <c r="B121" s="12"/>
      <c r="C121" s="3">
        <v>1819534.41</v>
      </c>
      <c r="D121" s="4">
        <f t="shared" si="49"/>
        <v>0.56854023320501268</v>
      </c>
      <c r="E121" s="3">
        <v>380835.32</v>
      </c>
      <c r="F121" s="4">
        <f t="shared" si="50"/>
        <v>0.1189975855666866</v>
      </c>
      <c r="G121" s="3">
        <v>968437.69</v>
      </c>
      <c r="H121" s="4">
        <f t="shared" si="51"/>
        <v>0.30260257079563763</v>
      </c>
      <c r="I121" s="3">
        <v>31554.32</v>
      </c>
      <c r="J121" s="4">
        <f t="shared" si="52"/>
        <v>9.8596104326631531E-3</v>
      </c>
      <c r="K121" s="3">
        <f t="shared" si="53"/>
        <v>3200361.7399999998</v>
      </c>
    </row>
    <row r="122" spans="1:11" x14ac:dyDescent="0.2">
      <c r="A122" s="12">
        <f t="shared" si="54"/>
        <v>39692</v>
      </c>
      <c r="B122" s="12"/>
      <c r="C122" s="3">
        <v>1947847.9</v>
      </c>
      <c r="D122" s="4">
        <f t="shared" si="49"/>
        <v>0.563760080642973</v>
      </c>
      <c r="E122" s="3">
        <v>430622.47</v>
      </c>
      <c r="F122" s="4">
        <f t="shared" si="50"/>
        <v>0.12463383738220846</v>
      </c>
      <c r="G122" s="3">
        <v>1052344.55</v>
      </c>
      <c r="H122" s="4">
        <f t="shared" si="51"/>
        <v>0.30457709165699909</v>
      </c>
      <c r="I122" s="3">
        <v>24285.87</v>
      </c>
      <c r="J122" s="4">
        <f t="shared" si="52"/>
        <v>7.028990317819353E-3</v>
      </c>
      <c r="K122" s="3">
        <f t="shared" si="53"/>
        <v>3455100.79</v>
      </c>
    </row>
    <row r="123" spans="1:11" x14ac:dyDescent="0.2">
      <c r="A123" s="12">
        <f t="shared" si="54"/>
        <v>39722</v>
      </c>
      <c r="B123" s="12"/>
      <c r="C123" s="3">
        <v>2088749.43</v>
      </c>
      <c r="D123" s="4">
        <f t="shared" si="49"/>
        <v>0.56940078052866938</v>
      </c>
      <c r="E123" s="3">
        <v>414102.6</v>
      </c>
      <c r="F123" s="4">
        <f t="shared" si="50"/>
        <v>0.1128858925213214</v>
      </c>
      <c r="G123" s="3">
        <v>1126915.1000000001</v>
      </c>
      <c r="H123" s="4">
        <f t="shared" si="51"/>
        <v>0.30720120293679437</v>
      </c>
      <c r="I123" s="3">
        <v>38561.93</v>
      </c>
      <c r="J123" s="4">
        <f t="shared" si="52"/>
        <v>1.0512124013214889E-2</v>
      </c>
      <c r="K123" s="3">
        <f t="shared" si="53"/>
        <v>3668329.06</v>
      </c>
    </row>
    <row r="124" spans="1:11" x14ac:dyDescent="0.2">
      <c r="A124" s="12">
        <f t="shared" si="54"/>
        <v>39753</v>
      </c>
      <c r="B124" s="12"/>
      <c r="C124" s="3">
        <v>1954427.73</v>
      </c>
      <c r="D124" s="4">
        <f t="shared" si="49"/>
        <v>0.59118936468326777</v>
      </c>
      <c r="E124" s="3">
        <v>432603.57</v>
      </c>
      <c r="F124" s="4">
        <f t="shared" si="50"/>
        <v>0.13085704105723753</v>
      </c>
      <c r="G124" s="3">
        <v>890963.65</v>
      </c>
      <c r="H124" s="4">
        <f t="shared" si="51"/>
        <v>0.26950509661433492</v>
      </c>
      <c r="I124" s="3">
        <v>27930.1</v>
      </c>
      <c r="J124" s="4">
        <f t="shared" si="52"/>
        <v>8.4484976451598623E-3</v>
      </c>
      <c r="K124" s="3">
        <f t="shared" si="53"/>
        <v>3305925.05</v>
      </c>
    </row>
    <row r="125" spans="1:11" x14ac:dyDescent="0.2">
      <c r="A125" s="12">
        <f t="shared" si="54"/>
        <v>39783</v>
      </c>
      <c r="B125" s="12"/>
      <c r="C125" s="3">
        <v>2200783.54</v>
      </c>
      <c r="D125" s="4">
        <f t="shared" si="49"/>
        <v>0.64220201090979467</v>
      </c>
      <c r="E125" s="3">
        <v>566154.86</v>
      </c>
      <c r="F125" s="4">
        <f t="shared" si="50"/>
        <v>0.165207428613517</v>
      </c>
      <c r="G125" s="3">
        <v>631424.93000000005</v>
      </c>
      <c r="H125" s="4">
        <f t="shared" si="51"/>
        <v>0.18425363167909567</v>
      </c>
      <c r="I125" s="3">
        <v>28570.1</v>
      </c>
      <c r="J125" s="4">
        <f t="shared" si="52"/>
        <v>8.3369287975926624E-3</v>
      </c>
      <c r="K125" s="3">
        <f t="shared" si="53"/>
        <v>3426933.43</v>
      </c>
    </row>
    <row r="126" spans="1:11" x14ac:dyDescent="0.2">
      <c r="A126" s="12">
        <f t="shared" si="54"/>
        <v>39814</v>
      </c>
      <c r="B126" s="12"/>
      <c r="C126" s="3">
        <v>2077074.98</v>
      </c>
      <c r="D126" s="4">
        <f t="shared" si="49"/>
        <v>0.60091403681565847</v>
      </c>
      <c r="E126" s="3">
        <v>447389.81</v>
      </c>
      <c r="F126" s="4">
        <f t="shared" si="50"/>
        <v>0.12943337113294315</v>
      </c>
      <c r="G126" s="3">
        <v>893361.18</v>
      </c>
      <c r="H126" s="4">
        <f t="shared" si="51"/>
        <v>0.25845637648006337</v>
      </c>
      <c r="I126" s="3">
        <v>38700.01</v>
      </c>
      <c r="J126" s="4">
        <f t="shared" si="52"/>
        <v>1.1196215571335009E-2</v>
      </c>
      <c r="K126" s="3">
        <f t="shared" si="53"/>
        <v>3456525.98</v>
      </c>
    </row>
    <row r="127" spans="1:11" x14ac:dyDescent="0.2">
      <c r="A127" s="12">
        <f t="shared" si="54"/>
        <v>39845</v>
      </c>
      <c r="B127" s="12"/>
      <c r="C127" s="3">
        <v>1447184.33</v>
      </c>
      <c r="D127" s="4">
        <f t="shared" si="49"/>
        <v>0.50802180450947809</v>
      </c>
      <c r="E127" s="3">
        <v>190208.16</v>
      </c>
      <c r="F127" s="4">
        <f t="shared" si="50"/>
        <v>6.6770963914201259E-2</v>
      </c>
      <c r="G127" s="3">
        <v>1186456.5</v>
      </c>
      <c r="H127" s="4">
        <f t="shared" si="51"/>
        <v>0.41649550759162762</v>
      </c>
      <c r="I127" s="3">
        <v>24816.79</v>
      </c>
      <c r="J127" s="4">
        <f t="shared" si="52"/>
        <v>8.7117239846929324E-3</v>
      </c>
      <c r="K127" s="3">
        <f t="shared" si="53"/>
        <v>2848665.7800000003</v>
      </c>
    </row>
    <row r="128" spans="1:11" x14ac:dyDescent="0.2">
      <c r="A128" s="12">
        <f t="shared" si="54"/>
        <v>39873</v>
      </c>
      <c r="B128" s="12"/>
      <c r="C128" s="3">
        <v>2193390.3199999998</v>
      </c>
      <c r="D128" s="4">
        <f t="shared" si="49"/>
        <v>0.66797143883558852</v>
      </c>
      <c r="E128" s="3">
        <v>262199.81</v>
      </c>
      <c r="F128" s="4">
        <f t="shared" si="50"/>
        <v>7.9849893906761629E-2</v>
      </c>
      <c r="G128" s="3">
        <v>793522.49</v>
      </c>
      <c r="H128" s="4">
        <f t="shared" si="51"/>
        <v>0.24165801889455724</v>
      </c>
      <c r="I128" s="3">
        <v>34546.22</v>
      </c>
      <c r="J128" s="4">
        <f t="shared" si="52"/>
        <v>1.0520648363092433E-2</v>
      </c>
      <c r="K128" s="3">
        <f t="shared" si="53"/>
        <v>3283658.8400000003</v>
      </c>
    </row>
    <row r="129" spans="1:11" x14ac:dyDescent="0.2">
      <c r="A129" s="12">
        <f t="shared" si="54"/>
        <v>39904</v>
      </c>
      <c r="B129" s="12"/>
      <c r="C129" s="3">
        <v>1881450.38</v>
      </c>
      <c r="D129" s="4">
        <f t="shared" si="49"/>
        <v>0.58842641029834863</v>
      </c>
      <c r="E129" s="3">
        <v>180596.33</v>
      </c>
      <c r="F129" s="4">
        <f t="shared" si="50"/>
        <v>5.6481771352883597E-2</v>
      </c>
      <c r="G129" s="3">
        <v>1104739.6000000001</v>
      </c>
      <c r="H129" s="4">
        <f t="shared" si="51"/>
        <v>0.34550895630977713</v>
      </c>
      <c r="I129" s="3">
        <v>30640.5</v>
      </c>
      <c r="J129" s="4">
        <f t="shared" si="52"/>
        <v>9.5828620389906589E-3</v>
      </c>
      <c r="K129" s="3">
        <f t="shared" si="53"/>
        <v>3197426.81</v>
      </c>
    </row>
    <row r="130" spans="1:11" x14ac:dyDescent="0.2">
      <c r="A130" s="12">
        <f t="shared" si="54"/>
        <v>39934</v>
      </c>
      <c r="B130" s="12"/>
      <c r="C130" s="3">
        <v>2126679</v>
      </c>
      <c r="D130" s="4">
        <f t="shared" ref="D130:D148" si="55">C130/$K130</f>
        <v>0.62344982494158119</v>
      </c>
      <c r="E130" s="3">
        <v>225340.16</v>
      </c>
      <c r="F130" s="4">
        <f t="shared" ref="F130:F148" si="56">E130/$K130</f>
        <v>6.6059938196741455E-2</v>
      </c>
      <c r="G130" s="3">
        <v>1029673.84</v>
      </c>
      <c r="H130" s="4">
        <f t="shared" ref="H130:H148" si="57">G130/$K130</f>
        <v>0.30185560458109839</v>
      </c>
      <c r="I130" s="3">
        <v>29454</v>
      </c>
      <c r="J130" s="4">
        <f t="shared" ref="J130:J148" si="58">+I130/$K130</f>
        <v>8.6346322805789365E-3</v>
      </c>
      <c r="K130" s="3">
        <f t="shared" ref="K130:K148" si="59">C130+E130+G130+I130</f>
        <v>3411147</v>
      </c>
    </row>
    <row r="131" spans="1:11" x14ac:dyDescent="0.2">
      <c r="A131" s="12">
        <f t="shared" si="54"/>
        <v>39965</v>
      </c>
      <c r="B131" s="12"/>
      <c r="C131" s="3">
        <v>1875926.97</v>
      </c>
      <c r="D131" s="4">
        <f t="shared" si="55"/>
        <v>0.59855448060182181</v>
      </c>
      <c r="E131" s="3">
        <v>202180.36</v>
      </c>
      <c r="F131" s="4">
        <f t="shared" si="56"/>
        <v>6.4509952840909018E-2</v>
      </c>
      <c r="G131" s="3">
        <v>1023000.06</v>
      </c>
      <c r="H131" s="4">
        <f t="shared" si="57"/>
        <v>0.32640997190254828</v>
      </c>
      <c r="I131" s="3">
        <v>32988.22</v>
      </c>
      <c r="J131" s="4">
        <f t="shared" si="58"/>
        <v>1.0525594654720824E-2</v>
      </c>
      <c r="K131" s="3">
        <f t="shared" si="59"/>
        <v>3134095.6100000003</v>
      </c>
    </row>
    <row r="132" spans="1:11" x14ac:dyDescent="0.2">
      <c r="A132" s="12">
        <f t="shared" si="54"/>
        <v>39995</v>
      </c>
      <c r="B132" s="12"/>
      <c r="C132" s="3">
        <v>2185976.2999999998</v>
      </c>
      <c r="D132" s="4">
        <f t="shared" si="55"/>
        <v>0.60070196220269179</v>
      </c>
      <c r="E132" s="3">
        <v>369372.05</v>
      </c>
      <c r="F132" s="4">
        <f t="shared" si="56"/>
        <v>0.10150270852334072</v>
      </c>
      <c r="G132" s="3">
        <v>1053948.55</v>
      </c>
      <c r="H132" s="4">
        <f t="shared" si="57"/>
        <v>0.28962297626268041</v>
      </c>
      <c r="I132" s="3">
        <v>29739.49</v>
      </c>
      <c r="J132" s="4">
        <f t="shared" si="58"/>
        <v>8.1723530112871451E-3</v>
      </c>
      <c r="K132" s="3">
        <f t="shared" si="59"/>
        <v>3639036.3899999997</v>
      </c>
    </row>
    <row r="133" spans="1:11" x14ac:dyDescent="0.2">
      <c r="A133" s="12">
        <f t="shared" si="54"/>
        <v>40026</v>
      </c>
      <c r="B133" s="12"/>
      <c r="C133" s="3">
        <v>2173757.86</v>
      </c>
      <c r="D133" s="4">
        <f t="shared" si="55"/>
        <v>0.60896160542266808</v>
      </c>
      <c r="E133" s="3">
        <v>226818.4</v>
      </c>
      <c r="F133" s="4">
        <f t="shared" si="56"/>
        <v>6.3541436488883316E-2</v>
      </c>
      <c r="G133" s="3">
        <v>1141044.58</v>
      </c>
      <c r="H133" s="4">
        <f t="shared" si="57"/>
        <v>0.31965489444883899</v>
      </c>
      <c r="I133" s="3">
        <v>27993.14</v>
      </c>
      <c r="J133" s="4">
        <f t="shared" si="58"/>
        <v>7.8420636396095682E-3</v>
      </c>
      <c r="K133" s="3">
        <f t="shared" si="59"/>
        <v>3569613.98</v>
      </c>
    </row>
    <row r="134" spans="1:11" x14ac:dyDescent="0.2">
      <c r="A134" s="12">
        <f t="shared" si="54"/>
        <v>40057</v>
      </c>
      <c r="B134" s="12"/>
      <c r="C134" s="3">
        <v>1934441.82</v>
      </c>
      <c r="D134" s="4">
        <f t="shared" si="55"/>
        <v>0.60748160735630763</v>
      </c>
      <c r="E134" s="3">
        <v>-28905.25</v>
      </c>
      <c r="F134" s="4">
        <f t="shared" si="56"/>
        <v>-9.0772477877033853E-3</v>
      </c>
      <c r="G134" s="3">
        <v>1252355.73</v>
      </c>
      <c r="H134" s="4">
        <f t="shared" si="57"/>
        <v>0.3932829945964888</v>
      </c>
      <c r="I134" s="3">
        <v>26470.48</v>
      </c>
      <c r="J134" s="4">
        <f t="shared" si="58"/>
        <v>8.3126458349070398E-3</v>
      </c>
      <c r="K134" s="3">
        <f t="shared" si="59"/>
        <v>3184362.78</v>
      </c>
    </row>
    <row r="135" spans="1:11" x14ac:dyDescent="0.2">
      <c r="A135" s="12">
        <f t="shared" si="54"/>
        <v>40087</v>
      </c>
      <c r="B135" s="12"/>
      <c r="C135" s="3">
        <v>2817414.33</v>
      </c>
      <c r="D135" s="4">
        <f t="shared" si="55"/>
        <v>0.68320360080560871</v>
      </c>
      <c r="E135" s="3">
        <v>54677.33</v>
      </c>
      <c r="F135" s="4">
        <f t="shared" si="56"/>
        <v>1.3258876531105218E-2</v>
      </c>
      <c r="G135" s="3">
        <v>1221924.3700000001</v>
      </c>
      <c r="H135" s="4">
        <f t="shared" si="57"/>
        <v>0.29630825704507757</v>
      </c>
      <c r="I135" s="3">
        <v>29812.25</v>
      </c>
      <c r="J135" s="4">
        <f t="shared" si="58"/>
        <v>7.2292656182085246E-3</v>
      </c>
      <c r="K135" s="3">
        <f t="shared" si="59"/>
        <v>4123828.2800000003</v>
      </c>
    </row>
    <row r="136" spans="1:11" x14ac:dyDescent="0.2">
      <c r="A136" s="12">
        <f t="shared" si="54"/>
        <v>40118</v>
      </c>
      <c r="B136" s="12"/>
      <c r="C136" s="3">
        <v>2327086.73</v>
      </c>
      <c r="D136" s="4">
        <f t="shared" si="55"/>
        <v>0.70011737194254198</v>
      </c>
      <c r="E136" s="3">
        <v>-36758.78</v>
      </c>
      <c r="F136" s="4">
        <f t="shared" si="56"/>
        <v>-1.1059089512067336E-2</v>
      </c>
      <c r="G136" s="3">
        <v>999831.4</v>
      </c>
      <c r="H136" s="4">
        <f t="shared" si="57"/>
        <v>0.30080500358215378</v>
      </c>
      <c r="I136" s="3">
        <v>33692.94</v>
      </c>
      <c r="J136" s="4">
        <f t="shared" si="58"/>
        <v>1.0136713987371563E-2</v>
      </c>
      <c r="K136" s="3">
        <f t="shared" si="59"/>
        <v>3323852.29</v>
      </c>
    </row>
    <row r="137" spans="1:11" x14ac:dyDescent="0.2">
      <c r="A137" s="12">
        <f t="shared" si="54"/>
        <v>40148</v>
      </c>
      <c r="B137" s="12"/>
      <c r="C137" s="3">
        <v>1509693.37</v>
      </c>
      <c r="D137" s="4">
        <f t="shared" si="55"/>
        <v>0.5033248273164348</v>
      </c>
      <c r="E137" s="3">
        <v>164800.69</v>
      </c>
      <c r="F137" s="4">
        <f t="shared" si="56"/>
        <v>5.4943792219130767E-2</v>
      </c>
      <c r="G137" s="3">
        <v>1276054.55</v>
      </c>
      <c r="H137" s="4">
        <f t="shared" si="57"/>
        <v>0.42543071910364216</v>
      </c>
      <c r="I137" s="3">
        <v>48892.88</v>
      </c>
      <c r="J137" s="4">
        <f t="shared" si="58"/>
        <v>1.6300661360792203E-2</v>
      </c>
      <c r="K137" s="3">
        <f t="shared" si="59"/>
        <v>2999441.49</v>
      </c>
    </row>
    <row r="138" spans="1:11" x14ac:dyDescent="0.2">
      <c r="A138" s="12">
        <f t="shared" si="54"/>
        <v>40179</v>
      </c>
      <c r="B138" s="12"/>
      <c r="C138" s="3">
        <v>1879698.83</v>
      </c>
      <c r="D138" s="4">
        <f t="shared" si="55"/>
        <v>0.62239126980490278</v>
      </c>
      <c r="E138" s="3">
        <v>136625.60000000001</v>
      </c>
      <c r="F138" s="4">
        <f t="shared" si="56"/>
        <v>4.5238406980259022E-2</v>
      </c>
      <c r="G138" s="3">
        <v>983464.34</v>
      </c>
      <c r="H138" s="4">
        <f t="shared" si="57"/>
        <v>0.32563706994510422</v>
      </c>
      <c r="I138" s="3">
        <v>20335.259999999998</v>
      </c>
      <c r="J138" s="4">
        <f t="shared" si="58"/>
        <v>6.7332532697340908E-3</v>
      </c>
      <c r="K138" s="3">
        <f t="shared" si="59"/>
        <v>3020124.03</v>
      </c>
    </row>
    <row r="139" spans="1:11" x14ac:dyDescent="0.2">
      <c r="A139" s="12">
        <f t="shared" si="54"/>
        <v>40210</v>
      </c>
      <c r="B139" s="12"/>
      <c r="C139" s="3">
        <v>1535751.89</v>
      </c>
      <c r="D139" s="4">
        <f t="shared" si="55"/>
        <v>0.56328501666303765</v>
      </c>
      <c r="E139" s="3">
        <v>245269.08</v>
      </c>
      <c r="F139" s="4">
        <f t="shared" si="56"/>
        <v>8.9960102744674419E-2</v>
      </c>
      <c r="G139" s="3">
        <v>923434.94</v>
      </c>
      <c r="H139" s="4">
        <f t="shared" si="57"/>
        <v>0.33869863286649199</v>
      </c>
      <c r="I139" s="3">
        <v>21964.720000000001</v>
      </c>
      <c r="J139" s="4">
        <f t="shared" si="58"/>
        <v>8.0562477257957073E-3</v>
      </c>
      <c r="K139" s="3">
        <f t="shared" si="59"/>
        <v>2726420.6300000004</v>
      </c>
    </row>
    <row r="140" spans="1:11" x14ac:dyDescent="0.2">
      <c r="A140" s="12">
        <f t="shared" si="54"/>
        <v>40238</v>
      </c>
      <c r="B140" s="12"/>
      <c r="C140" s="3">
        <v>1836512.08</v>
      </c>
      <c r="D140" s="4">
        <f t="shared" si="55"/>
        <v>0.60926283414168358</v>
      </c>
      <c r="E140" s="3">
        <v>390097.45</v>
      </c>
      <c r="F140" s="4">
        <f t="shared" si="56"/>
        <v>0.12941481875711031</v>
      </c>
      <c r="G140" s="3">
        <v>760420.68</v>
      </c>
      <c r="H140" s="4">
        <f t="shared" si="57"/>
        <v>0.25226954055033834</v>
      </c>
      <c r="I140" s="3">
        <v>27288.04</v>
      </c>
      <c r="J140" s="4">
        <f t="shared" si="58"/>
        <v>9.0528065508676779E-3</v>
      </c>
      <c r="K140" s="3">
        <f t="shared" si="59"/>
        <v>3014318.2500000005</v>
      </c>
    </row>
    <row r="141" spans="1:11" x14ac:dyDescent="0.2">
      <c r="A141" s="12">
        <f t="shared" si="54"/>
        <v>40269</v>
      </c>
      <c r="B141" s="12"/>
      <c r="C141" s="3">
        <v>1445549.97</v>
      </c>
      <c r="D141" s="4">
        <f t="shared" si="55"/>
        <v>0.50664438424372138</v>
      </c>
      <c r="E141" s="3">
        <v>496984.3</v>
      </c>
      <c r="F141" s="4">
        <f t="shared" si="56"/>
        <v>0.17418581846208811</v>
      </c>
      <c r="G141" s="3">
        <v>888342.44</v>
      </c>
      <c r="H141" s="4">
        <f t="shared" si="57"/>
        <v>0.31135119356085972</v>
      </c>
      <c r="I141" s="3">
        <v>22307.919999999998</v>
      </c>
      <c r="J141" s="4">
        <f t="shared" si="58"/>
        <v>7.8186037333307801E-3</v>
      </c>
      <c r="K141" s="3">
        <f t="shared" si="59"/>
        <v>2853184.63</v>
      </c>
    </row>
    <row r="142" spans="1:11" x14ac:dyDescent="0.2">
      <c r="A142" s="12">
        <f t="shared" si="54"/>
        <v>40299</v>
      </c>
      <c r="B142" s="12"/>
      <c r="C142" s="3">
        <v>1840410.56</v>
      </c>
      <c r="D142" s="4">
        <f t="shared" si="55"/>
        <v>0.60009973258608551</v>
      </c>
      <c r="E142" s="3">
        <v>408180.4</v>
      </c>
      <c r="F142" s="4">
        <f t="shared" si="56"/>
        <v>0.13309473125761756</v>
      </c>
      <c r="G142" s="3">
        <v>779438.8</v>
      </c>
      <c r="H142" s="4">
        <f t="shared" si="57"/>
        <v>0.25415036493119197</v>
      </c>
      <c r="I142" s="3">
        <v>38811.4</v>
      </c>
      <c r="J142" s="4">
        <f t="shared" si="58"/>
        <v>1.265517122510512E-2</v>
      </c>
      <c r="K142" s="3">
        <f t="shared" si="59"/>
        <v>3066841.1599999997</v>
      </c>
    </row>
    <row r="143" spans="1:11" x14ac:dyDescent="0.2">
      <c r="A143" s="12">
        <f t="shared" si="54"/>
        <v>40330</v>
      </c>
      <c r="B143" s="12"/>
      <c r="C143" s="3">
        <v>1676065.02</v>
      </c>
      <c r="D143" s="4">
        <f t="shared" si="55"/>
        <v>0.57580115413970645</v>
      </c>
      <c r="E143" s="3">
        <v>393100.69</v>
      </c>
      <c r="F143" s="4">
        <f t="shared" si="56"/>
        <v>0.13504716600738734</v>
      </c>
      <c r="G143" s="3">
        <v>812552.55</v>
      </c>
      <c r="H143" s="4">
        <f t="shared" si="57"/>
        <v>0.27914710378548535</v>
      </c>
      <c r="I143" s="3">
        <v>29121.72</v>
      </c>
      <c r="J143" s="4">
        <f t="shared" si="58"/>
        <v>1.0004576067420924E-2</v>
      </c>
      <c r="K143" s="3">
        <f t="shared" si="59"/>
        <v>2910839.98</v>
      </c>
    </row>
    <row r="144" spans="1:11" x14ac:dyDescent="0.2">
      <c r="A144" s="12">
        <f t="shared" si="54"/>
        <v>40360</v>
      </c>
      <c r="B144" s="12"/>
      <c r="C144" s="3">
        <v>1669380.2</v>
      </c>
      <c r="D144" s="4">
        <f t="shared" si="55"/>
        <v>0.55721123012440199</v>
      </c>
      <c r="E144" s="3">
        <v>414970.18</v>
      </c>
      <c r="F144" s="4">
        <f t="shared" si="56"/>
        <v>0.13851011558825516</v>
      </c>
      <c r="G144" s="3">
        <v>878450.52</v>
      </c>
      <c r="H144" s="4">
        <f t="shared" si="57"/>
        <v>0.29321211240712008</v>
      </c>
      <c r="I144" s="3">
        <v>33154.870000000003</v>
      </c>
      <c r="J144" s="4">
        <f t="shared" si="58"/>
        <v>1.1066541880222752E-2</v>
      </c>
      <c r="K144" s="3">
        <f t="shared" si="59"/>
        <v>2995955.77</v>
      </c>
    </row>
    <row r="145" spans="1:11" x14ac:dyDescent="0.2">
      <c r="A145" s="12">
        <f t="shared" si="54"/>
        <v>40391</v>
      </c>
      <c r="B145" s="12"/>
      <c r="C145" s="3">
        <v>1677257.17</v>
      </c>
      <c r="D145" s="4">
        <f t="shared" si="55"/>
        <v>0.56951778177166101</v>
      </c>
      <c r="E145" s="3">
        <v>415997</v>
      </c>
      <c r="F145" s="4">
        <f t="shared" si="56"/>
        <v>0.14125304866853883</v>
      </c>
      <c r="G145" s="3">
        <v>788354.43</v>
      </c>
      <c r="H145" s="4">
        <f t="shared" si="57"/>
        <v>0.26768814839733984</v>
      </c>
      <c r="I145" s="3">
        <v>63439.34</v>
      </c>
      <c r="J145" s="4">
        <f t="shared" si="58"/>
        <v>2.1541021162460261E-2</v>
      </c>
      <c r="K145" s="3">
        <f t="shared" si="59"/>
        <v>2945047.94</v>
      </c>
    </row>
    <row r="146" spans="1:11" x14ac:dyDescent="0.2">
      <c r="A146" s="12">
        <f t="shared" si="54"/>
        <v>40422</v>
      </c>
      <c r="B146" s="12"/>
      <c r="C146" s="3">
        <v>1530542.77</v>
      </c>
      <c r="D146" s="4">
        <f t="shared" si="55"/>
        <v>0.52071855015294188</v>
      </c>
      <c r="E146" s="3">
        <v>461390.87</v>
      </c>
      <c r="F146" s="4">
        <f t="shared" si="56"/>
        <v>0.15697358452792826</v>
      </c>
      <c r="G146" s="3">
        <v>861940.03</v>
      </c>
      <c r="H146" s="4">
        <f t="shared" si="57"/>
        <v>0.29324771024881796</v>
      </c>
      <c r="I146" s="3">
        <v>85416.22</v>
      </c>
      <c r="J146" s="4">
        <f t="shared" si="58"/>
        <v>2.9060155070311896E-2</v>
      </c>
      <c r="K146" s="3">
        <f t="shared" si="59"/>
        <v>2939289.89</v>
      </c>
    </row>
    <row r="147" spans="1:11" x14ac:dyDescent="0.2">
      <c r="A147" s="12">
        <f t="shared" si="54"/>
        <v>40452</v>
      </c>
      <c r="B147" s="12"/>
      <c r="C147" s="3">
        <v>1885787.73</v>
      </c>
      <c r="D147" s="4">
        <f t="shared" si="55"/>
        <v>0.54924311560647598</v>
      </c>
      <c r="E147" s="3">
        <v>455505.99</v>
      </c>
      <c r="F147" s="4">
        <f t="shared" si="56"/>
        <v>0.13266791651307028</v>
      </c>
      <c r="G147" s="3">
        <v>954412.63</v>
      </c>
      <c r="H147" s="4">
        <f t="shared" si="57"/>
        <v>0.27797644354986378</v>
      </c>
      <c r="I147" s="3">
        <v>137723.54</v>
      </c>
      <c r="J147" s="4">
        <f t="shared" si="58"/>
        <v>4.0112524330590024E-2</v>
      </c>
      <c r="K147" s="3">
        <f t="shared" si="59"/>
        <v>3433429.8899999997</v>
      </c>
    </row>
    <row r="148" spans="1:11" x14ac:dyDescent="0.2">
      <c r="A148" s="12">
        <f t="shared" si="54"/>
        <v>40483</v>
      </c>
      <c r="B148" s="12"/>
      <c r="C148" s="3">
        <v>1770699</v>
      </c>
      <c r="D148" s="4">
        <f t="shared" si="55"/>
        <v>0.59870750516646287</v>
      </c>
      <c r="E148" s="3">
        <v>447034</v>
      </c>
      <c r="F148" s="4">
        <f t="shared" si="56"/>
        <v>0.1511508228471268</v>
      </c>
      <c r="G148" s="3">
        <v>710851</v>
      </c>
      <c r="H148" s="4">
        <f t="shared" si="57"/>
        <v>0.24035244203282732</v>
      </c>
      <c r="I148" s="3">
        <v>28952</v>
      </c>
      <c r="J148" s="4">
        <f t="shared" si="58"/>
        <v>9.7892299535829834E-3</v>
      </c>
      <c r="K148" s="3">
        <f t="shared" si="59"/>
        <v>2957536</v>
      </c>
    </row>
    <row r="149" spans="1:11" x14ac:dyDescent="0.2">
      <c r="A149" s="12">
        <f t="shared" si="54"/>
        <v>40513</v>
      </c>
      <c r="B149" s="12"/>
      <c r="C149" s="3">
        <v>1734441</v>
      </c>
      <c r="D149" s="4">
        <f t="shared" ref="D149" si="60">C149/$K149</f>
        <v>0.57864058041509403</v>
      </c>
      <c r="E149" s="3">
        <v>432387</v>
      </c>
      <c r="F149" s="4">
        <f t="shared" ref="F149" si="61">E149/$K149</f>
        <v>0.14425204699608765</v>
      </c>
      <c r="G149" s="3">
        <v>795959</v>
      </c>
      <c r="H149" s="4">
        <f t="shared" ref="H149" si="62">G149/$K149</f>
        <v>0.26554617755612203</v>
      </c>
      <c r="I149" s="3">
        <v>34654</v>
      </c>
      <c r="J149" s="4">
        <f t="shared" ref="J149" si="63">+I149/$K149</f>
        <v>1.1561195032696224E-2</v>
      </c>
      <c r="K149" s="3">
        <f t="shared" ref="K149" si="64">C149+E149+G149+I149</f>
        <v>2997441</v>
      </c>
    </row>
    <row r="150" spans="1:11" x14ac:dyDescent="0.2">
      <c r="A150" s="12">
        <f t="shared" si="54"/>
        <v>40544</v>
      </c>
      <c r="B150" s="12"/>
      <c r="C150" s="3">
        <v>2024975</v>
      </c>
      <c r="D150" s="4">
        <f t="shared" ref="D150:D151" si="65">C150/$K150</f>
        <v>0.64347981656944442</v>
      </c>
      <c r="E150" s="3">
        <v>478521</v>
      </c>
      <c r="F150" s="4">
        <f t="shared" ref="F150:F151" si="66">E150/$K150</f>
        <v>0.15206044781028266</v>
      </c>
      <c r="G150" s="3">
        <v>613704</v>
      </c>
      <c r="H150" s="4">
        <f t="shared" ref="H150:H151" si="67">G150/$K150</f>
        <v>0.19501778409507983</v>
      </c>
      <c r="I150" s="3">
        <v>29713</v>
      </c>
      <c r="J150" s="4">
        <f t="shared" ref="J150:J151" si="68">+I150/$K150</f>
        <v>9.4419515251931013E-3</v>
      </c>
      <c r="K150" s="3">
        <f t="shared" ref="K150:K151" si="69">C150+E150+G150+I150</f>
        <v>3146913</v>
      </c>
    </row>
    <row r="151" spans="1:11" x14ac:dyDescent="0.2">
      <c r="A151" s="12">
        <f t="shared" si="54"/>
        <v>40575</v>
      </c>
      <c r="B151" s="12"/>
      <c r="C151" s="3">
        <v>1679315</v>
      </c>
      <c r="D151" s="4">
        <f t="shared" si="65"/>
        <v>0.61144865759581535</v>
      </c>
      <c r="E151" s="3">
        <v>486675</v>
      </c>
      <c r="F151" s="4">
        <f t="shared" si="66"/>
        <v>0.17720128471158983</v>
      </c>
      <c r="G151" s="3">
        <v>559137</v>
      </c>
      <c r="H151" s="4">
        <f t="shared" si="67"/>
        <v>0.20358513326097333</v>
      </c>
      <c r="I151" s="3">
        <v>21326</v>
      </c>
      <c r="J151" s="4">
        <f t="shared" si="68"/>
        <v>7.7649244316214403E-3</v>
      </c>
      <c r="K151" s="3">
        <f t="shared" si="69"/>
        <v>2746453</v>
      </c>
    </row>
    <row r="152" spans="1:11" x14ac:dyDescent="0.2">
      <c r="A152" s="12">
        <f t="shared" si="54"/>
        <v>40603</v>
      </c>
      <c r="B152" s="12"/>
      <c r="C152" s="3">
        <v>1893297</v>
      </c>
      <c r="D152" s="4">
        <f t="shared" ref="D152:D153" si="70">C152/$K152</f>
        <v>0.64007260455837356</v>
      </c>
      <c r="E152" s="3">
        <v>425813</v>
      </c>
      <c r="F152" s="4">
        <f t="shared" ref="F152:F153" si="71">E152/$K152</f>
        <v>0.14395588012066501</v>
      </c>
      <c r="G152" s="3">
        <v>608283</v>
      </c>
      <c r="H152" s="4">
        <f t="shared" ref="H152:H153" si="72">G152/$K152</f>
        <v>0.20564406118986145</v>
      </c>
      <c r="I152" s="3">
        <v>30548</v>
      </c>
      <c r="J152" s="4">
        <f t="shared" ref="J152:J153" si="73">+I152/$K152</f>
        <v>1.0327454131099978E-2</v>
      </c>
      <c r="K152" s="3">
        <f t="shared" ref="K152:K153" si="74">C152+E152+G152+I152</f>
        <v>2957941</v>
      </c>
    </row>
    <row r="153" spans="1:11" x14ac:dyDescent="0.2">
      <c r="A153" s="12">
        <f t="shared" si="54"/>
        <v>40634</v>
      </c>
      <c r="B153" s="12"/>
      <c r="C153" s="3">
        <v>1695486</v>
      </c>
      <c r="D153" s="4">
        <f t="shared" si="70"/>
        <v>0.59235318306432372</v>
      </c>
      <c r="E153" s="3">
        <v>483576</v>
      </c>
      <c r="F153" s="4">
        <f t="shared" si="71"/>
        <v>0.1689473005695791</v>
      </c>
      <c r="G153" s="3">
        <v>655492</v>
      </c>
      <c r="H153" s="4">
        <f t="shared" si="72"/>
        <v>0.22900971914436313</v>
      </c>
      <c r="I153" s="3">
        <v>27735</v>
      </c>
      <c r="J153" s="4">
        <f t="shared" si="73"/>
        <v>9.6897972217340738E-3</v>
      </c>
      <c r="K153" s="3">
        <f t="shared" si="74"/>
        <v>2862289</v>
      </c>
    </row>
    <row r="154" spans="1:11" x14ac:dyDescent="0.2">
      <c r="A154" s="12">
        <f t="shared" si="54"/>
        <v>40664</v>
      </c>
      <c r="B154" s="12"/>
      <c r="C154" s="3">
        <v>1985692</v>
      </c>
      <c r="D154" s="4">
        <f t="shared" ref="D154" si="75">C154/$K154</f>
        <v>0.63098275395831505</v>
      </c>
      <c r="E154" s="3">
        <v>455631</v>
      </c>
      <c r="F154" s="4">
        <f t="shared" ref="F154" si="76">E154/$K154</f>
        <v>0.14478343225876975</v>
      </c>
      <c r="G154" s="3">
        <v>680603</v>
      </c>
      <c r="H154" s="4">
        <f t="shared" ref="H154" si="77">G154/$K154</f>
        <v>0.21627158456210283</v>
      </c>
      <c r="I154" s="3">
        <v>25057</v>
      </c>
      <c r="J154" s="4">
        <f t="shared" ref="J154" si="78">+I154/$K154</f>
        <v>7.9622292208124425E-3</v>
      </c>
      <c r="K154" s="3">
        <f t="shared" ref="K154" si="79">C154+E154+G154+I154</f>
        <v>3146983</v>
      </c>
    </row>
    <row r="155" spans="1:11" x14ac:dyDescent="0.2">
      <c r="A155" s="12">
        <f t="shared" si="54"/>
        <v>40695</v>
      </c>
      <c r="B155" s="12"/>
      <c r="C155" s="3">
        <v>1748611</v>
      </c>
      <c r="D155" s="4">
        <f t="shared" ref="D155" si="80">C155/$K155</f>
        <v>0.58748818630710264</v>
      </c>
      <c r="E155" s="3">
        <v>478612</v>
      </c>
      <c r="F155" s="4">
        <f t="shared" ref="F155" si="81">E155/$K155</f>
        <v>0.16080128503412994</v>
      </c>
      <c r="G155" s="3">
        <v>726367</v>
      </c>
      <c r="H155" s="4">
        <f t="shared" ref="H155" si="82">G155/$K155</f>
        <v>0.24404057358859757</v>
      </c>
      <c r="I155" s="3">
        <v>22829</v>
      </c>
      <c r="J155" s="4">
        <f t="shared" ref="J155" si="83">+I155/$K155</f>
        <v>7.6699550701698925E-3</v>
      </c>
      <c r="K155" s="3">
        <f t="shared" ref="K155" si="84">C155+E155+G155+I155</f>
        <v>2976419</v>
      </c>
    </row>
    <row r="156" spans="1:11" x14ac:dyDescent="0.2">
      <c r="A156" s="12">
        <f t="shared" si="54"/>
        <v>40725</v>
      </c>
      <c r="B156" s="12"/>
      <c r="C156" s="3">
        <v>1894740</v>
      </c>
      <c r="D156" s="4">
        <f t="shared" ref="D156:D157" si="85">C156/$K156</f>
        <v>0.63438801280735635</v>
      </c>
      <c r="E156" s="3">
        <v>412566</v>
      </c>
      <c r="F156" s="4">
        <f t="shared" ref="F156:F157" si="86">E156/$K156</f>
        <v>0.13813342458167335</v>
      </c>
      <c r="G156" s="3">
        <v>647796</v>
      </c>
      <c r="H156" s="4">
        <f t="shared" ref="H156:H157" si="87">G156/$K156</f>
        <v>0.21689203645067617</v>
      </c>
      <c r="I156" s="3">
        <v>31619</v>
      </c>
      <c r="J156" s="4">
        <f t="shared" ref="J156:J157" si="88">+I156/$K156</f>
        <v>1.0586526160294181E-2</v>
      </c>
      <c r="K156" s="3">
        <f t="shared" ref="K156:K157" si="89">C156+E156+G156+I156</f>
        <v>2986721</v>
      </c>
    </row>
    <row r="157" spans="1:11" x14ac:dyDescent="0.2">
      <c r="A157" s="12">
        <f t="shared" si="54"/>
        <v>40756</v>
      </c>
      <c r="B157" s="12"/>
      <c r="C157" s="3">
        <v>1823354</v>
      </c>
      <c r="D157" s="4">
        <f t="shared" si="85"/>
        <v>0.61844521920694961</v>
      </c>
      <c r="E157" s="3">
        <v>413126</v>
      </c>
      <c r="F157" s="4">
        <f t="shared" si="86"/>
        <v>0.14012407882950337</v>
      </c>
      <c r="G157" s="3">
        <v>689527</v>
      </c>
      <c r="H157" s="4">
        <f t="shared" si="87"/>
        <v>0.23387377144762364</v>
      </c>
      <c r="I157" s="3">
        <v>22280</v>
      </c>
      <c r="J157" s="4">
        <f t="shared" si="88"/>
        <v>7.5569305159233144E-3</v>
      </c>
      <c r="K157" s="3">
        <f t="shared" si="89"/>
        <v>2948287</v>
      </c>
    </row>
    <row r="158" spans="1:11" x14ac:dyDescent="0.2">
      <c r="A158" s="12">
        <f t="shared" si="54"/>
        <v>40787</v>
      </c>
      <c r="B158" s="12"/>
      <c r="C158" s="3">
        <v>1647022</v>
      </c>
      <c r="D158" s="4">
        <f t="shared" ref="D158" si="90">C158/$K158</f>
        <v>0.56262126768800247</v>
      </c>
      <c r="E158" s="3">
        <v>463990</v>
      </c>
      <c r="F158" s="4">
        <f t="shared" ref="F158" si="91">E158/$K158</f>
        <v>0.1584985762148631</v>
      </c>
      <c r="G158" s="3">
        <v>788019</v>
      </c>
      <c r="H158" s="4">
        <f t="shared" ref="H158" si="92">G158/$K158</f>
        <v>0.26918659783672111</v>
      </c>
      <c r="I158" s="3">
        <v>28377</v>
      </c>
      <c r="J158" s="4">
        <f t="shared" ref="J158" si="93">+I158/$K158</f>
        <v>9.6935582604133069E-3</v>
      </c>
      <c r="K158" s="3">
        <f t="shared" ref="K158" si="94">C158+E158+G158+I158</f>
        <v>2927408</v>
      </c>
    </row>
    <row r="159" spans="1:11" x14ac:dyDescent="0.2">
      <c r="A159" s="12">
        <f t="shared" si="54"/>
        <v>40817</v>
      </c>
      <c r="B159" s="12"/>
      <c r="C159" s="3">
        <v>2217881</v>
      </c>
      <c r="D159" s="4">
        <f t="shared" ref="D159:D160" si="95">C159/$K159</f>
        <v>0.66318421453157039</v>
      </c>
      <c r="E159" s="3">
        <v>411696</v>
      </c>
      <c r="F159" s="4">
        <f t="shared" ref="F159:F160" si="96">E159/$K159</f>
        <v>0.12310411982689305</v>
      </c>
      <c r="G159" s="3">
        <v>686957</v>
      </c>
      <c r="H159" s="4">
        <f t="shared" ref="H159:H160" si="97">G159/$K159</f>
        <v>0.20541184962672207</v>
      </c>
      <c r="I159" s="3">
        <v>27757</v>
      </c>
      <c r="J159" s="4">
        <f t="shared" ref="J159:J160" si="98">+I159/$K159</f>
        <v>8.2998160148145001E-3</v>
      </c>
      <c r="K159" s="3">
        <f t="shared" ref="K159:K160" si="99">C159+E159+G159+I159</f>
        <v>3344291</v>
      </c>
    </row>
    <row r="160" spans="1:11" x14ac:dyDescent="0.2">
      <c r="A160" s="12">
        <f t="shared" si="54"/>
        <v>40848</v>
      </c>
      <c r="B160" s="12"/>
      <c r="C160" s="3">
        <v>1822723</v>
      </c>
      <c r="D160" s="4">
        <f t="shared" si="95"/>
        <v>0.62069246161201608</v>
      </c>
      <c r="E160" s="3">
        <v>405076</v>
      </c>
      <c r="F160" s="4">
        <f t="shared" si="96"/>
        <v>0.13794066327135227</v>
      </c>
      <c r="G160" s="3">
        <v>686276</v>
      </c>
      <c r="H160" s="4">
        <f t="shared" si="97"/>
        <v>0.23369779159271484</v>
      </c>
      <c r="I160" s="3">
        <v>22521</v>
      </c>
      <c r="J160" s="4">
        <f t="shared" si="98"/>
        <v>7.6690835239168068E-3</v>
      </c>
      <c r="K160" s="3">
        <f t="shared" si="99"/>
        <v>2936596</v>
      </c>
    </row>
    <row r="161" spans="1:11" x14ac:dyDescent="0.2">
      <c r="A161" s="12">
        <f t="shared" si="54"/>
        <v>40878</v>
      </c>
      <c r="B161" s="12"/>
      <c r="C161" s="3">
        <v>2051456</v>
      </c>
      <c r="D161" s="4">
        <f t="shared" ref="D161" si="100">C161/$K161</f>
        <v>0.66641718123037896</v>
      </c>
      <c r="E161" s="3">
        <v>427899</v>
      </c>
      <c r="F161" s="4">
        <f t="shared" ref="F161" si="101">E161/$K161</f>
        <v>0.13900334466413022</v>
      </c>
      <c r="G161" s="3">
        <v>575721</v>
      </c>
      <c r="H161" s="4">
        <f t="shared" ref="H161" si="102">G161/$K161</f>
        <v>0.18702344383459116</v>
      </c>
      <c r="I161" s="3">
        <v>23260</v>
      </c>
      <c r="J161" s="4">
        <f t="shared" ref="J161" si="103">+I161/$K161</f>
        <v>7.5560302708996031E-3</v>
      </c>
      <c r="K161" s="3">
        <f t="shared" ref="K161" si="104">C161+E161+G161+I161</f>
        <v>3078336</v>
      </c>
    </row>
    <row r="162" spans="1:11" x14ac:dyDescent="0.2">
      <c r="A162" s="12">
        <f t="shared" si="54"/>
        <v>40909</v>
      </c>
      <c r="B162" s="12"/>
      <c r="C162" s="3">
        <v>2126330</v>
      </c>
      <c r="D162" s="4">
        <f t="shared" ref="D162" si="105">C162/$K162</f>
        <v>0.67116650900173636</v>
      </c>
      <c r="E162" s="3">
        <v>469930</v>
      </c>
      <c r="F162" s="4">
        <f t="shared" ref="F162" si="106">E162/$K162</f>
        <v>0.14833129268513634</v>
      </c>
      <c r="G162" s="3">
        <v>547791</v>
      </c>
      <c r="H162" s="4">
        <f t="shared" ref="H162" si="107">G162/$K162</f>
        <v>0.17290776743617883</v>
      </c>
      <c r="I162" s="3">
        <v>24060</v>
      </c>
      <c r="J162" s="4">
        <f t="shared" ref="J162" si="108">+I162/$K162</f>
        <v>7.5944308769484402E-3</v>
      </c>
      <c r="K162" s="3">
        <f t="shared" ref="K162" si="109">C162+E162+G162+I162</f>
        <v>3168111</v>
      </c>
    </row>
    <row r="163" spans="1:11" x14ac:dyDescent="0.2">
      <c r="A163" s="12">
        <f t="shared" si="54"/>
        <v>40940</v>
      </c>
      <c r="B163" s="12"/>
      <c r="C163" s="3">
        <v>1887300</v>
      </c>
      <c r="D163" s="4">
        <f t="shared" ref="D163" si="110">C163/$K163</f>
        <v>0.6276881201883231</v>
      </c>
      <c r="E163" s="3">
        <v>434416</v>
      </c>
      <c r="F163" s="4">
        <f t="shared" ref="F163" si="111">E163/$K163</f>
        <v>0.14448034886861152</v>
      </c>
      <c r="G163" s="3">
        <v>667671</v>
      </c>
      <c r="H163" s="4">
        <f t="shared" ref="H163" si="112">G163/$K163</f>
        <v>0.22205751862144749</v>
      </c>
      <c r="I163" s="3">
        <v>17361</v>
      </c>
      <c r="J163" s="4">
        <f t="shared" ref="J163" si="113">+I163/$K163</f>
        <v>5.774012321617907E-3</v>
      </c>
      <c r="K163" s="3">
        <f t="shared" ref="K163" si="114">C163+E163+G163+I163</f>
        <v>3006748</v>
      </c>
    </row>
    <row r="164" spans="1:11" x14ac:dyDescent="0.2">
      <c r="A164" s="12">
        <f t="shared" si="54"/>
        <v>40969</v>
      </c>
      <c r="B164" s="12"/>
      <c r="C164" s="3">
        <v>2091620</v>
      </c>
      <c r="D164" s="4">
        <f t="shared" ref="D164" si="115">C164/$K164</f>
        <v>0.6406153474851739</v>
      </c>
      <c r="E164" s="3">
        <v>454576</v>
      </c>
      <c r="F164" s="4">
        <f t="shared" ref="F164" si="116">E164/$K164</f>
        <v>0.13922622761229114</v>
      </c>
      <c r="G164" s="3">
        <v>695929</v>
      </c>
      <c r="H164" s="4">
        <f t="shared" ref="H164" si="117">G164/$K164</f>
        <v>0.21314712909611191</v>
      </c>
      <c r="I164" s="3">
        <v>22892</v>
      </c>
      <c r="J164" s="4">
        <f t="shared" ref="J164" si="118">+I164/$K164</f>
        <v>7.0112958064230601E-3</v>
      </c>
      <c r="K164" s="3">
        <f t="shared" ref="K164" si="119">C164+E164+G164+I164</f>
        <v>3265017</v>
      </c>
    </row>
    <row r="165" spans="1:11" x14ac:dyDescent="0.2">
      <c r="A165" s="12">
        <f t="shared" si="54"/>
        <v>41000</v>
      </c>
      <c r="B165" s="12"/>
      <c r="C165" s="3">
        <v>1964379</v>
      </c>
      <c r="D165" s="4">
        <f t="shared" ref="D165" si="120">C165/$K165</f>
        <v>0.64866698895629671</v>
      </c>
      <c r="E165" s="3">
        <v>415083</v>
      </c>
      <c r="F165" s="4">
        <f t="shared" ref="F165" si="121">E165/$K165</f>
        <v>0.13706654356259484</v>
      </c>
      <c r="G165" s="3">
        <v>615917</v>
      </c>
      <c r="H165" s="4">
        <f t="shared" ref="H165" si="122">G165/$K165</f>
        <v>0.20338489967414405</v>
      </c>
      <c r="I165" s="3">
        <v>32953</v>
      </c>
      <c r="J165" s="4">
        <f t="shared" ref="J165" si="123">+I165/$K165</f>
        <v>1.0881567806964362E-2</v>
      </c>
      <c r="K165" s="3">
        <f t="shared" ref="K165" si="124">C165+E165+G165+I165</f>
        <v>3028332</v>
      </c>
    </row>
    <row r="166" spans="1:11" x14ac:dyDescent="0.2">
      <c r="A166" s="12">
        <f t="shared" si="54"/>
        <v>41030</v>
      </c>
      <c r="B166" s="12"/>
      <c r="C166" s="3">
        <v>2139762</v>
      </c>
      <c r="D166" s="4">
        <f t="shared" ref="D166" si="125">C166/$K166</f>
        <v>0.66835022198567073</v>
      </c>
      <c r="E166" s="3">
        <v>419846</v>
      </c>
      <c r="F166" s="4">
        <f t="shared" ref="F166" si="126">E166/$K166</f>
        <v>0.13113802717302014</v>
      </c>
      <c r="G166" s="3">
        <v>619405</v>
      </c>
      <c r="H166" s="4">
        <f t="shared" ref="H166" si="127">G166/$K166</f>
        <v>0.19346986685857323</v>
      </c>
      <c r="I166" s="3">
        <v>22545</v>
      </c>
      <c r="J166" s="4">
        <f t="shared" ref="J166" si="128">+I166/$K166</f>
        <v>7.0418839827359053E-3</v>
      </c>
      <c r="K166" s="3">
        <f t="shared" ref="K166" si="129">C166+E166+G166+I166</f>
        <v>3201558</v>
      </c>
    </row>
    <row r="167" spans="1:11" x14ac:dyDescent="0.2">
      <c r="A167" s="12">
        <f t="shared" si="54"/>
        <v>41061</v>
      </c>
      <c r="B167" s="12"/>
      <c r="C167" s="3">
        <v>1822825</v>
      </c>
      <c r="D167" s="4">
        <f t="shared" ref="D167" si="130">C167/$K167</f>
        <v>0.59550022574336869</v>
      </c>
      <c r="E167" s="3">
        <v>411064</v>
      </c>
      <c r="F167" s="4">
        <f t="shared" ref="F167" si="131">E167/$K167</f>
        <v>0.13429084239845959</v>
      </c>
      <c r="G167" s="3">
        <v>801250</v>
      </c>
      <c r="H167" s="4">
        <f t="shared" ref="H167" si="132">G167/$K167</f>
        <v>0.26176103349299801</v>
      </c>
      <c r="I167" s="3">
        <v>25859</v>
      </c>
      <c r="J167" s="4">
        <f t="shared" ref="J167" si="133">+I167/$K167</f>
        <v>8.4478983651737113E-3</v>
      </c>
      <c r="K167" s="3">
        <f t="shared" ref="K167" si="134">C167+E167+G167+I167</f>
        <v>3060998</v>
      </c>
    </row>
    <row r="168" spans="1:11" x14ac:dyDescent="0.2">
      <c r="A168" s="12">
        <f t="shared" si="54"/>
        <v>41091</v>
      </c>
      <c r="B168" s="12"/>
      <c r="C168" s="3">
        <v>1868346</v>
      </c>
      <c r="D168" s="4">
        <f t="shared" ref="D168" si="135">C168/$K168</f>
        <v>0.58516652076752862</v>
      </c>
      <c r="E168" s="3">
        <v>449684</v>
      </c>
      <c r="F168" s="4">
        <f t="shared" ref="F168" si="136">E168/$K168</f>
        <v>0.14084116203573929</v>
      </c>
      <c r="G168" s="3">
        <v>850460</v>
      </c>
      <c r="H168" s="4">
        <f t="shared" ref="H168" si="137">G168/$K168</f>
        <v>0.26636432398065046</v>
      </c>
      <c r="I168" s="3">
        <v>24355</v>
      </c>
      <c r="J168" s="4">
        <f t="shared" ref="J168" si="138">+I168/$K168</f>
        <v>7.6279932160815828E-3</v>
      </c>
      <c r="K168" s="3">
        <f t="shared" ref="K168" si="139">C168+E168+G168+I168</f>
        <v>3192845</v>
      </c>
    </row>
    <row r="169" spans="1:11" x14ac:dyDescent="0.2">
      <c r="A169" s="12">
        <f t="shared" si="54"/>
        <v>41122</v>
      </c>
      <c r="B169" s="12"/>
      <c r="C169" s="3">
        <v>1983939</v>
      </c>
      <c r="D169" s="4">
        <f t="shared" ref="D169" si="140">C169/$K169</f>
        <v>0.58432402470258638</v>
      </c>
      <c r="E169" s="3">
        <v>446832</v>
      </c>
      <c r="F169" s="4">
        <f t="shared" ref="F169" si="141">E169/$K169</f>
        <v>0.13160418370015717</v>
      </c>
      <c r="G169" s="3">
        <v>942367</v>
      </c>
      <c r="H169" s="4">
        <f t="shared" ref="H169" si="142">G169/$K169</f>
        <v>0.27755272626169569</v>
      </c>
      <c r="I169" s="3">
        <v>22134</v>
      </c>
      <c r="J169" s="4">
        <f t="shared" ref="J169" si="143">+I169/$K169</f>
        <v>6.5190653355607442E-3</v>
      </c>
      <c r="K169" s="3">
        <f t="shared" ref="K169" si="144">C169+E169+G169+I169</f>
        <v>3395272</v>
      </c>
    </row>
    <row r="170" spans="1:11" x14ac:dyDescent="0.2">
      <c r="A170" s="12">
        <f t="shared" si="54"/>
        <v>41153</v>
      </c>
      <c r="B170" s="12"/>
      <c r="C170" s="3">
        <v>1643260</v>
      </c>
      <c r="D170" s="4">
        <f t="shared" ref="D170" si="145">C170/$K170</f>
        <v>0.5100565815599799</v>
      </c>
      <c r="E170" s="3">
        <v>473054</v>
      </c>
      <c r="F170" s="4">
        <f t="shared" ref="F170" si="146">E170/$K170</f>
        <v>0.14683270214894462</v>
      </c>
      <c r="G170" s="3">
        <v>1084186</v>
      </c>
      <c r="H170" s="4">
        <f t="shared" ref="H170" si="147">G170/$K170</f>
        <v>0.33652386410865498</v>
      </c>
      <c r="I170" s="3">
        <v>21221</v>
      </c>
      <c r="J170" s="4">
        <f t="shared" ref="J170" si="148">+I170/$K170</f>
        <v>6.5868521824205134E-3</v>
      </c>
      <c r="K170" s="3">
        <f t="shared" ref="K170" si="149">C170+E170+G170+I170</f>
        <v>3221721</v>
      </c>
    </row>
    <row r="171" spans="1:11" x14ac:dyDescent="0.2">
      <c r="A171" s="12">
        <f t="shared" si="54"/>
        <v>41183</v>
      </c>
      <c r="B171" s="12"/>
      <c r="C171" s="3">
        <v>1974494</v>
      </c>
      <c r="D171" s="4">
        <f t="shared" ref="D171" si="150">C171/$K171</f>
        <v>0.58646275304184858</v>
      </c>
      <c r="E171" s="3">
        <v>530214</v>
      </c>
      <c r="F171" s="4">
        <f t="shared" ref="F171" si="151">E171/$K171</f>
        <v>0.15748377161000776</v>
      </c>
      <c r="G171" s="3">
        <v>836423</v>
      </c>
      <c r="H171" s="4">
        <f t="shared" ref="H171" si="152">G171/$K171</f>
        <v>0.24843374317041331</v>
      </c>
      <c r="I171" s="3">
        <v>25654</v>
      </c>
      <c r="J171" s="4">
        <f t="shared" ref="J171" si="153">+I171/$K171</f>
        <v>7.6197321777303866E-3</v>
      </c>
      <c r="K171" s="3">
        <f t="shared" ref="K171" si="154">C171+E171+G171+I171</f>
        <v>3366785</v>
      </c>
    </row>
    <row r="172" spans="1:11" x14ac:dyDescent="0.2">
      <c r="A172" s="12">
        <f t="shared" si="54"/>
        <v>41214</v>
      </c>
      <c r="B172" s="12"/>
      <c r="C172" s="3">
        <v>1944791</v>
      </c>
      <c r="D172" s="4">
        <f t="shared" ref="D172" si="155">C172/$K172</f>
        <v>0.63323138677599144</v>
      </c>
      <c r="E172" s="3">
        <v>483755</v>
      </c>
      <c r="F172" s="4">
        <f t="shared" ref="F172" si="156">E172/$K172</f>
        <v>0.15751247795255105</v>
      </c>
      <c r="G172" s="3">
        <v>613364</v>
      </c>
      <c r="H172" s="4">
        <f t="shared" ref="H172" si="157">G172/$K172</f>
        <v>0.19971366399704091</v>
      </c>
      <c r="I172" s="3">
        <v>29307</v>
      </c>
      <c r="J172" s="4">
        <f t="shared" ref="J172" si="158">+I172/$K172</f>
        <v>9.5424712744166234E-3</v>
      </c>
      <c r="K172" s="3">
        <f t="shared" ref="K172" si="159">C172+E172+G172+I172</f>
        <v>3071217</v>
      </c>
    </row>
    <row r="173" spans="1:11" x14ac:dyDescent="0.2">
      <c r="A173" s="12">
        <f t="shared" si="54"/>
        <v>41244</v>
      </c>
      <c r="B173" s="12"/>
      <c r="C173" s="3">
        <f>2207557+48956.04</f>
        <v>2256513.04</v>
      </c>
      <c r="D173" s="4">
        <f t="shared" ref="D173" si="160">C173/$K173</f>
        <v>0.7099785009117594</v>
      </c>
      <c r="E173" s="3">
        <f>394458-430.56</f>
        <v>394027.44</v>
      </c>
      <c r="F173" s="4">
        <f t="shared" ref="F173" si="161">E173/$K173</f>
        <v>0.12397491448544797</v>
      </c>
      <c r="G173" s="3">
        <f>527624-26785.36</f>
        <v>500838.64</v>
      </c>
      <c r="H173" s="4">
        <f t="shared" ref="H173" si="162">G173/$K173</f>
        <v>0.15758148103849839</v>
      </c>
      <c r="I173" s="3">
        <f>27198-293.5</f>
        <v>26904.5</v>
      </c>
      <c r="J173" s="4">
        <f t="shared" ref="J173" si="163">+I173/$K173</f>
        <v>8.4651035642942397E-3</v>
      </c>
      <c r="K173" s="3">
        <f t="shared" ref="K173" si="164">C173+E173+G173+I173</f>
        <v>3178283.62</v>
      </c>
    </row>
    <row r="174" spans="1:11" x14ac:dyDescent="0.2">
      <c r="A174" s="12">
        <f t="shared" si="54"/>
        <v>41275</v>
      </c>
      <c r="B174" s="12"/>
      <c r="C174" s="3">
        <v>2064814</v>
      </c>
      <c r="D174" s="4">
        <f t="shared" ref="D174" si="165">C174/$K174</f>
        <v>0.60811471873265133</v>
      </c>
      <c r="E174" s="3">
        <v>587541</v>
      </c>
      <c r="F174" s="4">
        <f t="shared" ref="F174" si="166">E174/$K174</f>
        <v>0.17303850611188257</v>
      </c>
      <c r="G174" s="3">
        <v>718920</v>
      </c>
      <c r="H174" s="4">
        <f t="shared" ref="H174" si="167">G174/$K174</f>
        <v>0.21173133928347915</v>
      </c>
      <c r="I174" s="3">
        <v>24160</v>
      </c>
      <c r="J174" s="4">
        <f t="shared" ref="J174" si="168">+I174/$K174</f>
        <v>7.1154358719869469E-3</v>
      </c>
      <c r="K174" s="3">
        <f t="shared" ref="K174" si="169">C174+E174+G174+I174</f>
        <v>3395435</v>
      </c>
    </row>
    <row r="175" spans="1:11" x14ac:dyDescent="0.2">
      <c r="A175" s="12">
        <f t="shared" si="54"/>
        <v>41306</v>
      </c>
      <c r="B175" s="12"/>
      <c r="C175" s="3">
        <v>1878806</v>
      </c>
      <c r="D175" s="4">
        <f t="shared" ref="D175" si="170">C175/$K175</f>
        <v>0.63793392644565183</v>
      </c>
      <c r="E175" s="3">
        <v>464183</v>
      </c>
      <c r="F175" s="4">
        <f t="shared" ref="F175" si="171">E175/$K175</f>
        <v>0.15760971796945614</v>
      </c>
      <c r="G175" s="3">
        <v>580884</v>
      </c>
      <c r="H175" s="4">
        <f t="shared" ref="H175" si="172">G175/$K175</f>
        <v>0.19723463248970677</v>
      </c>
      <c r="I175" s="3">
        <v>21269</v>
      </c>
      <c r="J175" s="4">
        <f t="shared" ref="J175" si="173">+I175/$K175</f>
        <v>7.2217230951852236E-3</v>
      </c>
      <c r="K175" s="3">
        <f t="shared" ref="K175" si="174">C175+E175+G175+I175</f>
        <v>2945142</v>
      </c>
    </row>
    <row r="176" spans="1:11" x14ac:dyDescent="0.2">
      <c r="A176" s="12">
        <f t="shared" si="54"/>
        <v>41334</v>
      </c>
      <c r="B176" s="12"/>
      <c r="C176" s="3">
        <v>2101348</v>
      </c>
      <c r="D176" s="4">
        <f t="shared" ref="D176" si="175">C176/$K176</f>
        <v>0.65156703672604732</v>
      </c>
      <c r="E176" s="3">
        <v>482801</v>
      </c>
      <c r="F176" s="4">
        <f t="shared" ref="F176" si="176">E176/$K176</f>
        <v>0.14970257991459404</v>
      </c>
      <c r="G176" s="3">
        <v>617426</v>
      </c>
      <c r="H176" s="4">
        <f t="shared" ref="H176" si="177">G176/$K176</f>
        <v>0.19144588579217556</v>
      </c>
      <c r="I176" s="3">
        <v>23493</v>
      </c>
      <c r="J176" s="4">
        <f t="shared" ref="J176" si="178">+I176/$K176</f>
        <v>7.2844975671830792E-3</v>
      </c>
      <c r="K176" s="3">
        <f t="shared" ref="K176" si="179">C176+E176+G176+I176</f>
        <v>3225068</v>
      </c>
    </row>
    <row r="177" spans="1:11" x14ac:dyDescent="0.2">
      <c r="A177" s="12">
        <f t="shared" si="54"/>
        <v>41365</v>
      </c>
      <c r="B177" s="12"/>
      <c r="C177" s="3">
        <v>2042393</v>
      </c>
      <c r="D177" s="4">
        <f t="shared" ref="D177" si="180">C177/$K177</f>
        <v>0.6286574466952124</v>
      </c>
      <c r="E177" s="3">
        <v>505193</v>
      </c>
      <c r="F177" s="4">
        <f t="shared" ref="F177" si="181">E177/$K177</f>
        <v>0.15550060221920778</v>
      </c>
      <c r="G177" s="3">
        <v>670029</v>
      </c>
      <c r="H177" s="4">
        <f t="shared" ref="H177" si="182">G177/$K177</f>
        <v>0.20623783980445806</v>
      </c>
      <c r="I177" s="3">
        <v>31202</v>
      </c>
      <c r="J177" s="4">
        <f t="shared" ref="J177" si="183">+I177/$K177</f>
        <v>9.604111281121713E-3</v>
      </c>
      <c r="K177" s="3">
        <f t="shared" ref="K177" si="184">C177+E177+G177+I177</f>
        <v>3248817</v>
      </c>
    </row>
    <row r="178" spans="1:11" x14ac:dyDescent="0.2">
      <c r="A178" s="12">
        <f t="shared" si="54"/>
        <v>41395</v>
      </c>
      <c r="B178" s="12"/>
      <c r="C178" s="3">
        <v>2154561</v>
      </c>
      <c r="D178" s="4">
        <f t="shared" ref="D178" si="185">C178/$K178</f>
        <v>0.64397836748259862</v>
      </c>
      <c r="E178" s="3">
        <v>499626</v>
      </c>
      <c r="F178" s="4">
        <f t="shared" ref="F178" si="186">E178/$K178</f>
        <v>0.14933359316903108</v>
      </c>
      <c r="G178" s="3">
        <v>670694</v>
      </c>
      <c r="H178" s="4">
        <f t="shared" ref="H178" si="187">G178/$K178</f>
        <v>0.20046423712318842</v>
      </c>
      <c r="I178" s="3">
        <v>20823</v>
      </c>
      <c r="J178" s="4">
        <f t="shared" ref="J178" si="188">+I178/$K178</f>
        <v>6.2238022251819049E-3</v>
      </c>
      <c r="K178" s="3">
        <f t="shared" ref="K178" si="189">C178+E178+G178+I178</f>
        <v>3345704</v>
      </c>
    </row>
    <row r="179" spans="1:11" x14ac:dyDescent="0.2">
      <c r="A179" s="12">
        <f t="shared" si="54"/>
        <v>41426</v>
      </c>
      <c r="B179" s="12"/>
      <c r="C179" s="3">
        <v>1853240</v>
      </c>
      <c r="D179" s="4">
        <f t="shared" ref="D179" si="190">C179/$K179</f>
        <v>0.60253918029519626</v>
      </c>
      <c r="E179" s="3">
        <v>443515</v>
      </c>
      <c r="F179" s="4">
        <f t="shared" ref="F179" si="191">E179/$K179</f>
        <v>0.14419889736279379</v>
      </c>
      <c r="G179" s="3">
        <v>753825</v>
      </c>
      <c r="H179" s="4">
        <f t="shared" ref="H179" si="192">G179/$K179</f>
        <v>0.24508919383675415</v>
      </c>
      <c r="I179" s="3">
        <v>25137</v>
      </c>
      <c r="J179" s="4">
        <f t="shared" ref="J179" si="193">+I179/$K179</f>
        <v>8.1727285052558482E-3</v>
      </c>
      <c r="K179" s="3">
        <f t="shared" ref="K179" si="194">C179+E179+G179+I179</f>
        <v>3075717</v>
      </c>
    </row>
    <row r="180" spans="1:11" x14ac:dyDescent="0.2">
      <c r="A180" s="12">
        <f t="shared" si="54"/>
        <v>41456</v>
      </c>
      <c r="B180" s="12"/>
      <c r="C180" s="3">
        <v>2157642</v>
      </c>
      <c r="D180" s="4">
        <f t="shared" ref="D180" si="195">C180/$K180</f>
        <v>0.62460217703317422</v>
      </c>
      <c r="E180" s="3">
        <v>513103</v>
      </c>
      <c r="F180" s="4">
        <f t="shared" ref="F180" si="196">E180/$K180</f>
        <v>0.14853495197176028</v>
      </c>
      <c r="G180" s="3">
        <v>760841</v>
      </c>
      <c r="H180" s="4">
        <f t="shared" ref="H180" si="197">G180/$K180</f>
        <v>0.22025106341835082</v>
      </c>
      <c r="I180" s="3">
        <v>22840</v>
      </c>
      <c r="J180" s="4">
        <f t="shared" ref="J180" si="198">+I180/$K180</f>
        <v>6.6118075767146265E-3</v>
      </c>
      <c r="K180" s="3">
        <f t="shared" ref="K180" si="199">C180+E180+G180+I180</f>
        <v>3454426</v>
      </c>
    </row>
    <row r="181" spans="1:11" x14ac:dyDescent="0.2">
      <c r="A181" s="12">
        <f t="shared" si="54"/>
        <v>41487</v>
      </c>
      <c r="B181" s="12"/>
      <c r="C181" s="3">
        <f>1900212+8197</f>
        <v>1908409</v>
      </c>
      <c r="D181" s="4">
        <f t="shared" ref="D181" si="200">C181/$K181</f>
        <v>0.61073368021630958</v>
      </c>
      <c r="E181" s="3">
        <f>480398-5558</f>
        <v>474840</v>
      </c>
      <c r="F181" s="4">
        <f t="shared" ref="F181" si="201">E181/$K181</f>
        <v>0.15195944931820821</v>
      </c>
      <c r="G181" s="3">
        <f>730291-12481</f>
        <v>717810</v>
      </c>
      <c r="H181" s="4">
        <f t="shared" ref="H181" si="202">G181/$K181</f>
        <v>0.22971529844811525</v>
      </c>
      <c r="I181" s="3">
        <f>23578+144</f>
        <v>23722</v>
      </c>
      <c r="J181" s="4">
        <f t="shared" ref="J181" si="203">+I181/$K181</f>
        <v>7.5915720173669772E-3</v>
      </c>
      <c r="K181" s="3">
        <f t="shared" ref="K181" si="204">C181+E181+G181+I181</f>
        <v>3124781</v>
      </c>
    </row>
    <row r="182" spans="1:11" x14ac:dyDescent="0.2">
      <c r="A182" s="12">
        <f t="shared" si="54"/>
        <v>41518</v>
      </c>
      <c r="B182" s="12"/>
      <c r="C182" s="3">
        <v>2186845</v>
      </c>
      <c r="D182" s="4">
        <f t="shared" ref="D182" si="205">C182/$K182</f>
        <v>0.63019326720301727</v>
      </c>
      <c r="E182" s="3">
        <v>469773</v>
      </c>
      <c r="F182" s="4">
        <f t="shared" ref="F182" si="206">E182/$K182</f>
        <v>0.13537666442466798</v>
      </c>
      <c r="G182" s="3">
        <v>784367</v>
      </c>
      <c r="H182" s="4">
        <f t="shared" ref="H182" si="207">G182/$K182</f>
        <v>0.22603467663059296</v>
      </c>
      <c r="I182" s="3">
        <v>29133</v>
      </c>
      <c r="J182" s="4">
        <f t="shared" ref="J182" si="208">+I182/$K182</f>
        <v>8.395391741721752E-3</v>
      </c>
      <c r="K182" s="3">
        <f t="shared" ref="K182" si="209">C182+E182+G182+I182</f>
        <v>3470118</v>
      </c>
    </row>
    <row r="183" spans="1:11" x14ac:dyDescent="0.2">
      <c r="A183" s="12">
        <f t="shared" si="54"/>
        <v>41548</v>
      </c>
      <c r="B183" s="12"/>
      <c r="C183" s="3">
        <v>2163105</v>
      </c>
      <c r="D183" s="4">
        <f t="shared" ref="D183" si="210">C183/$K183</f>
        <v>0.61673257088017408</v>
      </c>
      <c r="E183" s="3">
        <v>544017</v>
      </c>
      <c r="F183" s="4">
        <f t="shared" ref="F183" si="211">E183/$K183</f>
        <v>0.15510712749150857</v>
      </c>
      <c r="G183" s="3">
        <v>774911</v>
      </c>
      <c r="H183" s="4">
        <f t="shared" ref="H183" si="212">G183/$K183</f>
        <v>0.22093835169042952</v>
      </c>
      <c r="I183" s="3">
        <v>25330</v>
      </c>
      <c r="J183" s="4">
        <f t="shared" ref="J183" si="213">+I183/$K183</f>
        <v>7.2219499378878092E-3</v>
      </c>
      <c r="K183" s="3">
        <f t="shared" ref="K183" si="214">C183+E183+G183+I183</f>
        <v>3507363</v>
      </c>
    </row>
    <row r="184" spans="1:11" x14ac:dyDescent="0.2">
      <c r="A184" s="12">
        <f t="shared" si="54"/>
        <v>41579</v>
      </c>
      <c r="B184" s="12"/>
      <c r="C184" s="3">
        <v>2153027</v>
      </c>
      <c r="D184" s="4">
        <f t="shared" ref="D184" si="215">C184/$K184</f>
        <v>0.69839530040677045</v>
      </c>
      <c r="E184" s="3">
        <v>438187</v>
      </c>
      <c r="F184" s="4">
        <f t="shared" ref="F184" si="216">E184/$K184</f>
        <v>0.14213836681998948</v>
      </c>
      <c r="G184" s="3">
        <v>471716</v>
      </c>
      <c r="H184" s="4">
        <f t="shared" ref="H184" si="217">G184/$K184</f>
        <v>0.15301444781077067</v>
      </c>
      <c r="I184" s="3">
        <v>19890</v>
      </c>
      <c r="J184" s="4">
        <f t="shared" ref="J184" si="218">+I184/$K184</f>
        <v>6.4518849624694277E-3</v>
      </c>
      <c r="K184" s="3">
        <f t="shared" ref="K184" si="219">C184+E184+G184+I184</f>
        <v>3082820</v>
      </c>
    </row>
    <row r="185" spans="1:11" x14ac:dyDescent="0.2">
      <c r="A185" s="12">
        <f t="shared" si="54"/>
        <v>41609</v>
      </c>
      <c r="B185" s="12"/>
      <c r="C185" s="3">
        <v>2274190</v>
      </c>
      <c r="D185" s="4">
        <f t="shared" ref="D185" si="220">C185/$K185</f>
        <v>0.67769886520253431</v>
      </c>
      <c r="E185" s="3">
        <v>521551</v>
      </c>
      <c r="F185" s="4">
        <f t="shared" ref="F185" si="221">E185/$K185</f>
        <v>0.15541996088508303</v>
      </c>
      <c r="G185" s="3">
        <v>532419</v>
      </c>
      <c r="H185" s="4">
        <f t="shared" ref="H185" si="222">G185/$K185</f>
        <v>0.15865857826842442</v>
      </c>
      <c r="I185" s="3">
        <v>27593</v>
      </c>
      <c r="J185" s="4">
        <f t="shared" ref="J185" si="223">+I185/$K185</f>
        <v>8.2225956439583008E-3</v>
      </c>
      <c r="K185" s="3">
        <f t="shared" ref="K185" si="224">C185+E185+G185+I185</f>
        <v>3355753</v>
      </c>
    </row>
    <row r="186" spans="1:11" x14ac:dyDescent="0.2">
      <c r="A186" s="12">
        <f t="shared" si="54"/>
        <v>41640</v>
      </c>
      <c r="B186" s="12"/>
      <c r="C186" s="3">
        <v>2091868</v>
      </c>
      <c r="D186" s="4">
        <f t="shared" ref="D186" si="225">C186/$K186</f>
        <v>0.62229676504256393</v>
      </c>
      <c r="E186" s="3">
        <v>600290</v>
      </c>
      <c r="F186" s="4">
        <f t="shared" ref="F186" si="226">E186/$K186</f>
        <v>0.17857652829308576</v>
      </c>
      <c r="G186" s="3">
        <v>642793</v>
      </c>
      <c r="H186" s="4">
        <f t="shared" ref="H186" si="227">G186/$K186</f>
        <v>0.19122048068616415</v>
      </c>
      <c r="I186" s="3">
        <v>26577</v>
      </c>
      <c r="J186" s="4">
        <f t="shared" ref="J186" si="228">+I186/$K186</f>
        <v>7.9062259781861113E-3</v>
      </c>
      <c r="K186" s="3">
        <f t="shared" ref="K186" si="229">C186+E186+G186+I186</f>
        <v>3361528</v>
      </c>
    </row>
    <row r="187" spans="1:11" x14ac:dyDescent="0.2">
      <c r="A187" s="12">
        <f t="shared" si="54"/>
        <v>41671</v>
      </c>
      <c r="B187" s="12"/>
      <c r="C187" s="3">
        <v>1907459</v>
      </c>
      <c r="D187" s="4">
        <f t="shared" ref="D187" si="230">C187/$K187</f>
        <v>0.63197787317563203</v>
      </c>
      <c r="E187" s="3">
        <v>534955</v>
      </c>
      <c r="F187" s="4">
        <f t="shared" ref="F187" si="231">E187/$K187</f>
        <v>0.17724088598741583</v>
      </c>
      <c r="G187" s="3">
        <v>556470</v>
      </c>
      <c r="H187" s="4">
        <f t="shared" ref="H187" si="232">G187/$K187</f>
        <v>0.18436921951457091</v>
      </c>
      <c r="I187" s="3">
        <v>19353</v>
      </c>
      <c r="J187" s="4">
        <f t="shared" ref="J187" si="233">+I187/$K187</f>
        <v>6.4120213223812445E-3</v>
      </c>
      <c r="K187" s="3">
        <f t="shared" ref="K187" si="234">C187+E187+G187+I187</f>
        <v>3018237</v>
      </c>
    </row>
    <row r="188" spans="1:11" x14ac:dyDescent="0.2">
      <c r="A188" s="12">
        <f t="shared" si="54"/>
        <v>41699</v>
      </c>
      <c r="B188" s="12"/>
      <c r="C188" s="3">
        <v>2116520</v>
      </c>
      <c r="D188" s="4">
        <f t="shared" ref="D188" si="235">C188/$K188</f>
        <v>0.65027331806160471</v>
      </c>
      <c r="E188" s="3">
        <v>470977</v>
      </c>
      <c r="F188" s="4">
        <f t="shared" ref="F188" si="236">E188/$K188</f>
        <v>0.14470157452832971</v>
      </c>
      <c r="G188" s="3">
        <v>645005</v>
      </c>
      <c r="H188" s="4">
        <f t="shared" ref="H188" si="237">G188/$K188</f>
        <v>0.19816942032975135</v>
      </c>
      <c r="I188" s="3">
        <v>22314</v>
      </c>
      <c r="J188" s="4">
        <f t="shared" ref="J188" si="238">+I188/$K188</f>
        <v>6.8556870803142171E-3</v>
      </c>
      <c r="K188" s="3">
        <f t="shared" ref="K188" si="239">C188+E188+G188+I188</f>
        <v>3254816</v>
      </c>
    </row>
    <row r="189" spans="1:11" x14ac:dyDescent="0.2">
      <c r="A189" s="103">
        <f t="shared" si="54"/>
        <v>41730</v>
      </c>
      <c r="B189" s="12"/>
      <c r="C189" s="3">
        <f>2117191-16918045+16929821</f>
        <v>2128967</v>
      </c>
      <c r="D189" s="4">
        <f t="shared" ref="D189" si="240">C189/$K189</f>
        <v>0.64542471969518744</v>
      </c>
      <c r="E189" s="3">
        <f>500377-4097369+4093372</f>
        <v>496380</v>
      </c>
      <c r="F189" s="4">
        <f t="shared" ref="F189" si="241">E189/$K189</f>
        <v>0.15048421246656107</v>
      </c>
      <c r="G189" s="3">
        <f>653626-5630684+5623206</f>
        <v>646148</v>
      </c>
      <c r="H189" s="4">
        <f t="shared" ref="H189" si="242">G189/$K189</f>
        <v>0.19588837768814923</v>
      </c>
      <c r="I189" s="3">
        <f>27301-200226+199982</f>
        <v>27057</v>
      </c>
      <c r="J189" s="4">
        <f t="shared" ref="J189" si="243">+I189/$K189</f>
        <v>8.2026901501022261E-3</v>
      </c>
      <c r="K189" s="3">
        <f t="shared" ref="K189" si="244">C189+E189+G189+I189</f>
        <v>3298552</v>
      </c>
    </row>
    <row r="190" spans="1:11" x14ac:dyDescent="0.2">
      <c r="A190" s="12">
        <f t="shared" si="54"/>
        <v>41760</v>
      </c>
      <c r="B190" s="12"/>
      <c r="C190" s="3">
        <v>2123717</v>
      </c>
      <c r="D190" s="4">
        <f t="shared" ref="D190" si="245">C190/$K190</f>
        <v>0.64684047592360661</v>
      </c>
      <c r="E190" s="3">
        <v>477902</v>
      </c>
      <c r="F190" s="4">
        <f t="shared" ref="F190" si="246">E190/$K190</f>
        <v>0.14555911033571961</v>
      </c>
      <c r="G190" s="3">
        <v>656162</v>
      </c>
      <c r="H190" s="4">
        <f t="shared" ref="H190" si="247">G190/$K190</f>
        <v>0.19985343638676226</v>
      </c>
      <c r="I190" s="3">
        <v>25435</v>
      </c>
      <c r="J190" s="4">
        <f t="shared" ref="J190" si="248">+I190/$K190</f>
        <v>7.7469773539115307E-3</v>
      </c>
      <c r="K190" s="3">
        <f t="shared" ref="K190" si="249">C190+E190+G190+I190</f>
        <v>3283216</v>
      </c>
    </row>
    <row r="191" spans="1:11" x14ac:dyDescent="0.2">
      <c r="A191" s="12">
        <f t="shared" si="54"/>
        <v>41791</v>
      </c>
      <c r="B191" s="12"/>
      <c r="C191" s="3">
        <v>2034688</v>
      </c>
      <c r="D191" s="4">
        <f t="shared" ref="D191" si="250">C191/$K191</f>
        <v>0.60122201229576744</v>
      </c>
      <c r="E191" s="3">
        <v>476410</v>
      </c>
      <c r="F191" s="4">
        <f t="shared" ref="F191" si="251">E191/$K191</f>
        <v>0.14077253066702441</v>
      </c>
      <c r="G191" s="3">
        <v>847118</v>
      </c>
      <c r="H191" s="4">
        <f t="shared" ref="H191" si="252">G191/$K191</f>
        <v>0.25031159008750525</v>
      </c>
      <c r="I191" s="3">
        <v>26038</v>
      </c>
      <c r="J191" s="4">
        <f t="shared" ref="J191" si="253">+I191/$K191</f>
        <v>7.693866949702948E-3</v>
      </c>
      <c r="K191" s="3">
        <f t="shared" ref="K191" si="254">C191+E191+G191+I191</f>
        <v>3384254</v>
      </c>
    </row>
    <row r="192" spans="1:11" x14ac:dyDescent="0.2">
      <c r="A192" s="12">
        <f t="shared" si="54"/>
        <v>41821</v>
      </c>
      <c r="B192" s="12"/>
      <c r="C192" s="3">
        <v>2296836</v>
      </c>
      <c r="D192" s="4">
        <f t="shared" ref="D192" si="255">C192/$K192</f>
        <v>0.62672306576505243</v>
      </c>
      <c r="E192" s="3">
        <v>505679</v>
      </c>
      <c r="F192" s="4">
        <f t="shared" ref="F192" si="256">E192/$K192</f>
        <v>0.1379814201680076</v>
      </c>
      <c r="G192" s="3">
        <v>837025</v>
      </c>
      <c r="H192" s="4">
        <f t="shared" ref="H192" si="257">G192/$K192</f>
        <v>0.22839370077880744</v>
      </c>
      <c r="I192" s="3">
        <v>25294</v>
      </c>
      <c r="J192" s="4">
        <f t="shared" ref="J192" si="258">+I192/$K192</f>
        <v>6.9018132881325592E-3</v>
      </c>
      <c r="K192" s="3">
        <f t="shared" ref="K192" si="259">C192+E192+G192+I192</f>
        <v>3664834</v>
      </c>
    </row>
    <row r="193" spans="1:11" x14ac:dyDescent="0.2">
      <c r="A193" s="12">
        <f t="shared" si="54"/>
        <v>41852</v>
      </c>
      <c r="B193" s="12"/>
      <c r="C193" s="3">
        <v>2229766</v>
      </c>
      <c r="D193" s="4">
        <f t="shared" ref="D193" si="260">C193/$K193</f>
        <v>0.62267547328302253</v>
      </c>
      <c r="E193" s="3">
        <v>530779</v>
      </c>
      <c r="F193" s="4">
        <f t="shared" ref="F193" si="261">E193/$K193</f>
        <v>0.14822320594792882</v>
      </c>
      <c r="G193" s="3">
        <v>792485</v>
      </c>
      <c r="H193" s="4">
        <f t="shared" ref="H193" si="262">G193/$K193</f>
        <v>0.22130616954635426</v>
      </c>
      <c r="I193" s="3">
        <v>27914</v>
      </c>
      <c r="J193" s="4">
        <f t="shared" ref="J193" si="263">+I193/$K193</f>
        <v>7.795151222694351E-3</v>
      </c>
      <c r="K193" s="3">
        <f t="shared" ref="K193" si="264">C193+E193+G193+I193</f>
        <v>3580944</v>
      </c>
    </row>
    <row r="194" spans="1:11" x14ac:dyDescent="0.2">
      <c r="A194" s="12">
        <f t="shared" si="54"/>
        <v>41883</v>
      </c>
      <c r="B194" s="12"/>
      <c r="C194" s="3">
        <v>2201522</v>
      </c>
      <c r="D194" s="4">
        <f t="shared" ref="D194" si="265">C194/$K194</f>
        <v>0.60882377749047645</v>
      </c>
      <c r="E194" s="3">
        <v>486578</v>
      </c>
      <c r="F194" s="4">
        <f t="shared" ref="F194" si="266">E194/$K194</f>
        <v>0.13456156967941316</v>
      </c>
      <c r="G194" s="3">
        <v>907484</v>
      </c>
      <c r="H194" s="4">
        <f t="shared" ref="H194" si="267">G194/$K194</f>
        <v>0.25096176049667795</v>
      </c>
      <c r="I194" s="3">
        <v>20441</v>
      </c>
      <c r="J194" s="4">
        <f t="shared" ref="J194" si="268">+I194/$K194</f>
        <v>5.6528923334324289E-3</v>
      </c>
      <c r="K194" s="3">
        <f t="shared" ref="K194" si="269">C194+E194+G194+I194</f>
        <v>3616025</v>
      </c>
    </row>
    <row r="195" spans="1:11" x14ac:dyDescent="0.2">
      <c r="A195" s="12">
        <f t="shared" si="54"/>
        <v>41913</v>
      </c>
      <c r="B195" s="12"/>
      <c r="C195" s="3">
        <v>2139443</v>
      </c>
      <c r="D195" s="4">
        <f t="shared" ref="D195" si="270">C195/$K195</f>
        <v>0.57352354967323438</v>
      </c>
      <c r="E195" s="3">
        <v>573352</v>
      </c>
      <c r="F195" s="4">
        <f t="shared" ref="F195" si="271">E195/$K195</f>
        <v>0.15369929194292545</v>
      </c>
      <c r="G195" s="3">
        <v>993128</v>
      </c>
      <c r="H195" s="4">
        <f t="shared" ref="H195" si="272">G195/$K195</f>
        <v>0.26622924557460975</v>
      </c>
      <c r="I195" s="3">
        <v>24426</v>
      </c>
      <c r="J195" s="4">
        <f t="shared" ref="J195" si="273">+I195/$K195</f>
        <v>6.5479128092304504E-3</v>
      </c>
      <c r="K195" s="3">
        <f t="shared" ref="K195" si="274">C195+E195+G195+I195</f>
        <v>3730349</v>
      </c>
    </row>
    <row r="196" spans="1:11" x14ac:dyDescent="0.2">
      <c r="A196" s="12">
        <f t="shared" si="54"/>
        <v>41944</v>
      </c>
      <c r="B196" s="12"/>
      <c r="C196" s="3">
        <v>2226339</v>
      </c>
      <c r="D196" s="4">
        <f t="shared" ref="D196" si="275">C196/$K196</f>
        <v>0.68710285807931215</v>
      </c>
      <c r="E196" s="3">
        <v>464338</v>
      </c>
      <c r="F196" s="4">
        <f t="shared" ref="F196" si="276">E196/$K196</f>
        <v>0.1433061033898394</v>
      </c>
      <c r="G196" s="3">
        <v>525806</v>
      </c>
      <c r="H196" s="4">
        <f t="shared" ref="H196" si="277">G196/$K196</f>
        <v>0.16227663684427701</v>
      </c>
      <c r="I196" s="3">
        <v>23700</v>
      </c>
      <c r="J196" s="4">
        <f t="shared" ref="J196" si="278">+I196/$K196</f>
        <v>7.3144016865714064E-3</v>
      </c>
      <c r="K196" s="3">
        <f t="shared" ref="K196" si="279">C196+E196+G196+I196</f>
        <v>3240183</v>
      </c>
    </row>
    <row r="197" spans="1:11" x14ac:dyDescent="0.2">
      <c r="A197" s="12">
        <f t="shared" si="54"/>
        <v>41974</v>
      </c>
      <c r="B197" s="12"/>
      <c r="C197" s="3">
        <f>25685593-SUM(C186:C196)</f>
        <v>2188468</v>
      </c>
      <c r="D197" s="4">
        <f t="shared" ref="D197" si="280">C197/$K197</f>
        <v>0.60484808652673927</v>
      </c>
      <c r="E197" s="3">
        <f>6176135-SUM(E186:E196)</f>
        <v>558495</v>
      </c>
      <c r="F197" s="4">
        <f t="shared" ref="F197" si="281">E197/$K197</f>
        <v>0.15435666963590569</v>
      </c>
      <c r="G197" s="3">
        <f>8878347-SUM(G186:G196)</f>
        <v>828723</v>
      </c>
      <c r="H197" s="4">
        <f t="shared" ref="H197" si="282">G197/$K197</f>
        <v>0.22904219792599159</v>
      </c>
      <c r="I197" s="3">
        <f>311074-SUM(I186:I196)</f>
        <v>42525</v>
      </c>
      <c r="J197" s="4">
        <f t="shared" ref="J197" si="283">+I197/$K197</f>
        <v>1.1753045911363379E-2</v>
      </c>
      <c r="K197" s="3">
        <f t="shared" ref="K197" si="284">C197+E197+G197+I197</f>
        <v>3618211</v>
      </c>
    </row>
    <row r="198" spans="1:11" x14ac:dyDescent="0.2">
      <c r="A198" s="12">
        <f t="shared" si="54"/>
        <v>42005</v>
      </c>
      <c r="B198" s="12"/>
      <c r="C198" s="3">
        <v>2143242</v>
      </c>
      <c r="D198" s="4">
        <f t="shared" ref="D198" si="285">C198/$K198</f>
        <v>0.61897631202818493</v>
      </c>
      <c r="E198" s="3">
        <v>612117</v>
      </c>
      <c r="F198" s="4">
        <f t="shared" ref="F198" si="286">E198/$K198</f>
        <v>0.17678168083200893</v>
      </c>
      <c r="G198" s="3">
        <v>680913</v>
      </c>
      <c r="H198" s="4">
        <f t="shared" ref="H198" si="287">G198/$K198</f>
        <v>0.19665022314421213</v>
      </c>
      <c r="I198" s="3">
        <v>26287</v>
      </c>
      <c r="J198" s="4">
        <f t="shared" ref="J198" si="288">+I198/$K198</f>
        <v>7.5917839955940104E-3</v>
      </c>
      <c r="K198" s="3">
        <f t="shared" ref="K198" si="289">C198+E198+G198+I198</f>
        <v>3462559</v>
      </c>
    </row>
    <row r="199" spans="1:11" x14ac:dyDescent="0.2">
      <c r="A199" s="12">
        <f t="shared" si="54"/>
        <v>42036</v>
      </c>
      <c r="B199" s="12"/>
      <c r="C199" s="3">
        <v>2078488</v>
      </c>
      <c r="D199" s="4">
        <f t="shared" ref="D199" si="290">C199/$K199</f>
        <v>0.65045826512375049</v>
      </c>
      <c r="E199" s="3">
        <v>534868</v>
      </c>
      <c r="F199" s="4">
        <f t="shared" ref="F199" si="291">E199/$K199</f>
        <v>0.16738576857321774</v>
      </c>
      <c r="G199" s="3">
        <v>556197</v>
      </c>
      <c r="H199" s="4">
        <f t="shared" ref="H199" si="292">G199/$K199</f>
        <v>0.17406063238615507</v>
      </c>
      <c r="I199" s="3">
        <v>25868</v>
      </c>
      <c r="J199" s="4">
        <f t="shared" ref="J199" si="293">+I199/$K199</f>
        <v>8.0953339168766802E-3</v>
      </c>
      <c r="K199" s="3">
        <f t="shared" ref="K199" si="294">C199+E199+G199+I199</f>
        <v>3195421</v>
      </c>
    </row>
    <row r="200" spans="1:11" x14ac:dyDescent="0.2">
      <c r="A200" s="12">
        <f t="shared" si="54"/>
        <v>42064</v>
      </c>
      <c r="B200" s="12"/>
      <c r="C200" s="3">
        <v>2426753</v>
      </c>
      <c r="D200" s="4">
        <f t="shared" ref="D200" si="295">C200/$K200</f>
        <v>0.66360298993556077</v>
      </c>
      <c r="E200" s="3">
        <v>552959</v>
      </c>
      <c r="F200" s="4">
        <f t="shared" ref="F200" si="296">E200/$K200</f>
        <v>0.15120832062916076</v>
      </c>
      <c r="G200" s="3">
        <v>654369</v>
      </c>
      <c r="H200" s="4">
        <f t="shared" ref="H200" si="297">G200/$K200</f>
        <v>0.17893919361432456</v>
      </c>
      <c r="I200" s="3">
        <v>22854</v>
      </c>
      <c r="J200" s="4">
        <f t="shared" ref="J200" si="298">+I200/$K200</f>
        <v>6.2494958209538863E-3</v>
      </c>
      <c r="K200" s="3">
        <f t="shared" ref="K200" si="299">C200+E200+G200+I200</f>
        <v>3656935</v>
      </c>
    </row>
    <row r="201" spans="1:11" x14ac:dyDescent="0.2">
      <c r="A201" s="12">
        <f t="shared" si="54"/>
        <v>42095</v>
      </c>
      <c r="B201" s="12"/>
      <c r="C201" s="3">
        <v>2244510</v>
      </c>
      <c r="D201" s="4">
        <f t="shared" ref="D201" si="300">C201/$K201</f>
        <v>0.64284940979555505</v>
      </c>
      <c r="E201" s="3">
        <v>528174</v>
      </c>
      <c r="F201" s="4">
        <f t="shared" ref="F201" si="301">E201/$K201</f>
        <v>0.1512741507809533</v>
      </c>
      <c r="G201" s="3">
        <v>698837</v>
      </c>
      <c r="H201" s="4">
        <f t="shared" ref="H201" si="302">G201/$K201</f>
        <v>0.20015368743881573</v>
      </c>
      <c r="I201" s="3">
        <v>19981</v>
      </c>
      <c r="J201" s="4">
        <f t="shared" ref="J201" si="303">+I201/$K201</f>
        <v>5.7227519846759362E-3</v>
      </c>
      <c r="K201" s="3">
        <f t="shared" ref="K201" si="304">C201+E201+G201+I201</f>
        <v>3491502</v>
      </c>
    </row>
    <row r="202" spans="1:11" x14ac:dyDescent="0.2">
      <c r="A202" s="12">
        <f t="shared" si="54"/>
        <v>42125</v>
      </c>
      <c r="B202" s="12"/>
      <c r="C202" s="3">
        <v>2169222</v>
      </c>
      <c r="D202" s="4">
        <f t="shared" ref="D202" si="305">C202/$K202</f>
        <v>0.63858344951673984</v>
      </c>
      <c r="E202" s="3">
        <v>456168</v>
      </c>
      <c r="F202" s="4">
        <f t="shared" ref="F202" si="306">E202/$K202</f>
        <v>0.13428839233566328</v>
      </c>
      <c r="G202" s="3">
        <v>758578</v>
      </c>
      <c r="H202" s="4">
        <f t="shared" ref="H202" si="307">G202/$K202</f>
        <v>0.2233129462855851</v>
      </c>
      <c r="I202" s="3">
        <v>12960</v>
      </c>
      <c r="J202" s="4">
        <f t="shared" ref="J202" si="308">+I202/$K202</f>
        <v>3.8152118620117942E-3</v>
      </c>
      <c r="K202" s="3">
        <f t="shared" ref="K202" si="309">C202+E202+G202+I202</f>
        <v>3396928</v>
      </c>
    </row>
    <row r="203" spans="1:11" x14ac:dyDescent="0.2">
      <c r="A203" s="12">
        <f t="shared" si="54"/>
        <v>42156</v>
      </c>
      <c r="B203" s="12"/>
      <c r="C203" s="3">
        <v>2078070</v>
      </c>
      <c r="D203" s="4">
        <f t="shared" ref="D203" si="310">C203/$K203</f>
        <v>0.58890309299736188</v>
      </c>
      <c r="E203" s="3">
        <v>482353</v>
      </c>
      <c r="F203" s="4">
        <f t="shared" ref="F203" si="311">E203/$K203</f>
        <v>0.13669374641689477</v>
      </c>
      <c r="G203" s="3">
        <v>931380</v>
      </c>
      <c r="H203" s="4">
        <f t="shared" ref="H203" si="312">G203/$K203</f>
        <v>0.26394325636570615</v>
      </c>
      <c r="I203" s="3">
        <v>36910</v>
      </c>
      <c r="J203" s="4">
        <f t="shared" ref="J203" si="313">+I203/$K203</f>
        <v>1.0459904220037163E-2</v>
      </c>
      <c r="K203" s="3">
        <f t="shared" ref="K203" si="314">C203+E203+G203+I203</f>
        <v>3528713</v>
      </c>
    </row>
    <row r="204" spans="1:11" x14ac:dyDescent="0.2">
      <c r="A204" s="12">
        <f t="shared" si="54"/>
        <v>42186</v>
      </c>
      <c r="B204" s="12"/>
      <c r="C204" s="3">
        <v>2188009</v>
      </c>
      <c r="D204" s="4">
        <f t="shared" ref="D204" si="315">C204/$K204</f>
        <v>0.60671751093778514</v>
      </c>
      <c r="E204" s="3">
        <v>469415</v>
      </c>
      <c r="F204" s="4">
        <f t="shared" ref="F204" si="316">E204/$K204</f>
        <v>0.13016504977669671</v>
      </c>
      <c r="G204" s="3">
        <v>926041</v>
      </c>
      <c r="H204" s="4">
        <f t="shared" ref="H204" si="317">G204/$K204</f>
        <v>0.25678381146802298</v>
      </c>
      <c r="I204" s="3">
        <v>22841</v>
      </c>
      <c r="J204" s="4">
        <f t="shared" ref="J204" si="318">+I204/$K204</f>
        <v>6.333627817495243E-3</v>
      </c>
      <c r="K204" s="3">
        <f t="shared" ref="K204" si="319">C204+E204+G204+I204</f>
        <v>3606306</v>
      </c>
    </row>
    <row r="205" spans="1:11" x14ac:dyDescent="0.2">
      <c r="A205" s="12">
        <f t="shared" si="54"/>
        <v>42217</v>
      </c>
      <c r="B205" s="12"/>
      <c r="C205" s="3">
        <v>2043283</v>
      </c>
      <c r="D205" s="4">
        <f t="shared" ref="D205" si="320">C205/$K205</f>
        <v>0.58836166993249028</v>
      </c>
      <c r="E205" s="3">
        <v>479202</v>
      </c>
      <c r="F205" s="4">
        <f t="shared" ref="F205" si="321">E205/$K205</f>
        <v>0.13798582426173428</v>
      </c>
      <c r="G205" s="3">
        <v>929858</v>
      </c>
      <c r="H205" s="4">
        <f t="shared" ref="H205" si="322">G205/$K205</f>
        <v>0.26775185115330846</v>
      </c>
      <c r="I205" s="3">
        <v>20492</v>
      </c>
      <c r="J205" s="4">
        <f t="shared" ref="J205" si="323">+I205/$K205</f>
        <v>5.9006546524669329E-3</v>
      </c>
      <c r="K205" s="3">
        <f t="shared" ref="K205" si="324">C205+E205+G205+I205</f>
        <v>3472835</v>
      </c>
    </row>
    <row r="206" spans="1:11" x14ac:dyDescent="0.2">
      <c r="A206" s="12">
        <f t="shared" si="54"/>
        <v>42248</v>
      </c>
      <c r="B206" s="12"/>
      <c r="C206" s="3">
        <v>1955863</v>
      </c>
      <c r="D206" s="4">
        <f t="shared" ref="D206" si="325">C206/$K206</f>
        <v>0.57137469351458903</v>
      </c>
      <c r="E206" s="3">
        <v>456160</v>
      </c>
      <c r="F206" s="4">
        <f t="shared" ref="F206" si="326">E206/$K206</f>
        <v>0.13325998814518958</v>
      </c>
      <c r="G206" s="3">
        <v>984927</v>
      </c>
      <c r="H206" s="4">
        <f t="shared" ref="H206" si="327">G206/$K206</f>
        <v>0.28773097234276818</v>
      </c>
      <c r="I206" s="3">
        <v>26133</v>
      </c>
      <c r="J206" s="4">
        <f t="shared" ref="J206" si="328">+I206/$K206</f>
        <v>7.6343459974531729E-3</v>
      </c>
      <c r="K206" s="3">
        <f t="shared" ref="K206" si="329">C206+E206+G206+I206</f>
        <v>3423083</v>
      </c>
    </row>
    <row r="207" spans="1:11" x14ac:dyDescent="0.2">
      <c r="A207" s="12">
        <f t="shared" si="54"/>
        <v>42278</v>
      </c>
      <c r="B207" s="12"/>
      <c r="C207" s="3">
        <v>1931713</v>
      </c>
      <c r="D207" s="4">
        <f t="shared" ref="D207" si="330">C207/$K207</f>
        <v>0.56884453807495849</v>
      </c>
      <c r="E207" s="3">
        <v>479720</v>
      </c>
      <c r="F207" s="4">
        <f t="shared" ref="F207" si="331">E207/$K207</f>
        <v>0.14126637953221782</v>
      </c>
      <c r="G207" s="3">
        <v>948109</v>
      </c>
      <c r="H207" s="4">
        <f t="shared" ref="H207" si="332">G207/$K207</f>
        <v>0.27919604317500102</v>
      </c>
      <c r="I207" s="3">
        <v>36312</v>
      </c>
      <c r="J207" s="4">
        <f t="shared" ref="J207" si="333">+I207/$K207</f>
        <v>1.0693039217822674E-2</v>
      </c>
      <c r="K207" s="3">
        <f t="shared" ref="K207" si="334">C207+E207+G207+I207</f>
        <v>3395854</v>
      </c>
    </row>
    <row r="208" spans="1:11" x14ac:dyDescent="0.2">
      <c r="A208" s="12">
        <f t="shared" si="54"/>
        <v>42309</v>
      </c>
      <c r="B208" s="12"/>
      <c r="C208" s="3">
        <v>2164769</v>
      </c>
      <c r="D208" s="4">
        <f t="shared" ref="D208" si="335">C208/$K208</f>
        <v>0.66544598860782456</v>
      </c>
      <c r="E208" s="3">
        <v>425207</v>
      </c>
      <c r="F208" s="4">
        <f t="shared" ref="F208" si="336">E208/$K208</f>
        <v>0.13070784572301583</v>
      </c>
      <c r="G208" s="3">
        <v>632697</v>
      </c>
      <c r="H208" s="4">
        <f t="shared" ref="H208" si="337">G208/$K208</f>
        <v>0.19448988813781273</v>
      </c>
      <c r="I208" s="3">
        <v>30437</v>
      </c>
      <c r="J208" s="4">
        <f t="shared" ref="J208" si="338">+I208/$K208</f>
        <v>9.3562775313469262E-3</v>
      </c>
      <c r="K208" s="141">
        <f t="shared" ref="K208" si="339">C208+E208+G208+I208</f>
        <v>3253110</v>
      </c>
    </row>
    <row r="209" spans="1:11" x14ac:dyDescent="0.2">
      <c r="A209" s="12">
        <f t="shared" si="54"/>
        <v>42339</v>
      </c>
      <c r="B209" s="12"/>
      <c r="C209" s="3">
        <v>2405577</v>
      </c>
      <c r="D209" s="4">
        <f t="shared" ref="D209" si="340">C209/$K209</f>
        <v>0.64672428704659846</v>
      </c>
      <c r="E209" s="3">
        <v>502490</v>
      </c>
      <c r="F209" s="4">
        <f t="shared" ref="F209" si="341">E209/$K209</f>
        <v>0.13509128454339447</v>
      </c>
      <c r="G209" s="3">
        <v>766483</v>
      </c>
      <c r="H209" s="4">
        <f t="shared" ref="H209" si="342">G209/$K209</f>
        <v>0.20606414665102712</v>
      </c>
      <c r="I209" s="3">
        <v>45083</v>
      </c>
      <c r="J209" s="4">
        <f t="shared" ref="J209" si="343">+I209/$K209</f>
        <v>1.2120281758979985E-2</v>
      </c>
      <c r="K209" s="141">
        <f t="shared" ref="K209" si="344">C209+E209+G209+I209</f>
        <v>3719633</v>
      </c>
    </row>
    <row r="210" spans="1:11" x14ac:dyDescent="0.2">
      <c r="A210" s="12">
        <f t="shared" si="54"/>
        <v>42370</v>
      </c>
      <c r="B210" s="12"/>
      <c r="C210" s="3">
        <v>2138279</v>
      </c>
      <c r="D210" s="4">
        <f t="shared" ref="D210" si="345">C210/$K210</f>
        <v>0.60315069861011372</v>
      </c>
      <c r="E210" s="3">
        <v>581049</v>
      </c>
      <c r="F210" s="4">
        <f t="shared" ref="F210" si="346">E210/$K210</f>
        <v>0.16389821453454292</v>
      </c>
      <c r="G210" s="3">
        <v>795846</v>
      </c>
      <c r="H210" s="4">
        <f t="shared" ref="H210" si="347">G210/$K210</f>
        <v>0.22448664130642659</v>
      </c>
      <c r="I210" s="3">
        <v>30008</v>
      </c>
      <c r="J210" s="4">
        <f t="shared" ref="J210" si="348">+I210/$K210</f>
        <v>8.4644455489168123E-3</v>
      </c>
      <c r="K210" s="141">
        <f t="shared" ref="K210" si="349">C210+E210+G210+I210</f>
        <v>3545182</v>
      </c>
    </row>
    <row r="211" spans="1:11" x14ac:dyDescent="0.2">
      <c r="A211" s="12">
        <f t="shared" si="54"/>
        <v>42401</v>
      </c>
      <c r="B211" s="12"/>
      <c r="C211" s="3">
        <v>2225439</v>
      </c>
      <c r="D211" s="4">
        <f t="shared" ref="D211" si="350">C211/$K211</f>
        <v>0.66325231131362727</v>
      </c>
      <c r="E211" s="3">
        <v>478807</v>
      </c>
      <c r="F211" s="4">
        <f t="shared" ref="F211" si="351">E211/$K211</f>
        <v>0.14269986704786963</v>
      </c>
      <c r="G211" s="3">
        <v>619936</v>
      </c>
      <c r="H211" s="4">
        <f t="shared" ref="H211" si="352">G211/$K211</f>
        <v>0.18476084263218395</v>
      </c>
      <c r="I211" s="3">
        <v>31161</v>
      </c>
      <c r="J211" s="4">
        <f t="shared" ref="J211" si="353">+I211/$K211</f>
        <v>9.2869790063191751E-3</v>
      </c>
      <c r="K211" s="141">
        <f t="shared" ref="K211" si="354">C211+E211+G211+I211</f>
        <v>3355343</v>
      </c>
    </row>
    <row r="212" spans="1:11" x14ac:dyDescent="0.2">
      <c r="A212" s="12">
        <f>DATE(IF(MONTH(A211)&lt;12,YEAR(A211),YEAR(A211)+1),IF(MONTH(A211)=12,1,MONTH(A211)+1),1)</f>
        <v>42430</v>
      </c>
      <c r="B212" s="12"/>
      <c r="C212" s="3">
        <v>2340879</v>
      </c>
      <c r="D212" s="4">
        <f t="shared" ref="D212" si="355">C212/$K212</f>
        <v>0.63112987253537245</v>
      </c>
      <c r="E212" s="3">
        <v>646032</v>
      </c>
      <c r="F212" s="4">
        <f t="shared" ref="F212" si="356">E212/$K212</f>
        <v>0.17417820135674322</v>
      </c>
      <c r="G212" s="3">
        <v>683778</v>
      </c>
      <c r="H212" s="4">
        <f t="shared" ref="H212" si="357">G212/$K212</f>
        <v>0.18435498886635829</v>
      </c>
      <c r="I212" s="3">
        <v>38340</v>
      </c>
      <c r="J212" s="4">
        <f t="shared" ref="J212" si="358">+I212/$K212</f>
        <v>1.0336937241526017E-2</v>
      </c>
      <c r="K212" s="141">
        <f t="shared" ref="K212" si="359">C212+E212+G212+I212</f>
        <v>3709029</v>
      </c>
    </row>
    <row r="213" spans="1:11" x14ac:dyDescent="0.2">
      <c r="A213" s="12">
        <f>DATE(IF(MONTH(A212)&lt;12,YEAR(A212),YEAR(A212)+1),IF(MONTH(A212)=12,1,MONTH(A212)+1),1)</f>
        <v>42461</v>
      </c>
      <c r="B213" s="12"/>
      <c r="C213" s="3">
        <v>2266406</v>
      </c>
      <c r="D213" s="4">
        <f t="shared" ref="D213" si="360">C213/$K213</f>
        <v>0.64931571919174957</v>
      </c>
      <c r="E213" s="3">
        <v>494852</v>
      </c>
      <c r="F213" s="4">
        <f t="shared" ref="F213" si="361">E213/$K213</f>
        <v>0.14177300195705256</v>
      </c>
      <c r="G213" s="3">
        <v>698665</v>
      </c>
      <c r="H213" s="4">
        <f t="shared" ref="H213" si="362">G213/$K213</f>
        <v>0.20016456316701586</v>
      </c>
      <c r="I213" s="3">
        <v>30530</v>
      </c>
      <c r="J213" s="4">
        <f t="shared" ref="J213" si="363">+I213/$K213</f>
        <v>8.7467156841819667E-3</v>
      </c>
      <c r="K213" s="141">
        <f t="shared" ref="K213" si="364">C213+E213+G213+I213</f>
        <v>3490453</v>
      </c>
    </row>
    <row r="214" spans="1:11" x14ac:dyDescent="0.2">
      <c r="A214" s="12">
        <f>DATE(IF(MONTH(A213)&lt;12,YEAR(A213),YEAR(A213)+1),IF(MONTH(A213)=12,1,MONTH(A213)+1),1)</f>
        <v>42491</v>
      </c>
      <c r="B214" s="12"/>
      <c r="C214" s="3">
        <v>2393061</v>
      </c>
      <c r="D214" s="4">
        <f t="shared" ref="D214" si="365">C214/$K214</f>
        <v>0.66747693455991997</v>
      </c>
      <c r="E214" s="3">
        <v>484673</v>
      </c>
      <c r="F214" s="4">
        <f t="shared" ref="F214" si="366">E214/$K214</f>
        <v>0.13518587629147777</v>
      </c>
      <c r="G214" s="3">
        <v>673217</v>
      </c>
      <c r="H214" s="4">
        <f t="shared" ref="H214" si="367">G214/$K214</f>
        <v>0.18777491232092522</v>
      </c>
      <c r="I214" s="3">
        <v>34283</v>
      </c>
      <c r="J214" s="4">
        <f t="shared" ref="J214" si="368">+I214/$K214</f>
        <v>9.5622768276770777E-3</v>
      </c>
      <c r="K214" s="141">
        <f t="shared" ref="K214" si="369">C214+E214+G214+I214</f>
        <v>3585234</v>
      </c>
    </row>
    <row r="215" spans="1:11" x14ac:dyDescent="0.2">
      <c r="A215" s="12">
        <f>DATE(IF(MONTH(A214)&lt;12,YEAR(A214),YEAR(A214)+1),IF(MONTH(A214)=12,1,MONTH(A214)+1),1)</f>
        <v>42522</v>
      </c>
      <c r="B215" s="12"/>
      <c r="C215" s="3">
        <v>1952138</v>
      </c>
      <c r="D215" s="4">
        <f t="shared" ref="D215" si="370">C215/$K215</f>
        <v>0.54797071483228288</v>
      </c>
      <c r="E215" s="3">
        <v>622246</v>
      </c>
      <c r="F215" s="4">
        <f t="shared" ref="F215" si="371">E215/$K215</f>
        <v>0.17466623026729086</v>
      </c>
      <c r="G215" s="3">
        <v>946458</v>
      </c>
      <c r="H215" s="4">
        <f t="shared" ref="H215" si="372">G215/$K215</f>
        <v>0.26567346510274004</v>
      </c>
      <c r="I215" s="3">
        <v>41644</v>
      </c>
      <c r="J215" s="4">
        <f t="shared" ref="J215" si="373">+I215/$K215</f>
        <v>1.1689589797686223E-2</v>
      </c>
      <c r="K215" s="141">
        <f t="shared" ref="K215" si="374">C215+E215+G215+I215</f>
        <v>3562486</v>
      </c>
    </row>
    <row r="216" spans="1:11" x14ac:dyDescent="0.2">
      <c r="A216" s="12">
        <f>DATE(IF(MONTH(A215)&lt;12,YEAR(A215),YEAR(A215)+1),IF(MONTH(A215)=12,1,MONTH(A215)+1),1)</f>
        <v>42552</v>
      </c>
      <c r="B216" s="12"/>
      <c r="C216" s="3">
        <v>2150636</v>
      </c>
      <c r="D216" s="4">
        <f t="shared" ref="D216" si="375">C216/$K216</f>
        <v>0.62502481195949522</v>
      </c>
      <c r="E216" s="3">
        <v>505742</v>
      </c>
      <c r="F216" s="4">
        <f t="shared" ref="F216" si="376">E216/$K216</f>
        <v>0.14698038089663665</v>
      </c>
      <c r="G216" s="3">
        <v>747193</v>
      </c>
      <c r="H216" s="4">
        <f t="shared" ref="H216" si="377">G216/$K216</f>
        <v>0.21715165389329069</v>
      </c>
      <c r="I216" s="3">
        <v>37310</v>
      </c>
      <c r="J216" s="4">
        <f t="shared" ref="J216" si="378">+I216/$K216</f>
        <v>1.0843153250577395E-2</v>
      </c>
      <c r="K216" s="141">
        <f t="shared" ref="K216" si="379">C216+E216+G216+I216</f>
        <v>3440881</v>
      </c>
    </row>
    <row r="217" spans="1:11" x14ac:dyDescent="0.2">
      <c r="A217" s="12">
        <f t="shared" ref="A217:A242" si="380">DATE(IF(MONTH(A216)&lt;12,YEAR(A216),YEAR(A216)+1),IF(MONTH(A216)=12,1,MONTH(A216)+1),1)</f>
        <v>42583</v>
      </c>
      <c r="B217" s="12"/>
      <c r="C217" s="3">
        <v>2301238</v>
      </c>
      <c r="D217" s="4">
        <f t="shared" ref="D217" si="381">C217/$K217</f>
        <v>0.61216472417795265</v>
      </c>
      <c r="E217" s="3">
        <v>536292</v>
      </c>
      <c r="F217" s="4">
        <f t="shared" ref="F217" si="382">E217/$K217</f>
        <v>0.14266192556304153</v>
      </c>
      <c r="G217" s="3">
        <v>877806</v>
      </c>
      <c r="H217" s="4">
        <f t="shared" ref="H217" si="383">G217/$K217</f>
        <v>0.23350990548207176</v>
      </c>
      <c r="I217" s="3">
        <v>43845</v>
      </c>
      <c r="J217" s="4">
        <f t="shared" ref="J217" si="384">+I217/$K217</f>
        <v>1.1663444776934125E-2</v>
      </c>
      <c r="K217" s="141">
        <f t="shared" ref="K217" si="385">C217+E217+G217+I217</f>
        <v>3759181</v>
      </c>
    </row>
    <row r="218" spans="1:11" x14ac:dyDescent="0.2">
      <c r="A218" s="12">
        <f t="shared" si="380"/>
        <v>42614</v>
      </c>
      <c r="B218" s="12"/>
      <c r="C218" s="3">
        <v>2301783</v>
      </c>
      <c r="D218" s="4">
        <f t="shared" ref="D218" si="386">C218/$K218</f>
        <v>0.62530507550007386</v>
      </c>
      <c r="E218" s="3">
        <v>493856</v>
      </c>
      <c r="F218" s="4">
        <f t="shared" ref="F218" si="387">E218/$K218</f>
        <v>0.13416150148218337</v>
      </c>
      <c r="G218" s="3">
        <v>841194</v>
      </c>
      <c r="H218" s="4">
        <f t="shared" ref="H218" si="388">G218/$K218</f>
        <v>0.22851975085410273</v>
      </c>
      <c r="I218" s="3">
        <v>44223</v>
      </c>
      <c r="J218" s="4">
        <f t="shared" ref="J218" si="389">+I218/$K218</f>
        <v>1.2013672163639999E-2</v>
      </c>
      <c r="K218" s="141">
        <f t="shared" ref="K218" si="390">C218+E218+G218+I218</f>
        <v>3681056</v>
      </c>
    </row>
    <row r="219" spans="1:11" x14ac:dyDescent="0.2">
      <c r="A219" s="12">
        <f t="shared" si="380"/>
        <v>42644</v>
      </c>
      <c r="B219" s="12"/>
      <c r="C219" s="3">
        <v>2351489</v>
      </c>
      <c r="D219" s="4">
        <f t="shared" ref="D219" si="391">C219/$K219</f>
        <v>0.64313525458866772</v>
      </c>
      <c r="E219" s="3">
        <v>476800</v>
      </c>
      <c r="F219" s="4">
        <f t="shared" ref="F219" si="392">E219/$K219</f>
        <v>0.13040541094935029</v>
      </c>
      <c r="G219" s="3">
        <v>790415</v>
      </c>
      <c r="H219" s="4">
        <f t="shared" ref="H219" si="393">G219/$K219</f>
        <v>0.21617951530102919</v>
      </c>
      <c r="I219" s="3">
        <v>37586</v>
      </c>
      <c r="J219" s="4">
        <f t="shared" ref="J219" si="394">+I219/$K219</f>
        <v>1.0279819160952769E-2</v>
      </c>
      <c r="K219" s="141">
        <f t="shared" ref="K219" si="395">C219+E219+G219+I219</f>
        <v>3656290</v>
      </c>
    </row>
    <row r="220" spans="1:11" x14ac:dyDescent="0.2">
      <c r="A220" s="12">
        <f t="shared" si="380"/>
        <v>42675</v>
      </c>
      <c r="B220" s="12"/>
      <c r="C220" s="3">
        <v>2348635</v>
      </c>
      <c r="D220" s="4">
        <f t="shared" ref="D220:D221" si="396">C220/$K220</f>
        <v>0.64802051252620485</v>
      </c>
      <c r="E220" s="3">
        <v>519890</v>
      </c>
      <c r="F220" s="4">
        <f t="shared" ref="F220:F221" si="397">E220/$K220</f>
        <v>0.14344476015100205</v>
      </c>
      <c r="G220" s="3">
        <v>717495</v>
      </c>
      <c r="H220" s="4">
        <f t="shared" ref="H220:H221" si="398">G220/$K220</f>
        <v>0.19796668176834178</v>
      </c>
      <c r="I220" s="3">
        <v>38302</v>
      </c>
      <c r="J220" s="4">
        <f t="shared" ref="J220:J221" si="399">+I220/$K220</f>
        <v>1.0568045554451289E-2</v>
      </c>
      <c r="K220" s="141">
        <f t="shared" ref="K220:K221" si="400">C220+E220+G220+I220</f>
        <v>3624322</v>
      </c>
    </row>
    <row r="221" spans="1:11" x14ac:dyDescent="0.2">
      <c r="A221" s="12">
        <f t="shared" si="380"/>
        <v>42705</v>
      </c>
      <c r="B221" s="12"/>
      <c r="C221" s="3">
        <f>26677819-(SUM(C210:C220))</f>
        <v>1907836</v>
      </c>
      <c r="D221" s="4">
        <f t="shared" si="396"/>
        <v>0.57123916857794732</v>
      </c>
      <c r="E221" s="3">
        <f>6455233-(SUM(E210:E220))</f>
        <v>614994</v>
      </c>
      <c r="F221" s="4">
        <f t="shared" si="397"/>
        <v>0.18413986382499656</v>
      </c>
      <c r="G221" s="3">
        <f>9172383-(SUM(G210:G220))</f>
        <v>780380</v>
      </c>
      <c r="H221" s="4">
        <f t="shared" si="398"/>
        <v>0.23365929900413795</v>
      </c>
      <c r="I221" s="3">
        <f>443842-(SUM(I210:I220))</f>
        <v>36610</v>
      </c>
      <c r="J221" s="4">
        <f t="shared" si="399"/>
        <v>1.0961668592918181E-2</v>
      </c>
      <c r="K221" s="141">
        <f t="shared" si="400"/>
        <v>3339820</v>
      </c>
    </row>
    <row r="222" spans="1:11" x14ac:dyDescent="0.2">
      <c r="A222" s="12">
        <f t="shared" si="380"/>
        <v>42736</v>
      </c>
      <c r="B222" s="12"/>
      <c r="C222" s="3">
        <v>2997375</v>
      </c>
      <c r="D222" s="4">
        <f t="shared" ref="D222" si="401">C222/$K222</f>
        <v>0.65304720502659253</v>
      </c>
      <c r="E222" s="3">
        <v>800360</v>
      </c>
      <c r="F222" s="4">
        <f t="shared" ref="F222" si="402">E222/$K222</f>
        <v>0.17437686676344588</v>
      </c>
      <c r="G222" s="3">
        <v>759794</v>
      </c>
      <c r="H222" s="4">
        <f t="shared" ref="H222" si="403">G222/$K222</f>
        <v>0.16553862899903243</v>
      </c>
      <c r="I222" s="3">
        <v>32300</v>
      </c>
      <c r="J222" s="4">
        <f t="shared" ref="J222" si="404">+I222/$K222</f>
        <v>7.0372992109292093E-3</v>
      </c>
      <c r="K222" s="141">
        <f t="shared" ref="K222" si="405">C222+E222+G222+I222</f>
        <v>4589829</v>
      </c>
    </row>
    <row r="223" spans="1:11" x14ac:dyDescent="0.2">
      <c r="A223" s="12">
        <f t="shared" si="380"/>
        <v>42767</v>
      </c>
      <c r="B223" s="12"/>
      <c r="C223" s="3">
        <v>2180925</v>
      </c>
      <c r="D223" s="4">
        <f t="shared" ref="D223" si="406">C223/$K223</f>
        <v>0.60811319492078364</v>
      </c>
      <c r="E223" s="3">
        <v>551376</v>
      </c>
      <c r="F223" s="4">
        <f t="shared" ref="F223" si="407">E223/$K223</f>
        <v>0.15374165593160791</v>
      </c>
      <c r="G223" s="3">
        <v>826149</v>
      </c>
      <c r="H223" s="4">
        <f t="shared" ref="H223" si="408">G223/$K223</f>
        <v>0.23035735198166396</v>
      </c>
      <c r="I223" s="3">
        <v>27930</v>
      </c>
      <c r="J223" s="4">
        <f t="shared" ref="J223" si="409">+I223/$K223</f>
        <v>7.7877971659444899E-3</v>
      </c>
      <c r="K223" s="141">
        <f t="shared" ref="K223" si="410">C223+E223+G223+I223</f>
        <v>3586380</v>
      </c>
    </row>
    <row r="224" spans="1:11" x14ac:dyDescent="0.2">
      <c r="A224" s="12">
        <f t="shared" si="380"/>
        <v>42795</v>
      </c>
      <c r="B224" s="12"/>
      <c r="C224" s="3">
        <v>2450590</v>
      </c>
      <c r="D224" s="4">
        <f t="shared" ref="D224" si="411">C224/$K224</f>
        <v>0.61942399854407215</v>
      </c>
      <c r="E224" s="3">
        <v>581829</v>
      </c>
      <c r="F224" s="4">
        <f t="shared" ref="F224" si="412">E224/$K224</f>
        <v>0.14706615372171558</v>
      </c>
      <c r="G224" s="3">
        <v>889727</v>
      </c>
      <c r="H224" s="4">
        <f t="shared" ref="H224" si="413">G224/$K224</f>
        <v>0.22489206923745778</v>
      </c>
      <c r="I224" s="3">
        <v>34094</v>
      </c>
      <c r="J224" s="4">
        <f t="shared" ref="J224" si="414">+I224/$K224</f>
        <v>8.6177784967544947E-3</v>
      </c>
      <c r="K224" s="141">
        <f t="shared" ref="K224" si="415">C224+E224+G224+I224</f>
        <v>3956240</v>
      </c>
    </row>
    <row r="225" spans="1:11" x14ac:dyDescent="0.2">
      <c r="A225" s="12">
        <f t="shared" si="380"/>
        <v>42826</v>
      </c>
      <c r="B225" s="12"/>
      <c r="C225" s="3">
        <v>2082205</v>
      </c>
      <c r="D225" s="4">
        <f t="shared" ref="D225" si="416">C225/$K225</f>
        <v>0.61520736237937124</v>
      </c>
      <c r="E225" s="3">
        <v>539261</v>
      </c>
      <c r="F225" s="4">
        <f t="shared" ref="F225" si="417">E225/$K225</f>
        <v>0.15932981500095433</v>
      </c>
      <c r="G225" s="3">
        <v>732880</v>
      </c>
      <c r="H225" s="4">
        <f t="shared" ref="H225" si="418">G225/$K225</f>
        <v>0.21653639854893902</v>
      </c>
      <c r="I225" s="3">
        <v>30212</v>
      </c>
      <c r="J225" s="4">
        <f t="shared" ref="J225" si="419">+I225/$K225</f>
        <v>8.9264240707353816E-3</v>
      </c>
      <c r="K225" s="141">
        <f t="shared" ref="K225" si="420">C225+E225+G225+I225</f>
        <v>3384558</v>
      </c>
    </row>
    <row r="226" spans="1:11" x14ac:dyDescent="0.2">
      <c r="A226" s="12">
        <f t="shared" si="380"/>
        <v>42856</v>
      </c>
      <c r="B226" s="12"/>
      <c r="C226" s="3">
        <v>2810294</v>
      </c>
      <c r="D226" s="4">
        <f t="shared" ref="D226" si="421">C226/$K226</f>
        <v>0.65931857521381032</v>
      </c>
      <c r="E226" s="3">
        <v>589825</v>
      </c>
      <c r="F226" s="4">
        <f t="shared" ref="F226" si="422">E226/$K226</f>
        <v>0.13837789876272222</v>
      </c>
      <c r="G226" s="3">
        <v>827667</v>
      </c>
      <c r="H226" s="4">
        <f t="shared" ref="H226" si="423">G226/$K226</f>
        <v>0.19417762952612388</v>
      </c>
      <c r="I226" s="3">
        <v>34636</v>
      </c>
      <c r="J226" s="4">
        <f t="shared" ref="J226" si="424">+I226/$K226</f>
        <v>8.1258964973435297E-3</v>
      </c>
      <c r="K226" s="141">
        <f t="shared" ref="K226" si="425">C226+E226+G226+I226</f>
        <v>4262422</v>
      </c>
    </row>
    <row r="227" spans="1:11" x14ac:dyDescent="0.2">
      <c r="A227" s="12">
        <f t="shared" si="380"/>
        <v>42887</v>
      </c>
      <c r="B227" s="12"/>
      <c r="C227" s="3">
        <v>2138006</v>
      </c>
      <c r="D227" s="4">
        <f t="shared" ref="D227" si="426">C227/$K227</f>
        <v>0.57386721265317286</v>
      </c>
      <c r="E227" s="3">
        <v>532360</v>
      </c>
      <c r="F227" s="4">
        <f t="shared" ref="F227" si="427">E227/$K227</f>
        <v>0.1428919981178926</v>
      </c>
      <c r="G227" s="3">
        <v>1021071</v>
      </c>
      <c r="H227" s="4">
        <f t="shared" ref="H227" si="428">G227/$K227</f>
        <v>0.27406806561393554</v>
      </c>
      <c r="I227" s="3">
        <v>34174</v>
      </c>
      <c r="J227" s="4">
        <f t="shared" ref="J227" si="429">+I227/$K227</f>
        <v>9.1727236149989899E-3</v>
      </c>
      <c r="K227" s="141">
        <f t="shared" ref="K227" si="430">C227+E227+G227+I227</f>
        <v>3725611</v>
      </c>
    </row>
    <row r="228" spans="1:11" x14ac:dyDescent="0.2">
      <c r="A228" s="12">
        <f t="shared" si="380"/>
        <v>42917</v>
      </c>
      <c r="B228" s="12"/>
      <c r="C228" s="3">
        <v>2329511</v>
      </c>
      <c r="D228" s="4">
        <f t="shared" ref="D228" si="431">C228/$K228</f>
        <v>0.59860795719542892</v>
      </c>
      <c r="E228" s="3">
        <v>663448</v>
      </c>
      <c r="F228" s="4">
        <f t="shared" ref="F228" si="432">E228/$K228</f>
        <v>0.17048438577254751</v>
      </c>
      <c r="G228" s="3">
        <v>857177</v>
      </c>
      <c r="H228" s="4">
        <f t="shared" ref="H228" si="433">G228/$K228</f>
        <v>0.22026638763453196</v>
      </c>
      <c r="I228" s="3">
        <v>41411</v>
      </c>
      <c r="J228" s="4">
        <f t="shared" ref="J228" si="434">+I228/$K228</f>
        <v>1.0641269397491538E-2</v>
      </c>
      <c r="K228" s="141">
        <f t="shared" ref="K228" si="435">C228+E228+G228+I228</f>
        <v>3891547</v>
      </c>
    </row>
    <row r="229" spans="1:11" x14ac:dyDescent="0.2">
      <c r="A229" s="12">
        <f t="shared" si="380"/>
        <v>42948</v>
      </c>
      <c r="B229" s="12"/>
      <c r="C229" s="3">
        <v>2455717</v>
      </c>
      <c r="D229" s="4">
        <f t="shared" ref="D229" si="436">C229/$K229</f>
        <v>0.61511087799663156</v>
      </c>
      <c r="E229" s="3">
        <v>542616</v>
      </c>
      <c r="F229" s="4">
        <f t="shared" ref="F229" si="437">E229/$K229</f>
        <v>0.1359150928934483</v>
      </c>
      <c r="G229" s="3">
        <v>958961</v>
      </c>
      <c r="H229" s="4">
        <f t="shared" ref="H229" si="438">G229/$K229</f>
        <v>0.24020167742232829</v>
      </c>
      <c r="I229" s="3">
        <v>35022</v>
      </c>
      <c r="J229" s="4">
        <f t="shared" ref="J229" si="439">+I229/$K229</f>
        <v>8.7723516875918648E-3</v>
      </c>
      <c r="K229" s="141">
        <f t="shared" ref="K229" si="440">C229+E229+G229+I229</f>
        <v>3992316</v>
      </c>
    </row>
    <row r="230" spans="1:11" x14ac:dyDescent="0.2">
      <c r="A230" s="12">
        <f t="shared" si="380"/>
        <v>42979</v>
      </c>
      <c r="B230" s="12"/>
      <c r="C230" s="3">
        <v>2305346</v>
      </c>
      <c r="D230" s="4">
        <f t="shared" ref="D230" si="441">C230/$K230</f>
        <v>0.62869586322940274</v>
      </c>
      <c r="E230" s="3">
        <v>541676</v>
      </c>
      <c r="F230" s="4">
        <f t="shared" ref="F230" si="442">E230/$K230</f>
        <v>0.14772162634617536</v>
      </c>
      <c r="G230" s="3">
        <v>789386</v>
      </c>
      <c r="H230" s="4">
        <f t="shared" ref="H230" si="443">G230/$K230</f>
        <v>0.21527515292333788</v>
      </c>
      <c r="I230" s="3">
        <v>30462</v>
      </c>
      <c r="J230" s="4">
        <f t="shared" ref="J230" si="444">+I230/$K230</f>
        <v>8.3073575010840315E-3</v>
      </c>
      <c r="K230" s="141">
        <f t="shared" ref="K230" si="445">C230+E230+G230+I230</f>
        <v>3666870</v>
      </c>
    </row>
    <row r="231" spans="1:11" x14ac:dyDescent="0.2">
      <c r="A231" s="12">
        <f t="shared" si="380"/>
        <v>43009</v>
      </c>
      <c r="B231" s="12"/>
      <c r="C231" s="3">
        <v>2428743</v>
      </c>
      <c r="D231" s="4">
        <f t="shared" ref="D231" si="446">C231/$K231</f>
        <v>0.62728489909433105</v>
      </c>
      <c r="E231" s="3">
        <v>553229</v>
      </c>
      <c r="F231" s="4">
        <f t="shared" ref="F231" si="447">E231/$K231</f>
        <v>0.14288551626955082</v>
      </c>
      <c r="G231" s="3">
        <v>857452</v>
      </c>
      <c r="H231" s="4">
        <f t="shared" ref="H231" si="448">G231/$K231</f>
        <v>0.22145887452819515</v>
      </c>
      <c r="I231" s="3">
        <v>32410</v>
      </c>
      <c r="J231" s="4">
        <f t="shared" ref="J231" si="449">+I231/$K231</f>
        <v>8.370710107923016E-3</v>
      </c>
      <c r="K231" s="141">
        <f t="shared" ref="K231" si="450">C231+E231+G231+I231</f>
        <v>3871834</v>
      </c>
    </row>
    <row r="232" spans="1:11" x14ac:dyDescent="0.2">
      <c r="A232" s="12">
        <f t="shared" si="380"/>
        <v>43040</v>
      </c>
      <c r="B232" s="12"/>
      <c r="C232" s="3">
        <v>2519909</v>
      </c>
      <c r="D232" s="4">
        <f t="shared" ref="D232" si="451">C232/$K232</f>
        <v>0.63695799110349882</v>
      </c>
      <c r="E232" s="3">
        <v>555131</v>
      </c>
      <c r="F232" s="4">
        <f t="shared" ref="F232" si="452">E232/$K232</f>
        <v>0.14032059354495593</v>
      </c>
      <c r="G232" s="3">
        <v>842600</v>
      </c>
      <c r="H232" s="4">
        <f t="shared" ref="H232" si="453">G232/$K232</f>
        <v>0.21298420034366641</v>
      </c>
      <c r="I232" s="3">
        <v>38522</v>
      </c>
      <c r="J232" s="4">
        <f t="shared" ref="J232" si="454">+I232/$K232</f>
        <v>9.7372150078788491E-3</v>
      </c>
      <c r="K232" s="141">
        <f t="shared" ref="K232" si="455">C232+E232+G232+I232</f>
        <v>3956162</v>
      </c>
    </row>
    <row r="233" spans="1:11" x14ac:dyDescent="0.2">
      <c r="A233" s="12">
        <f t="shared" si="380"/>
        <v>43070</v>
      </c>
      <c r="B233" s="12"/>
      <c r="C233" s="3">
        <f>29100436-SUM(C222:C232)</f>
        <v>2401815</v>
      </c>
      <c r="D233" s="4">
        <f t="shared" ref="D233" si="456">C233/$K233</f>
        <v>0.58310392989395288</v>
      </c>
      <c r="E233" s="3">
        <f>7046967-SUM(E222:E232)</f>
        <v>595856</v>
      </c>
      <c r="F233" s="4">
        <f t="shared" ref="F233" si="457">E233/$K233</f>
        <v>0.14465975741299442</v>
      </c>
      <c r="G233" s="3">
        <f>10440719-SUM(G222:G232)</f>
        <v>1077855</v>
      </c>
      <c r="H233" s="4">
        <f t="shared" ref="H233" si="458">G233/$K233</f>
        <v>0.26167772553500024</v>
      </c>
      <c r="I233" s="3">
        <f>414664-SUM(I222:I232)</f>
        <v>43491</v>
      </c>
      <c r="J233" s="4">
        <f t="shared" ref="J233" si="459">+I233/$K233</f>
        <v>1.0558587158052517E-2</v>
      </c>
      <c r="K233" s="141">
        <f t="shared" ref="K233" si="460">C233+E233+G233+I233</f>
        <v>4119017</v>
      </c>
    </row>
    <row r="234" spans="1:11" x14ac:dyDescent="0.2">
      <c r="A234" s="12">
        <f t="shared" si="380"/>
        <v>43101</v>
      </c>
      <c r="B234" s="12"/>
      <c r="C234" s="3">
        <v>2597351</v>
      </c>
      <c r="D234" s="4">
        <f t="shared" ref="D234" si="461">C234/$K234</f>
        <v>0.60302707938450795</v>
      </c>
      <c r="E234" s="3">
        <v>660440</v>
      </c>
      <c r="F234" s="4">
        <f t="shared" ref="F234" si="462">E234/$K234</f>
        <v>0.15333437964630287</v>
      </c>
      <c r="G234" s="3">
        <v>1014838</v>
      </c>
      <c r="H234" s="4">
        <f t="shared" ref="H234" si="463">G234/$K234</f>
        <v>0.23561497663905082</v>
      </c>
      <c r="I234" s="3">
        <v>34559</v>
      </c>
      <c r="J234" s="4">
        <f t="shared" ref="J234" si="464">+I234/$K234</f>
        <v>8.0235643301383632E-3</v>
      </c>
      <c r="K234" s="141">
        <f t="shared" ref="K234" si="465">C234+E234+G234+I234</f>
        <v>4307188</v>
      </c>
    </row>
    <row r="235" spans="1:11" x14ac:dyDescent="0.2">
      <c r="A235" s="12">
        <f t="shared" si="380"/>
        <v>43132</v>
      </c>
      <c r="B235" s="12"/>
      <c r="C235" s="3">
        <v>2254881</v>
      </c>
      <c r="D235" s="4">
        <f t="shared" ref="D235" si="466">C235/$K235</f>
        <v>0.62725245587164313</v>
      </c>
      <c r="E235" s="3">
        <v>604941</v>
      </c>
      <c r="F235" s="4">
        <f t="shared" ref="F235" si="467">E235/$K235</f>
        <v>0.16827971316776705</v>
      </c>
      <c r="G235" s="3">
        <v>705057</v>
      </c>
      <c r="H235" s="4">
        <f t="shared" ref="H235" si="468">G235/$K235</f>
        <v>0.19612952292360133</v>
      </c>
      <c r="I235" s="3">
        <v>29975</v>
      </c>
      <c r="J235" s="4">
        <f t="shared" ref="J235" si="469">+I235/$K235</f>
        <v>8.3383080369884288E-3</v>
      </c>
      <c r="K235" s="141">
        <f t="shared" ref="K235" si="470">C235+E235+G235+I235</f>
        <v>3594854</v>
      </c>
    </row>
    <row r="236" spans="1:11" x14ac:dyDescent="0.2">
      <c r="A236" s="12">
        <f t="shared" si="380"/>
        <v>43160</v>
      </c>
      <c r="B236" s="12"/>
      <c r="C236" s="3">
        <v>2568284</v>
      </c>
      <c r="D236" s="4">
        <f t="shared" ref="D236" si="471">C236/$K236</f>
        <v>0.63723296799871176</v>
      </c>
      <c r="E236" s="3">
        <v>593982</v>
      </c>
      <c r="F236" s="4">
        <f t="shared" ref="F236" si="472">E236/$K236</f>
        <v>0.14737658015928568</v>
      </c>
      <c r="G236" s="3">
        <v>836787</v>
      </c>
      <c r="H236" s="4">
        <f t="shared" ref="H236" si="473">G236/$K236</f>
        <v>0.20762044368642177</v>
      </c>
      <c r="I236" s="3">
        <v>31316</v>
      </c>
      <c r="J236" s="4">
        <f t="shared" ref="J236" si="474">+I236/$K236</f>
        <v>7.7700081555807914E-3</v>
      </c>
      <c r="K236" s="141">
        <f t="shared" ref="K236" si="475">C236+E236+G236+I236</f>
        <v>4030369</v>
      </c>
    </row>
    <row r="237" spans="1:11" x14ac:dyDescent="0.2">
      <c r="A237" s="12">
        <f t="shared" si="380"/>
        <v>43191</v>
      </c>
      <c r="B237" s="12"/>
      <c r="C237" s="3">
        <v>2286361</v>
      </c>
      <c r="D237" s="4">
        <f t="shared" ref="D237" si="476">C237/$K237</f>
        <v>0.58908914299259507</v>
      </c>
      <c r="E237" s="3">
        <v>571905</v>
      </c>
      <c r="F237" s="4">
        <f t="shared" ref="F237" si="477">E237/$K237</f>
        <v>0.14735338221880975</v>
      </c>
      <c r="G237" s="3">
        <v>992621</v>
      </c>
      <c r="H237" s="4">
        <f t="shared" ref="H237" si="478">G237/$K237</f>
        <v>0.2557523742779258</v>
      </c>
      <c r="I237" s="3">
        <v>30293</v>
      </c>
      <c r="J237" s="4">
        <f t="shared" ref="J237" si="479">+I237/$K237</f>
        <v>7.8051005106694353E-3</v>
      </c>
      <c r="K237" s="141">
        <f t="shared" ref="K237" si="480">C237+E237+G237+I237</f>
        <v>3881180</v>
      </c>
    </row>
    <row r="238" spans="1:11" x14ac:dyDescent="0.2">
      <c r="A238" s="12">
        <f t="shared" si="380"/>
        <v>43221</v>
      </c>
      <c r="B238" s="12"/>
      <c r="C238" s="3">
        <v>2689796</v>
      </c>
      <c r="D238" s="4">
        <f t="shared" ref="D238" si="481">C238/$K238</f>
        <v>0.63511818226251926</v>
      </c>
      <c r="E238" s="3">
        <v>596581</v>
      </c>
      <c r="F238" s="4">
        <f t="shared" ref="F238" si="482">E238/$K238</f>
        <v>0.14086549325389583</v>
      </c>
      <c r="G238" s="3">
        <v>917671</v>
      </c>
      <c r="H238" s="4">
        <f t="shared" ref="H238" si="483">G238/$K238</f>
        <v>0.21668168791797901</v>
      </c>
      <c r="I238" s="3">
        <v>31063</v>
      </c>
      <c r="J238" s="4">
        <f t="shared" ref="J238" si="484">+I238/$K238</f>
        <v>7.3346365656059547E-3</v>
      </c>
      <c r="K238" s="141">
        <f t="shared" ref="K238" si="485">C238+E238+G238+I238</f>
        <v>4235111</v>
      </c>
    </row>
    <row r="239" spans="1:11" x14ac:dyDescent="0.2">
      <c r="A239" s="12">
        <f t="shared" si="380"/>
        <v>43252</v>
      </c>
      <c r="B239" s="12"/>
      <c r="C239" s="3">
        <v>2106425</v>
      </c>
      <c r="D239" s="4">
        <f t="shared" ref="D239" si="486">C239/$K239</f>
        <v>0.55203679083415946</v>
      </c>
      <c r="E239" s="3">
        <v>622084</v>
      </c>
      <c r="F239" s="4">
        <f t="shared" ref="F239" si="487">E239/$K239</f>
        <v>0.16303132320841107</v>
      </c>
      <c r="G239" s="3">
        <v>1042115</v>
      </c>
      <c r="H239" s="4">
        <f t="shared" ref="H239" si="488">G239/$K239</f>
        <v>0.27311004202862205</v>
      </c>
      <c r="I239" s="3">
        <v>45109</v>
      </c>
      <c r="J239" s="4">
        <f t="shared" ref="J239" si="489">+I239/$K239</f>
        <v>1.1821843928807387E-2</v>
      </c>
      <c r="K239" s="141">
        <f t="shared" ref="K239" si="490">C239+E239+G239+I239</f>
        <v>3815733</v>
      </c>
    </row>
    <row r="240" spans="1:11" x14ac:dyDescent="0.2">
      <c r="A240" s="12">
        <f t="shared" si="380"/>
        <v>43282</v>
      </c>
      <c r="B240" s="12"/>
      <c r="C240" s="3">
        <v>2589520</v>
      </c>
      <c r="D240" s="4">
        <f t="shared" ref="D240" si="491">C240/$K240</f>
        <v>0.61171675996485875</v>
      </c>
      <c r="E240" s="3">
        <v>599195</v>
      </c>
      <c r="F240" s="4">
        <f t="shared" ref="F240" si="492">E240/$K240</f>
        <v>0.14154655070713629</v>
      </c>
      <c r="G240" s="3">
        <v>1010417</v>
      </c>
      <c r="H240" s="4">
        <f t="shared" ref="H240" si="493">G240/$K240</f>
        <v>0.2386886424717371</v>
      </c>
      <c r="I240" s="3">
        <v>34069</v>
      </c>
      <c r="J240" s="4">
        <f t="shared" ref="J240" si="494">+I240/$K240</f>
        <v>8.0480468562678688E-3</v>
      </c>
      <c r="K240" s="141">
        <f t="shared" ref="K240" si="495">C240+E240+G240+I240</f>
        <v>4233201</v>
      </c>
    </row>
    <row r="241" spans="1:11" x14ac:dyDescent="0.2">
      <c r="A241" s="12">
        <f t="shared" si="380"/>
        <v>43313</v>
      </c>
      <c r="B241" s="12"/>
      <c r="C241" s="3">
        <v>2569972</v>
      </c>
      <c r="D241" s="4">
        <f t="shared" ref="D241" si="496">C241/$K241</f>
        <v>0.59984576560292857</v>
      </c>
      <c r="E241" s="3">
        <v>659002</v>
      </c>
      <c r="F241" s="4">
        <f t="shared" ref="F241" si="497">E241/$K241</f>
        <v>0.15381473386630715</v>
      </c>
      <c r="G241" s="3">
        <v>1005836</v>
      </c>
      <c r="H241" s="4">
        <f t="shared" ref="H241" si="498">G241/$K241</f>
        <v>0.23476771945024588</v>
      </c>
      <c r="I241" s="3">
        <v>49578</v>
      </c>
      <c r="J241" s="4">
        <f t="shared" ref="J241" si="499">+I241/$K241</f>
        <v>1.1571781080518385E-2</v>
      </c>
      <c r="K241" s="141">
        <f t="shared" ref="K241" si="500">C241+E241+G241+I241</f>
        <v>4284388</v>
      </c>
    </row>
    <row r="242" spans="1:11" x14ac:dyDescent="0.2">
      <c r="A242" s="12">
        <f t="shared" si="380"/>
        <v>43344</v>
      </c>
      <c r="B242" s="12"/>
      <c r="C242" s="3">
        <v>2223876</v>
      </c>
      <c r="D242" s="4">
        <f t="shared" ref="D242" si="501">C242/$K242</f>
        <v>0.59417108111769168</v>
      </c>
      <c r="E242" s="3">
        <v>537361</v>
      </c>
      <c r="F242" s="4">
        <f t="shared" ref="F242" si="502">E242/$K242</f>
        <v>0.14357111921729626</v>
      </c>
      <c r="G242" s="3">
        <v>951777</v>
      </c>
      <c r="H242" s="4">
        <f t="shared" ref="H242" si="503">G242/$K242</f>
        <v>0.25429402047279309</v>
      </c>
      <c r="I242" s="3">
        <v>29807</v>
      </c>
      <c r="J242" s="4">
        <f t="shared" ref="J242" si="504">+I242/$K242</f>
        <v>7.9637791922189168E-3</v>
      </c>
      <c r="K242" s="141">
        <f t="shared" ref="K242" si="505">C242+E242+G242+I242</f>
        <v>3742821</v>
      </c>
    </row>
    <row r="243" spans="1:11" x14ac:dyDescent="0.2">
      <c r="A243" s="12"/>
      <c r="B243" s="12"/>
      <c r="C243" s="3"/>
      <c r="D243" s="4"/>
      <c r="E243" s="3"/>
      <c r="F243" s="4"/>
      <c r="G243" s="3"/>
      <c r="H243" s="4"/>
      <c r="I243" s="3"/>
      <c r="J243" s="4"/>
      <c r="K243" s="3"/>
    </row>
    <row r="244" spans="1:11" x14ac:dyDescent="0.2">
      <c r="A244" s="12"/>
      <c r="B244" s="12"/>
      <c r="C244" s="3"/>
      <c r="D244" s="3"/>
      <c r="E244" s="3"/>
      <c r="F244" s="3"/>
      <c r="G244" s="3"/>
      <c r="H244" s="3"/>
      <c r="I244" s="3"/>
      <c r="J244" s="3"/>
      <c r="K244" s="3"/>
    </row>
    <row r="245" spans="1:11" x14ac:dyDescent="0.2">
      <c r="A245" s="12"/>
      <c r="B245" s="12"/>
      <c r="C245" s="3"/>
      <c r="D245" s="4"/>
      <c r="E245" s="3"/>
      <c r="F245" s="4"/>
      <c r="G245" s="3"/>
      <c r="H245" s="4"/>
      <c r="I245" s="3"/>
      <c r="J245" s="4"/>
      <c r="K245" s="3"/>
    </row>
    <row r="246" spans="1:11" x14ac:dyDescent="0.2">
      <c r="A246" s="12"/>
      <c r="B246" s="12"/>
      <c r="C246" s="3"/>
      <c r="D246" s="4"/>
      <c r="E246" s="3"/>
      <c r="F246" s="4"/>
      <c r="G246" s="3"/>
      <c r="H246" s="4"/>
      <c r="I246" s="3"/>
      <c r="J246" s="4"/>
      <c r="K246" s="3"/>
    </row>
    <row r="247" spans="1:11" x14ac:dyDescent="0.2">
      <c r="A247" s="12"/>
      <c r="B247" s="12"/>
      <c r="C247" s="3"/>
      <c r="D247" s="4"/>
      <c r="E247" s="3"/>
      <c r="F247" s="4"/>
      <c r="G247" s="3"/>
      <c r="H247" s="4"/>
      <c r="I247" s="3"/>
      <c r="J247" s="4"/>
      <c r="K247" s="3"/>
    </row>
    <row r="248" spans="1:11" x14ac:dyDescent="0.2">
      <c r="A248" s="12"/>
      <c r="B248" s="12"/>
      <c r="C248" s="3"/>
      <c r="D248" s="4"/>
      <c r="E248" s="3"/>
      <c r="F248" s="4"/>
      <c r="G248" s="3"/>
      <c r="H248" s="4"/>
      <c r="I248" s="3"/>
      <c r="J248" s="4"/>
      <c r="K248" s="3"/>
    </row>
    <row r="249" spans="1:11" x14ac:dyDescent="0.2">
      <c r="A249" s="12"/>
      <c r="B249" s="12"/>
      <c r="C249" s="3"/>
      <c r="D249" s="4"/>
      <c r="E249" s="3"/>
      <c r="F249" s="4"/>
      <c r="G249" s="3"/>
      <c r="H249" s="4"/>
      <c r="I249" s="3"/>
      <c r="J249" s="4"/>
      <c r="K249" s="3"/>
    </row>
    <row r="250" spans="1:11" x14ac:dyDescent="0.2">
      <c r="A250" s="12"/>
      <c r="B250" s="12"/>
      <c r="C250" s="3"/>
      <c r="D250" s="4"/>
      <c r="E250" s="3"/>
      <c r="F250" s="4"/>
      <c r="G250" s="3"/>
      <c r="H250" s="4"/>
      <c r="I250" s="3"/>
      <c r="J250" s="4"/>
      <c r="K250" s="3"/>
    </row>
    <row r="251" spans="1:11" x14ac:dyDescent="0.2">
      <c r="A251" s="12"/>
      <c r="B251" s="12"/>
      <c r="C251" s="3"/>
      <c r="D251" s="4"/>
      <c r="E251" s="3"/>
      <c r="F251" s="4"/>
      <c r="G251" s="3"/>
      <c r="H251" s="4"/>
      <c r="I251" s="3"/>
      <c r="J251" s="4"/>
      <c r="K251" s="3"/>
    </row>
    <row r="252" spans="1:11" x14ac:dyDescent="0.2">
      <c r="A252" s="12"/>
      <c r="B252" s="12"/>
      <c r="C252" s="3"/>
      <c r="D252" s="4"/>
      <c r="E252" s="3"/>
      <c r="F252" s="4"/>
      <c r="G252" s="3"/>
      <c r="H252" s="4"/>
      <c r="I252" s="3"/>
      <c r="J252" s="4"/>
      <c r="K252" s="3"/>
    </row>
    <row r="253" spans="1:11" x14ac:dyDescent="0.2">
      <c r="A253" s="12" t="s">
        <v>10</v>
      </c>
      <c r="B253" s="12"/>
    </row>
    <row r="254" spans="1:11" ht="15.75" x14ac:dyDescent="0.25">
      <c r="A254" s="16" t="s">
        <v>6</v>
      </c>
      <c r="B254" s="16"/>
    </row>
    <row r="255" spans="1:11" x14ac:dyDescent="0.2">
      <c r="A255" s="2">
        <v>37987</v>
      </c>
      <c r="B255" s="2"/>
      <c r="C255" s="3">
        <f>C66</f>
        <v>2106460.02</v>
      </c>
      <c r="D255" s="4">
        <f t="shared" ref="D255:D286" si="506">C255/$K255</f>
        <v>0.60534326714022624</v>
      </c>
      <c r="E255" s="3">
        <f>E66</f>
        <v>508086.58</v>
      </c>
      <c r="F255" s="4">
        <f t="shared" ref="F255:F286" si="507">E255/$K255</f>
        <v>0.146011216641702</v>
      </c>
      <c r="G255" s="3">
        <f>G66</f>
        <v>841214.46</v>
      </c>
      <c r="H255" s="4">
        <f t="shared" ref="H255:H286" si="508">G255/$K255</f>
        <v>0.24174373344242306</v>
      </c>
      <c r="I255" s="3">
        <f>I66</f>
        <v>24016.67</v>
      </c>
      <c r="J255" s="4">
        <f t="shared" ref="J255:J286" si="509">+I255/$K255</f>
        <v>6.9017827756487193E-3</v>
      </c>
      <c r="K255" s="3">
        <f>K66</f>
        <v>3479777.73</v>
      </c>
    </row>
    <row r="256" spans="1:11" x14ac:dyDescent="0.2">
      <c r="A256" s="2">
        <v>38018</v>
      </c>
      <c r="B256" s="2"/>
      <c r="C256" s="3">
        <f>SUM(C$66:C67)</f>
        <v>4192375.7199999997</v>
      </c>
      <c r="D256" s="4">
        <f t="shared" si="506"/>
        <v>0.59931450169258005</v>
      </c>
      <c r="E256" s="3">
        <f>SUM(E$66:E67)</f>
        <v>906861.01</v>
      </c>
      <c r="F256" s="4">
        <f t="shared" si="507"/>
        <v>0.12963889465340667</v>
      </c>
      <c r="G256" s="3">
        <f>SUM(G$66:G67)</f>
        <v>1840809.25</v>
      </c>
      <c r="H256" s="4">
        <f t="shared" si="508"/>
        <v>0.26315000182637305</v>
      </c>
      <c r="I256" s="3">
        <f>SUM(I$66:I67)</f>
        <v>55238.979999999996</v>
      </c>
      <c r="J256" s="4">
        <f t="shared" si="509"/>
        <v>7.8966018276401991E-3</v>
      </c>
      <c r="K256" s="3">
        <f>SUM(K$66:K67)</f>
        <v>6995284.96</v>
      </c>
    </row>
    <row r="257" spans="1:11" x14ac:dyDescent="0.2">
      <c r="A257" s="2">
        <v>38047</v>
      </c>
      <c r="B257" s="2"/>
      <c r="C257" s="3">
        <f>SUM(C$66:C68)</f>
        <v>6386885.2799999993</v>
      </c>
      <c r="D257" s="4">
        <f t="shared" si="506"/>
        <v>0.59534806798014195</v>
      </c>
      <c r="E257" s="3">
        <f>SUM(E$66:E68)</f>
        <v>1351390.22</v>
      </c>
      <c r="F257" s="4">
        <f t="shared" si="507"/>
        <v>0.1259686875985753</v>
      </c>
      <c r="G257" s="3">
        <f>SUM(G$66:G68)</f>
        <v>2891370.3</v>
      </c>
      <c r="H257" s="4">
        <f t="shared" si="508"/>
        <v>0.26951661826626133</v>
      </c>
      <c r="I257" s="3">
        <f>SUM(I$66:I68)</f>
        <v>98339.43</v>
      </c>
      <c r="J257" s="4">
        <f t="shared" si="509"/>
        <v>9.1666261550212812E-3</v>
      </c>
      <c r="K257" s="3">
        <f>SUM(K$66:K68)</f>
        <v>10727985.23</v>
      </c>
    </row>
    <row r="258" spans="1:11" x14ac:dyDescent="0.2">
      <c r="A258" s="2">
        <v>38078</v>
      </c>
      <c r="B258" s="2"/>
      <c r="C258" s="3">
        <f>SUM(C$66:C69)</f>
        <v>8598030.8599999994</v>
      </c>
      <c r="D258" s="4">
        <f t="shared" si="506"/>
        <v>0.59320424523500648</v>
      </c>
      <c r="E258" s="3">
        <f>SUM(E$66:E69)</f>
        <v>1813790.67</v>
      </c>
      <c r="F258" s="4">
        <f t="shared" si="507"/>
        <v>0.12513892342689809</v>
      </c>
      <c r="G258" s="3">
        <f>SUM(G$66:G69)</f>
        <v>3955899.2199999997</v>
      </c>
      <c r="H258" s="4">
        <f t="shared" si="508"/>
        <v>0.27292949388481852</v>
      </c>
      <c r="I258" s="3">
        <f>SUM(I$66:I69)</f>
        <v>126495.92</v>
      </c>
      <c r="J258" s="4">
        <f t="shared" si="509"/>
        <v>8.7273374532768032E-3</v>
      </c>
      <c r="K258" s="3">
        <f>SUM(K$66:K69)</f>
        <v>14494216.670000002</v>
      </c>
    </row>
    <row r="259" spans="1:11" x14ac:dyDescent="0.2">
      <c r="A259" s="2">
        <v>38108</v>
      </c>
      <c r="B259" s="2"/>
      <c r="C259" s="3">
        <f>SUM(C$66:C70)</f>
        <v>10764927.529999999</v>
      </c>
      <c r="D259" s="4">
        <f t="shared" si="506"/>
        <v>0.59310116640595034</v>
      </c>
      <c r="E259" s="3">
        <f>SUM(E$66:E70)</f>
        <v>2229918.6799999997</v>
      </c>
      <c r="F259" s="4">
        <f t="shared" si="507"/>
        <v>0.12285891998925672</v>
      </c>
      <c r="G259" s="3">
        <f>SUM(G$66:G70)</f>
        <v>5001793.33</v>
      </c>
      <c r="H259" s="4">
        <f t="shared" si="508"/>
        <v>0.27557728093172801</v>
      </c>
      <c r="I259" s="3">
        <f>SUM(I$66:I70)</f>
        <v>153598.79999999999</v>
      </c>
      <c r="J259" s="4">
        <f t="shared" si="509"/>
        <v>8.4626326730649418E-3</v>
      </c>
      <c r="K259" s="3">
        <f>SUM(K$66:K70)</f>
        <v>18150238.34</v>
      </c>
    </row>
    <row r="260" spans="1:11" x14ac:dyDescent="0.2">
      <c r="A260" s="2">
        <v>38139</v>
      </c>
      <c r="B260" s="2"/>
      <c r="C260" s="3">
        <f>SUM(C$66:C71)</f>
        <v>12713588.289999999</v>
      </c>
      <c r="D260" s="4">
        <f t="shared" si="506"/>
        <v>0.59185605081890336</v>
      </c>
      <c r="E260" s="3">
        <f>SUM(E$66:E71)</f>
        <v>2610609.2699999996</v>
      </c>
      <c r="F260" s="4">
        <f t="shared" si="507"/>
        <v>0.12153177038057286</v>
      </c>
      <c r="G260" s="3">
        <f>SUM(G$66:G71)</f>
        <v>5983759.96</v>
      </c>
      <c r="H260" s="4">
        <f t="shared" si="508"/>
        <v>0.27856215398759615</v>
      </c>
      <c r="I260" s="3">
        <f>SUM(I$66:I71)</f>
        <v>172921.61</v>
      </c>
      <c r="J260" s="4">
        <f t="shared" si="509"/>
        <v>8.0500248129276638E-3</v>
      </c>
      <c r="K260" s="3">
        <f>SUM(K$66:K71)</f>
        <v>21480879.129999999</v>
      </c>
    </row>
    <row r="261" spans="1:11" x14ac:dyDescent="0.2">
      <c r="A261" s="2">
        <v>38169</v>
      </c>
      <c r="B261" s="2"/>
      <c r="C261" s="3">
        <f>SUM(C$66:C72)</f>
        <v>15148333.52</v>
      </c>
      <c r="D261" s="4">
        <f t="shared" si="506"/>
        <v>0.5893207217937918</v>
      </c>
      <c r="E261" s="3">
        <f>SUM(E$66:E72)</f>
        <v>3071514.5599999996</v>
      </c>
      <c r="F261" s="4">
        <f t="shared" si="507"/>
        <v>0.11949216559758849</v>
      </c>
      <c r="G261" s="3">
        <f>SUM(G$66:G72)</f>
        <v>7278374.0700000003</v>
      </c>
      <c r="H261" s="4">
        <f t="shared" si="508"/>
        <v>0.28315303823714716</v>
      </c>
      <c r="I261" s="3">
        <f>SUM(I$66:I72)</f>
        <v>206513.75999999998</v>
      </c>
      <c r="J261" s="4">
        <f t="shared" si="509"/>
        <v>8.0340743714725042E-3</v>
      </c>
      <c r="K261" s="3">
        <f>SUM(K$66:K72)</f>
        <v>25704735.91</v>
      </c>
    </row>
    <row r="262" spans="1:11" x14ac:dyDescent="0.2">
      <c r="A262" s="2">
        <v>38200</v>
      </c>
      <c r="B262" s="2"/>
      <c r="C262" s="3">
        <f>SUM(C$66:C73)</f>
        <v>17199300.59</v>
      </c>
      <c r="D262" s="4">
        <f t="shared" si="506"/>
        <v>0.58596633784941421</v>
      </c>
      <c r="E262" s="3">
        <f>SUM(E$66:E73)</f>
        <v>3451917.1299999994</v>
      </c>
      <c r="F262" s="4">
        <f t="shared" si="507"/>
        <v>0.11760404027137013</v>
      </c>
      <c r="G262" s="3">
        <f>SUM(G$66:G73)</f>
        <v>8468138.120000001</v>
      </c>
      <c r="H262" s="4">
        <f t="shared" si="508"/>
        <v>0.28850265489658633</v>
      </c>
      <c r="I262" s="3">
        <f>SUM(I$66:I73)</f>
        <v>232672.55999999997</v>
      </c>
      <c r="J262" s="4">
        <f t="shared" si="509"/>
        <v>7.9269669826293847E-3</v>
      </c>
      <c r="K262" s="3">
        <f>SUM(K$66:K73)</f>
        <v>29352028.399999999</v>
      </c>
    </row>
    <row r="263" spans="1:11" x14ac:dyDescent="0.2">
      <c r="A263" s="2">
        <v>38231</v>
      </c>
      <c r="B263" s="2"/>
      <c r="C263" s="3">
        <f>SUM(C$66:C74)</f>
        <v>19407600.199999999</v>
      </c>
      <c r="D263" s="4">
        <f t="shared" si="506"/>
        <v>0.58140422069700037</v>
      </c>
      <c r="E263" s="3">
        <f>SUM(E$66:E74)</f>
        <v>3845832.3199999994</v>
      </c>
      <c r="F263" s="4">
        <f t="shared" si="507"/>
        <v>0.1152117273593124</v>
      </c>
      <c r="G263" s="3">
        <f>SUM(G$66:G74)</f>
        <v>9854875.0100000016</v>
      </c>
      <c r="H263" s="4">
        <f t="shared" si="508"/>
        <v>0.29522794504265371</v>
      </c>
      <c r="I263" s="3">
        <f>SUM(I$66:I74)</f>
        <v>272255.43999999994</v>
      </c>
      <c r="J263" s="4">
        <f t="shared" si="509"/>
        <v>8.1561069010334889E-3</v>
      </c>
      <c r="K263" s="3">
        <f>SUM(K$66:K74)</f>
        <v>33380562.969999999</v>
      </c>
    </row>
    <row r="264" spans="1:11" x14ac:dyDescent="0.2">
      <c r="A264" s="2">
        <v>38261</v>
      </c>
      <c r="B264" s="2"/>
      <c r="C264" s="3">
        <f>SUM(C$66:C75)</f>
        <v>21594840.309999999</v>
      </c>
      <c r="D264" s="4">
        <f t="shared" si="506"/>
        <v>0.57902962527467972</v>
      </c>
      <c r="E264" s="3">
        <f>SUM(E$66:E75)</f>
        <v>4216375.5499999989</v>
      </c>
      <c r="F264" s="4">
        <f t="shared" si="507"/>
        <v>0.1130550779578245</v>
      </c>
      <c r="G264" s="3">
        <f>SUM(G$66:G75)</f>
        <v>11187111.070000002</v>
      </c>
      <c r="H264" s="4">
        <f t="shared" si="508"/>
        <v>0.29996372456473713</v>
      </c>
      <c r="I264" s="3">
        <f>SUM(I$66:I75)</f>
        <v>296552.92999999993</v>
      </c>
      <c r="J264" s="4">
        <f t="shared" si="509"/>
        <v>7.9515722027586645E-3</v>
      </c>
      <c r="K264" s="3">
        <f>SUM(K$66:K75)</f>
        <v>37294879.859999999</v>
      </c>
    </row>
    <row r="265" spans="1:11" x14ac:dyDescent="0.2">
      <c r="A265" s="2">
        <v>38292</v>
      </c>
      <c r="B265" s="2"/>
      <c r="C265" s="3">
        <f>SUM(C$66:C76)</f>
        <v>23847282.169999998</v>
      </c>
      <c r="D265" s="4">
        <f t="shared" si="506"/>
        <v>0.58057094382058094</v>
      </c>
      <c r="E265" s="3">
        <f>SUM(E$66:E76)</f>
        <v>4593433.9899999993</v>
      </c>
      <c r="F265" s="4">
        <f t="shared" si="507"/>
        <v>0.11182885697166374</v>
      </c>
      <c r="G265" s="3">
        <f>SUM(G$66:G76)</f>
        <v>12309581.390000002</v>
      </c>
      <c r="H265" s="4">
        <f t="shared" si="508"/>
        <v>0.29968133201438785</v>
      </c>
      <c r="I265" s="3">
        <f>SUM(I$66:I76)</f>
        <v>325271.97999999992</v>
      </c>
      <c r="J265" s="4">
        <f t="shared" si="509"/>
        <v>7.9188671933674327E-3</v>
      </c>
      <c r="K265" s="3">
        <f>SUM(K$66:K76)</f>
        <v>41075569.530000001</v>
      </c>
    </row>
    <row r="266" spans="1:11" x14ac:dyDescent="0.2">
      <c r="A266" s="2">
        <v>38322</v>
      </c>
      <c r="B266" s="2"/>
      <c r="C266" s="3">
        <f>SUM(C$66:C77)</f>
        <v>26312011.609999999</v>
      </c>
      <c r="D266" s="4">
        <f t="shared" si="506"/>
        <v>0.58084026173469183</v>
      </c>
      <c r="E266" s="3">
        <f>SUM(E$66:E77)</f>
        <v>5044452.1599999992</v>
      </c>
      <c r="F266" s="4">
        <f t="shared" si="507"/>
        <v>0.11135678093912681</v>
      </c>
      <c r="G266" s="3">
        <f>SUM(G$66:G77)</f>
        <v>13593721.480000002</v>
      </c>
      <c r="H266" s="4">
        <f t="shared" si="508"/>
        <v>0.30008274773605209</v>
      </c>
      <c r="I266" s="3">
        <f>SUM(I$66:I77)</f>
        <v>349724.79999999993</v>
      </c>
      <c r="J266" s="4">
        <f t="shared" si="509"/>
        <v>7.7202095901291951E-3</v>
      </c>
      <c r="K266" s="3">
        <f>SUM(K$66:K77)</f>
        <v>45299910.050000004</v>
      </c>
    </row>
    <row r="267" spans="1:11" x14ac:dyDescent="0.2">
      <c r="A267" s="2">
        <v>38353</v>
      </c>
      <c r="B267" s="2"/>
      <c r="C267" s="3">
        <f>C78</f>
        <v>2270962.13</v>
      </c>
      <c r="D267" s="4">
        <f t="shared" si="506"/>
        <v>0.59480836836673789</v>
      </c>
      <c r="E267" s="3">
        <f>E78</f>
        <v>425242.41</v>
      </c>
      <c r="F267" s="4">
        <f t="shared" si="507"/>
        <v>0.11137911139559134</v>
      </c>
      <c r="G267" s="3">
        <f>G78</f>
        <v>1056054.3400000001</v>
      </c>
      <c r="H267" s="4">
        <f t="shared" si="508"/>
        <v>0.27660080746569399</v>
      </c>
      <c r="I267" s="3">
        <f>I78</f>
        <v>65713.850000000006</v>
      </c>
      <c r="J267" s="4">
        <f t="shared" si="509"/>
        <v>1.7211712771976768E-2</v>
      </c>
      <c r="K267" s="3">
        <f>K78</f>
        <v>3817972.73</v>
      </c>
    </row>
    <row r="268" spans="1:11" x14ac:dyDescent="0.2">
      <c r="A268" s="2">
        <v>38384</v>
      </c>
      <c r="B268" s="2"/>
      <c r="C268" s="3">
        <f>SUM(C$78:C79)</f>
        <v>4443298.25</v>
      </c>
      <c r="D268" s="4">
        <f t="shared" si="506"/>
        <v>0.5928813739628086</v>
      </c>
      <c r="E268" s="3">
        <f>SUM(E$78:E79)</f>
        <v>856255.6</v>
      </c>
      <c r="F268" s="4">
        <f t="shared" si="507"/>
        <v>0.11425251424239842</v>
      </c>
      <c r="G268" s="3">
        <f>SUM(G$78:G79)</f>
        <v>2110501.85</v>
      </c>
      <c r="H268" s="4">
        <f t="shared" si="508"/>
        <v>0.28161000369017525</v>
      </c>
      <c r="I268" s="3">
        <f>SUM(I$78:I79)</f>
        <v>84357.930000000008</v>
      </c>
      <c r="J268" s="4">
        <f t="shared" si="509"/>
        <v>1.1256108104617652E-2</v>
      </c>
      <c r="K268" s="3">
        <f>SUM(K$78:K79)</f>
        <v>7494413.6300000008</v>
      </c>
    </row>
    <row r="269" spans="1:11" x14ac:dyDescent="0.2">
      <c r="A269" s="2">
        <v>38412</v>
      </c>
      <c r="B269" s="2"/>
      <c r="C269" s="3">
        <f>SUM(C$78:C80)</f>
        <v>6702315.1099999994</v>
      </c>
      <c r="D269" s="4">
        <f t="shared" si="506"/>
        <v>0.58738903346507088</v>
      </c>
      <c r="E269" s="3">
        <f>SUM(E$78:E80)</f>
        <v>1314348.22</v>
      </c>
      <c r="F269" s="4">
        <f t="shared" si="507"/>
        <v>0.11518911270382458</v>
      </c>
      <c r="G269" s="3">
        <f>SUM(G$78:G80)</f>
        <v>3275083.96</v>
      </c>
      <c r="H269" s="4">
        <f t="shared" si="508"/>
        <v>0.28702744800987984</v>
      </c>
      <c r="I269" s="3">
        <f>SUM(I$78:I80)</f>
        <v>118603.82</v>
      </c>
      <c r="J269" s="4">
        <f t="shared" si="509"/>
        <v>1.0394405821224549E-2</v>
      </c>
      <c r="K269" s="3">
        <f>SUM(K$78:K80)</f>
        <v>11410351.110000001</v>
      </c>
    </row>
    <row r="270" spans="1:11" x14ac:dyDescent="0.2">
      <c r="A270" s="2">
        <v>38443</v>
      </c>
      <c r="B270" s="2"/>
      <c r="C270" s="3">
        <f>SUM(C$78:C81)</f>
        <v>8992685.1899999995</v>
      </c>
      <c r="D270" s="4">
        <f t="shared" si="506"/>
        <v>0.58546261783811193</v>
      </c>
      <c r="E270" s="3">
        <f>SUM(E$78:E81)</f>
        <v>1783593.56</v>
      </c>
      <c r="F270" s="4">
        <f t="shared" si="507"/>
        <v>0.11611963865453602</v>
      </c>
      <c r="G270" s="3">
        <f>SUM(G$78:G81)</f>
        <v>4430450.5999999996</v>
      </c>
      <c r="H270" s="4">
        <f t="shared" si="508"/>
        <v>0.28844145565807733</v>
      </c>
      <c r="I270" s="3">
        <f>SUM(I$78:I81)</f>
        <v>153235.43</v>
      </c>
      <c r="J270" s="4">
        <f t="shared" si="509"/>
        <v>9.9762878492746111E-3</v>
      </c>
      <c r="K270" s="3">
        <f>SUM(K$78:K81)</f>
        <v>15359964.780000001</v>
      </c>
    </row>
    <row r="271" spans="1:11" x14ac:dyDescent="0.2">
      <c r="A271" s="2">
        <v>38473</v>
      </c>
      <c r="B271" s="2"/>
      <c r="C271" s="3">
        <f>SUM(C$78:C82)</f>
        <v>11208679.93</v>
      </c>
      <c r="D271" s="4">
        <f t="shared" si="506"/>
        <v>0.58168965819652185</v>
      </c>
      <c r="E271" s="3">
        <f>SUM(E$78:E82)</f>
        <v>2242828.8200000003</v>
      </c>
      <c r="F271" s="4">
        <f t="shared" si="507"/>
        <v>0.11639464574300755</v>
      </c>
      <c r="G271" s="3">
        <f>SUM(G$78:G82)</f>
        <v>5640315.2599999998</v>
      </c>
      <c r="H271" s="4">
        <f t="shared" si="508"/>
        <v>0.29271181586055212</v>
      </c>
      <c r="I271" s="3">
        <f>SUM(I$78:I82)</f>
        <v>177351.18</v>
      </c>
      <c r="J271" s="4">
        <f t="shared" si="509"/>
        <v>9.2038801999184058E-3</v>
      </c>
      <c r="K271" s="3">
        <f>SUM(K$78:K82)</f>
        <v>19269175.190000001</v>
      </c>
    </row>
    <row r="272" spans="1:11" x14ac:dyDescent="0.2">
      <c r="A272" s="2">
        <v>38504</v>
      </c>
      <c r="B272" s="2"/>
      <c r="C272" s="3">
        <f>SUM(C$78:C83)</f>
        <v>13499791.66</v>
      </c>
      <c r="D272" s="4">
        <f t="shared" si="506"/>
        <v>0.57897148782000851</v>
      </c>
      <c r="E272" s="3">
        <f>SUM(E$78:E83)</f>
        <v>2680779.6000000006</v>
      </c>
      <c r="F272" s="4">
        <f t="shared" si="507"/>
        <v>0.11497177087024228</v>
      </c>
      <c r="G272" s="3">
        <f>SUM(G$78:G83)</f>
        <v>6928689.3599999994</v>
      </c>
      <c r="H272" s="4">
        <f t="shared" si="508"/>
        <v>0.29715374047497428</v>
      </c>
      <c r="I272" s="3">
        <f>SUM(I$78:I83)</f>
        <v>207589.94</v>
      </c>
      <c r="J272" s="4">
        <f t="shared" si="509"/>
        <v>8.9030008347748303E-3</v>
      </c>
      <c r="K272" s="3">
        <f>SUM(K$78:K83)</f>
        <v>23316850.560000002</v>
      </c>
    </row>
    <row r="273" spans="1:11" x14ac:dyDescent="0.2">
      <c r="A273" s="2">
        <v>38534</v>
      </c>
      <c r="B273" s="2"/>
      <c r="C273" s="3">
        <f>SUM(C$78:C84)</f>
        <v>15708074.449999999</v>
      </c>
      <c r="D273" s="4">
        <f t="shared" si="506"/>
        <v>0.5794092030200888</v>
      </c>
      <c r="E273" s="3">
        <f>SUM(E$78:E84)</f>
        <v>3093199.6800000006</v>
      </c>
      <c r="F273" s="4">
        <f t="shared" si="507"/>
        <v>0.1140959935653217</v>
      </c>
      <c r="G273" s="3">
        <f>SUM(G$78:G84)</f>
        <v>8070550.5099999998</v>
      </c>
      <c r="H273" s="4">
        <f t="shared" si="508"/>
        <v>0.2976909266515777</v>
      </c>
      <c r="I273" s="3">
        <f>SUM(I$78:I84)</f>
        <v>238677.52000000002</v>
      </c>
      <c r="J273" s="4">
        <f t="shared" si="509"/>
        <v>8.8038767630116074E-3</v>
      </c>
      <c r="K273" s="3">
        <f>SUM(K$78:K84)</f>
        <v>27110502.160000004</v>
      </c>
    </row>
    <row r="274" spans="1:11" x14ac:dyDescent="0.2">
      <c r="A274" s="2">
        <v>38565</v>
      </c>
      <c r="B274" s="2"/>
      <c r="C274" s="3">
        <f>SUM(C$78:C85)</f>
        <v>17934165.59</v>
      </c>
      <c r="D274" s="4">
        <f t="shared" si="506"/>
        <v>0.57737410741765927</v>
      </c>
      <c r="E274" s="3">
        <f>SUM(E$78:E85)</f>
        <v>3507919.1800000006</v>
      </c>
      <c r="F274" s="4">
        <f t="shared" si="507"/>
        <v>0.11293425920942372</v>
      </c>
      <c r="G274" s="3">
        <f>SUM(G$78:G85)</f>
        <v>9348865.9499999993</v>
      </c>
      <c r="H274" s="4">
        <f t="shared" si="508"/>
        <v>0.30097821424479199</v>
      </c>
      <c r="I274" s="3">
        <f>SUM(I$78:I85)</f>
        <v>270652.77</v>
      </c>
      <c r="J274" s="4">
        <f t="shared" si="509"/>
        <v>8.7134191281249915E-3</v>
      </c>
      <c r="K274" s="3">
        <f>SUM(K$78:K85)</f>
        <v>31061603.490000002</v>
      </c>
    </row>
    <row r="275" spans="1:11" x14ac:dyDescent="0.2">
      <c r="A275" s="2">
        <v>38596</v>
      </c>
      <c r="B275" s="2"/>
      <c r="C275" s="3">
        <f>SUM(C$78:C86)</f>
        <v>20177957.149999999</v>
      </c>
      <c r="D275" s="4">
        <f t="shared" si="506"/>
        <v>0.57570421920632053</v>
      </c>
      <c r="E275" s="3">
        <f>SUM(E$78:E86)</f>
        <v>3924092.1300000008</v>
      </c>
      <c r="F275" s="4">
        <f t="shared" si="507"/>
        <v>0.11195961905367205</v>
      </c>
      <c r="G275" s="3">
        <f>SUM(G$78:G86)</f>
        <v>10626319.01</v>
      </c>
      <c r="H275" s="4">
        <f t="shared" si="508"/>
        <v>0.30318315393435813</v>
      </c>
      <c r="I275" s="3">
        <f>SUM(I$78:I86)</f>
        <v>320805.36</v>
      </c>
      <c r="J275" s="4">
        <f t="shared" si="509"/>
        <v>9.1530078056490764E-3</v>
      </c>
      <c r="K275" s="3">
        <f>SUM(K$78:K86)</f>
        <v>35049173.650000006</v>
      </c>
    </row>
    <row r="276" spans="1:11" x14ac:dyDescent="0.2">
      <c r="A276" s="2">
        <v>38626</v>
      </c>
      <c r="B276" s="2"/>
      <c r="C276" s="3">
        <f>SUM(C$78:C87)</f>
        <v>22324903.219999999</v>
      </c>
      <c r="D276" s="4">
        <f t="shared" si="506"/>
        <v>0.57296945585579395</v>
      </c>
      <c r="E276" s="3">
        <f>SUM(E$78:E87)</f>
        <v>4336656.4600000009</v>
      </c>
      <c r="F276" s="4">
        <f t="shared" si="507"/>
        <v>0.11130044630579655</v>
      </c>
      <c r="G276" s="3">
        <f>SUM(G$78:G87)</f>
        <v>11921978.469999999</v>
      </c>
      <c r="H276" s="4">
        <f t="shared" si="508"/>
        <v>0.3059780125076122</v>
      </c>
      <c r="I276" s="3">
        <f>SUM(I$78:I87)</f>
        <v>379975.51</v>
      </c>
      <c r="J276" s="4">
        <f t="shared" si="509"/>
        <v>9.7520853307971403E-3</v>
      </c>
      <c r="K276" s="3">
        <f>SUM(K$78:K87)</f>
        <v>38963513.660000004</v>
      </c>
    </row>
    <row r="277" spans="1:11" x14ac:dyDescent="0.2">
      <c r="A277" s="2">
        <v>38657</v>
      </c>
      <c r="B277" s="2"/>
      <c r="C277" s="3">
        <f>SUM(C$78:C88)</f>
        <v>24677332.669999998</v>
      </c>
      <c r="D277" s="4">
        <f t="shared" si="506"/>
        <v>0.57398372225506733</v>
      </c>
      <c r="E277" s="3">
        <f>SUM(E$78:E88)</f>
        <v>4757279.6500000013</v>
      </c>
      <c r="F277" s="4">
        <f t="shared" si="507"/>
        <v>0.11065219721395786</v>
      </c>
      <c r="G277" s="3">
        <f>SUM(G$78:G88)</f>
        <v>13151286.84</v>
      </c>
      <c r="H277" s="4">
        <f t="shared" si="508"/>
        <v>0.30589305067172329</v>
      </c>
      <c r="I277" s="3">
        <f>SUM(I$78:I88)</f>
        <v>407188.82</v>
      </c>
      <c r="J277" s="4">
        <f t="shared" si="509"/>
        <v>9.4710298592513426E-3</v>
      </c>
      <c r="K277" s="3">
        <f>SUM(K$78:K88)</f>
        <v>42993087.980000004</v>
      </c>
    </row>
    <row r="278" spans="1:11" x14ac:dyDescent="0.2">
      <c r="A278" s="2">
        <v>38687</v>
      </c>
      <c r="B278" s="2"/>
      <c r="C278" s="3">
        <f>SUM(C$78:C89)</f>
        <v>26921012.969999999</v>
      </c>
      <c r="D278" s="4">
        <f t="shared" si="506"/>
        <v>0.57612187492457945</v>
      </c>
      <c r="E278" s="3">
        <f>SUM(E$78:E89)</f>
        <v>5159188.4900000012</v>
      </c>
      <c r="F278" s="4">
        <f t="shared" si="507"/>
        <v>0.11040897120997563</v>
      </c>
      <c r="G278" s="3">
        <f>SUM(G$78:G89)</f>
        <v>14100099.65</v>
      </c>
      <c r="H278" s="4">
        <f t="shared" si="508"/>
        <v>0.30174852098001892</v>
      </c>
      <c r="I278" s="3">
        <f>SUM(I$78:I89)</f>
        <v>547681.53</v>
      </c>
      <c r="J278" s="4">
        <f t="shared" si="509"/>
        <v>1.1720632885426017E-2</v>
      </c>
      <c r="K278" s="3">
        <f>SUM(K$78:K89)</f>
        <v>46727982.640000001</v>
      </c>
    </row>
    <row r="279" spans="1:11" x14ac:dyDescent="0.2">
      <c r="A279" s="2">
        <v>38718</v>
      </c>
      <c r="B279" s="2"/>
      <c r="C279" s="3">
        <f>SUM(C$90:C90)</f>
        <v>2300872.69</v>
      </c>
      <c r="D279" s="4">
        <f t="shared" si="506"/>
        <v>0.57932718233766389</v>
      </c>
      <c r="E279" s="3">
        <f>SUM(E$90:E90)</f>
        <v>432416.84</v>
      </c>
      <c r="F279" s="4">
        <f t="shared" si="507"/>
        <v>0.10887644092666268</v>
      </c>
      <c r="G279" s="3">
        <f>SUM(G$90:G90)</f>
        <v>1198126.3700000001</v>
      </c>
      <c r="H279" s="4">
        <f t="shared" si="508"/>
        <v>0.30167126457420529</v>
      </c>
      <c r="I279" s="3">
        <f>SUM(I$90:I90)</f>
        <v>40213.19</v>
      </c>
      <c r="J279" s="4">
        <f t="shared" si="509"/>
        <v>1.0125112161468231E-2</v>
      </c>
      <c r="K279" s="3">
        <f>SUM(K$90:K90)</f>
        <v>3971629.09</v>
      </c>
    </row>
    <row r="280" spans="1:11" x14ac:dyDescent="0.2">
      <c r="A280" s="2">
        <v>38749</v>
      </c>
      <c r="B280" s="2"/>
      <c r="C280" s="3">
        <f>SUM(C$90:C91)</f>
        <v>4497410.41</v>
      </c>
      <c r="D280" s="4">
        <f t="shared" si="506"/>
        <v>0.588728163676701</v>
      </c>
      <c r="E280" s="3">
        <f>SUM(E$90:E91)</f>
        <v>834510.29</v>
      </c>
      <c r="F280" s="4">
        <f t="shared" si="507"/>
        <v>0.10924057753515344</v>
      </c>
      <c r="G280" s="3">
        <f>SUM(G$90:G91)</f>
        <v>2234410.73</v>
      </c>
      <c r="H280" s="4">
        <f t="shared" si="508"/>
        <v>0.29249288058023082</v>
      </c>
      <c r="I280" s="3">
        <f>SUM(I$90:I91)</f>
        <v>72865.55</v>
      </c>
      <c r="J280" s="4">
        <f t="shared" si="509"/>
        <v>9.5383782079147272E-3</v>
      </c>
      <c r="K280" s="3">
        <f>SUM(K$90:K91)</f>
        <v>7639196.9800000004</v>
      </c>
    </row>
    <row r="281" spans="1:11" x14ac:dyDescent="0.2">
      <c r="A281" s="2">
        <v>38777</v>
      </c>
      <c r="B281" s="2"/>
      <c r="C281" s="3">
        <f>SUM(C$90:C92)</f>
        <v>6752373.9299999997</v>
      </c>
      <c r="D281" s="4">
        <f t="shared" si="506"/>
        <v>0.58832921026441765</v>
      </c>
      <c r="E281" s="3">
        <f>SUM(E$90:E92)</f>
        <v>1251580.8999999999</v>
      </c>
      <c r="F281" s="4">
        <f t="shared" si="507"/>
        <v>0.10904929290238953</v>
      </c>
      <c r="G281" s="3">
        <f>SUM(G$90:G92)</f>
        <v>3370634.21</v>
      </c>
      <c r="H281" s="4">
        <f t="shared" si="508"/>
        <v>0.29368079780787992</v>
      </c>
      <c r="I281" s="3">
        <f>SUM(I$90:I92)</f>
        <v>102614.22</v>
      </c>
      <c r="J281" s="4">
        <f t="shared" si="509"/>
        <v>8.9406990253128975E-3</v>
      </c>
      <c r="K281" s="3">
        <f>SUM(K$90:K92)</f>
        <v>11477203.26</v>
      </c>
    </row>
    <row r="282" spans="1:11" x14ac:dyDescent="0.2">
      <c r="A282" s="2">
        <v>38808</v>
      </c>
      <c r="B282" s="2"/>
      <c r="C282" s="3">
        <f>SUM(C$90:C93)</f>
        <v>8999626.9399999995</v>
      </c>
      <c r="D282" s="4">
        <f t="shared" si="506"/>
        <v>0.59866547636481782</v>
      </c>
      <c r="E282" s="3">
        <f>SUM(E$90:E93)</f>
        <v>1617040.38</v>
      </c>
      <c r="F282" s="4">
        <f t="shared" si="507"/>
        <v>0.1075673753865453</v>
      </c>
      <c r="G282" s="3">
        <f>SUM(G$90:G93)</f>
        <v>4287575.78</v>
      </c>
      <c r="H282" s="4">
        <f t="shared" si="508"/>
        <v>0.28521444432050597</v>
      </c>
      <c r="I282" s="3">
        <f>SUM(I$90:I93)</f>
        <v>128571.21</v>
      </c>
      <c r="J282" s="4">
        <f t="shared" si="509"/>
        <v>8.5527039281309402E-3</v>
      </c>
      <c r="K282" s="3">
        <f>SUM(K$90:K93)</f>
        <v>15032814.309999999</v>
      </c>
    </row>
    <row r="283" spans="1:11" x14ac:dyDescent="0.2">
      <c r="A283" s="2">
        <v>38838</v>
      </c>
      <c r="B283" s="2"/>
      <c r="C283" s="3">
        <f>SUM(C$90:C94)</f>
        <v>11204912.48</v>
      </c>
      <c r="D283" s="4">
        <f t="shared" si="506"/>
        <v>0.5903141208460575</v>
      </c>
      <c r="E283" s="3">
        <f>SUM(E$90:E94)</f>
        <v>2012727.3099999998</v>
      </c>
      <c r="F283" s="4">
        <f t="shared" si="507"/>
        <v>0.10603753975109138</v>
      </c>
      <c r="G283" s="3">
        <f>SUM(G$90:G94)</f>
        <v>5601186.1300000008</v>
      </c>
      <c r="H283" s="4">
        <f t="shared" si="508"/>
        <v>0.29509014656989818</v>
      </c>
      <c r="I283" s="3">
        <f>SUM(I$90:I94)</f>
        <v>162445.38</v>
      </c>
      <c r="J283" s="4">
        <f t="shared" si="509"/>
        <v>8.5581928329531883E-3</v>
      </c>
      <c r="K283" s="3">
        <f>SUM(K$90:K94)</f>
        <v>18981271.299999997</v>
      </c>
    </row>
    <row r="284" spans="1:11" x14ac:dyDescent="0.2">
      <c r="A284" s="2">
        <v>38869</v>
      </c>
      <c r="B284" s="2"/>
      <c r="C284" s="3">
        <f>SUM(C$90:C95)</f>
        <v>13453073.140000001</v>
      </c>
      <c r="D284" s="4">
        <f t="shared" si="506"/>
        <v>0.58845708978155264</v>
      </c>
      <c r="E284" s="3">
        <f>SUM(E$90:E95)</f>
        <v>2408682.59</v>
      </c>
      <c r="F284" s="4">
        <f t="shared" si="507"/>
        <v>0.10535929838250271</v>
      </c>
      <c r="G284" s="3">
        <f>SUM(G$90:G95)</f>
        <v>6817353.1100000013</v>
      </c>
      <c r="H284" s="4">
        <f t="shared" si="508"/>
        <v>0.29820099313931314</v>
      </c>
      <c r="I284" s="3">
        <f>SUM(I$90:I95)</f>
        <v>182495.47</v>
      </c>
      <c r="J284" s="4">
        <f t="shared" si="509"/>
        <v>7.9826186966316191E-3</v>
      </c>
      <c r="K284" s="3">
        <f>SUM(K$90:K95)</f>
        <v>22861604.309999999</v>
      </c>
    </row>
    <row r="285" spans="1:11" x14ac:dyDescent="0.2">
      <c r="A285" s="2">
        <v>38899</v>
      </c>
      <c r="B285" s="2"/>
      <c r="C285" s="3">
        <f>SUM(C$90:C96)</f>
        <v>15459938.050000001</v>
      </c>
      <c r="D285" s="4">
        <f t="shared" si="506"/>
        <v>0.58417035005276252</v>
      </c>
      <c r="E285" s="3">
        <f>SUM(E$90:E96)</f>
        <v>2808704.08</v>
      </c>
      <c r="F285" s="4">
        <f t="shared" si="507"/>
        <v>0.10612989782376407</v>
      </c>
      <c r="G285" s="3">
        <f>SUM(G$90:G96)</f>
        <v>7990498.6300000008</v>
      </c>
      <c r="H285" s="4">
        <f t="shared" si="508"/>
        <v>0.30192956573866864</v>
      </c>
      <c r="I285" s="3">
        <f>SUM(I$90:I96)</f>
        <v>205636.25</v>
      </c>
      <c r="J285" s="4">
        <f t="shared" si="509"/>
        <v>7.7701863848049111E-3</v>
      </c>
      <c r="K285" s="3">
        <f>SUM(K$90:K96)</f>
        <v>26464777.009999998</v>
      </c>
    </row>
    <row r="286" spans="1:11" x14ac:dyDescent="0.2">
      <c r="A286" s="2">
        <v>38930</v>
      </c>
      <c r="B286" s="2"/>
      <c r="C286" s="3">
        <f>SUM(C$90:C97)</f>
        <v>17590016.800000001</v>
      </c>
      <c r="D286" s="4">
        <f t="shared" si="506"/>
        <v>0.57922972493835123</v>
      </c>
      <c r="E286" s="3">
        <f>SUM(E$90:E97)</f>
        <v>3222063.73</v>
      </c>
      <c r="F286" s="4">
        <f t="shared" si="507"/>
        <v>0.10610081327845793</v>
      </c>
      <c r="G286" s="3">
        <f>SUM(G$90:G97)</f>
        <v>9311242.620000001</v>
      </c>
      <c r="H286" s="4">
        <f t="shared" si="508"/>
        <v>0.30661417569634458</v>
      </c>
      <c r="I286" s="3">
        <f>SUM(I$90:I97)</f>
        <v>244622.49</v>
      </c>
      <c r="J286" s="4">
        <f t="shared" si="509"/>
        <v>8.0552860868464068E-3</v>
      </c>
      <c r="K286" s="3">
        <f>SUM(K$90:K97)</f>
        <v>30367945.639999997</v>
      </c>
    </row>
    <row r="287" spans="1:11" x14ac:dyDescent="0.2">
      <c r="A287" s="2">
        <v>38961</v>
      </c>
      <c r="B287" s="2"/>
      <c r="C287" s="3">
        <f>SUM(C$90:C98)</f>
        <v>19530132.130000003</v>
      </c>
      <c r="D287" s="4">
        <f t="shared" ref="D287:D318" si="510">C287/$K287</f>
        <v>0.57560461452595812</v>
      </c>
      <c r="E287" s="3">
        <f>SUM(E$90:E98)</f>
        <v>3589757.03</v>
      </c>
      <c r="F287" s="4">
        <f t="shared" ref="F287:F318" si="511">E287/$K287</f>
        <v>0.10579962786431994</v>
      </c>
      <c r="G287" s="3">
        <f>SUM(G$90:G98)</f>
        <v>10539806.57</v>
      </c>
      <c r="H287" s="4">
        <f t="shared" ref="H287:H318" si="512">G287/$K287</f>
        <v>0.3106359576842766</v>
      </c>
      <c r="I287" s="3">
        <f>SUM(I$90:I98)</f>
        <v>270074.18</v>
      </c>
      <c r="J287" s="4">
        <f t="shared" ref="J287:J318" si="513">+I287/$K287</f>
        <v>7.959799925445472E-3</v>
      </c>
      <c r="K287" s="3">
        <f>SUM(K$90:K98)</f>
        <v>33929769.909999996</v>
      </c>
    </row>
    <row r="288" spans="1:11" x14ac:dyDescent="0.2">
      <c r="A288" s="2">
        <v>38991</v>
      </c>
      <c r="B288" s="2"/>
      <c r="C288" s="3">
        <f>SUM(C$90:C99)</f>
        <v>21812356.710000001</v>
      </c>
      <c r="D288" s="4">
        <f t="shared" si="510"/>
        <v>0.57513728262479014</v>
      </c>
      <c r="E288" s="3">
        <f>SUM(E$90:E99)</f>
        <v>3992013.88</v>
      </c>
      <c r="F288" s="4">
        <f t="shared" si="511"/>
        <v>0.10525941995488504</v>
      </c>
      <c r="G288" s="3">
        <f>SUM(G$90:G99)</f>
        <v>11813845.76</v>
      </c>
      <c r="H288" s="4">
        <f t="shared" si="512"/>
        <v>0.31150156024359266</v>
      </c>
      <c r="I288" s="3">
        <f>SUM(I$90:I99)</f>
        <v>307262.26</v>
      </c>
      <c r="J288" s="4">
        <f t="shared" si="513"/>
        <v>8.1017371767322308E-3</v>
      </c>
      <c r="K288" s="3">
        <f>SUM(K$90:K99)</f>
        <v>37925478.609999999</v>
      </c>
    </row>
    <row r="289" spans="1:11" x14ac:dyDescent="0.2">
      <c r="A289" s="2">
        <v>39022</v>
      </c>
      <c r="B289" s="2"/>
      <c r="C289" s="3">
        <f>SUM(C$90:C100)</f>
        <v>24144570.940000001</v>
      </c>
      <c r="D289" s="4">
        <f t="shared" si="510"/>
        <v>0.57668504287123057</v>
      </c>
      <c r="E289" s="3">
        <f>SUM(E$90:E100)</f>
        <v>4349555.63</v>
      </c>
      <c r="F289" s="4">
        <f t="shared" si="511"/>
        <v>0.10388768892148108</v>
      </c>
      <c r="G289" s="3">
        <f>SUM(G$90:G100)</f>
        <v>13036914.51</v>
      </c>
      <c r="H289" s="4">
        <f t="shared" si="512"/>
        <v>0.31138236507871103</v>
      </c>
      <c r="I289" s="3">
        <f>SUM(I$90:I100)</f>
        <v>336822.91000000003</v>
      </c>
      <c r="J289" s="4">
        <f t="shared" si="513"/>
        <v>8.0449031285773041E-3</v>
      </c>
      <c r="K289" s="3">
        <f>SUM(K$90:K100)</f>
        <v>41867863.990000002</v>
      </c>
    </row>
    <row r="290" spans="1:11" x14ac:dyDescent="0.2">
      <c r="A290" s="2">
        <v>39052</v>
      </c>
      <c r="B290" s="2"/>
      <c r="C290" s="3">
        <f>SUM(C$90:C101)</f>
        <v>26364379.68</v>
      </c>
      <c r="D290" s="4">
        <f t="shared" si="510"/>
        <v>0.57836326155213136</v>
      </c>
      <c r="E290" s="3">
        <f>SUM(E$90:E101)</f>
        <v>4750915.26</v>
      </c>
      <c r="F290" s="4">
        <f t="shared" si="511"/>
        <v>0.1042222452597979</v>
      </c>
      <c r="G290" s="3">
        <f>SUM(G$90:G101)</f>
        <v>14105203.91</v>
      </c>
      <c r="H290" s="4">
        <f t="shared" si="512"/>
        <v>0.30943006576536586</v>
      </c>
      <c r="I290" s="3">
        <f>SUM(I$90:I101)</f>
        <v>363965.85000000003</v>
      </c>
      <c r="J290" s="4">
        <f t="shared" si="513"/>
        <v>7.9844274227048231E-3</v>
      </c>
      <c r="K290" s="3">
        <f>SUM(K$90:K101)</f>
        <v>45584464.700000003</v>
      </c>
    </row>
    <row r="291" spans="1:11" x14ac:dyDescent="0.2">
      <c r="A291" s="2">
        <v>39083</v>
      </c>
      <c r="B291" s="2"/>
      <c r="C291" s="3">
        <f>SUM(C$102:C102)</f>
        <v>2413209.69</v>
      </c>
      <c r="D291" s="4">
        <f t="shared" si="510"/>
        <v>0.6140007094615878</v>
      </c>
      <c r="E291" s="3">
        <f>SUM(E$102:E102)</f>
        <v>433062.11</v>
      </c>
      <c r="F291" s="4">
        <f t="shared" si="511"/>
        <v>0.1101853866586008</v>
      </c>
      <c r="G291" s="3">
        <f>SUM(G$102:G102)</f>
        <v>1030681.85</v>
      </c>
      <c r="H291" s="4">
        <f t="shared" si="512"/>
        <v>0.26223970082317288</v>
      </c>
      <c r="I291" s="3">
        <f>SUM(I$102:I102)</f>
        <v>53350.75</v>
      </c>
      <c r="J291" s="4">
        <f t="shared" si="513"/>
        <v>1.3574203056638565E-2</v>
      </c>
      <c r="K291" s="3">
        <f>SUM(K$102:K102)</f>
        <v>3930304.4</v>
      </c>
    </row>
    <row r="292" spans="1:11" x14ac:dyDescent="0.2">
      <c r="A292" s="2">
        <v>39114</v>
      </c>
      <c r="B292" s="2"/>
      <c r="C292" s="3">
        <f>SUM(C$102:C103)</f>
        <v>4568183.49</v>
      </c>
      <c r="D292" s="4">
        <f t="shared" si="510"/>
        <v>0.59237403655231524</v>
      </c>
      <c r="E292" s="3">
        <f>SUM(E$102:E103)</f>
        <v>807945.11</v>
      </c>
      <c r="F292" s="4">
        <f t="shared" si="511"/>
        <v>0.10476936996315889</v>
      </c>
      <c r="G292" s="3">
        <f>SUM(G$102:G103)</f>
        <v>2247841.3199999998</v>
      </c>
      <c r="H292" s="4">
        <f t="shared" si="512"/>
        <v>0.2914862853412844</v>
      </c>
      <c r="I292" s="3">
        <f>SUM(I$102:I103)</f>
        <v>87683.88</v>
      </c>
      <c r="J292" s="4">
        <f t="shared" si="513"/>
        <v>1.1370308143241598E-2</v>
      </c>
      <c r="K292" s="3">
        <f>SUM(K$102:K103)</f>
        <v>7711653.7999999989</v>
      </c>
    </row>
    <row r="293" spans="1:11" x14ac:dyDescent="0.2">
      <c r="A293" s="2">
        <v>39142</v>
      </c>
      <c r="B293" s="2"/>
      <c r="C293" s="3">
        <f>SUM(C$102:C104)</f>
        <v>6587450.1299999999</v>
      </c>
      <c r="D293" s="4">
        <f t="shared" si="510"/>
        <v>0.58608303495838865</v>
      </c>
      <c r="E293" s="3">
        <f>SUM(E$102:E104)</f>
        <v>1169519.68</v>
      </c>
      <c r="F293" s="4">
        <f t="shared" si="511"/>
        <v>0.10405173928777256</v>
      </c>
      <c r="G293" s="3">
        <f>SUM(G$102:G104)</f>
        <v>3361163.37</v>
      </c>
      <c r="H293" s="4">
        <f t="shared" si="512"/>
        <v>0.29904147887349025</v>
      </c>
      <c r="I293" s="3">
        <f>SUM(I$102:I104)</f>
        <v>121656.64000000001</v>
      </c>
      <c r="J293" s="4">
        <f t="shared" si="513"/>
        <v>1.0823746880348695E-2</v>
      </c>
      <c r="K293" s="3">
        <f>SUM(K$102:K104)</f>
        <v>11239789.819999998</v>
      </c>
    </row>
    <row r="294" spans="1:11" x14ac:dyDescent="0.2">
      <c r="A294" s="2">
        <v>39173</v>
      </c>
      <c r="B294" s="2"/>
      <c r="C294" s="3">
        <f>SUM(C$102:C105)</f>
        <v>8699024.9000000004</v>
      </c>
      <c r="D294" s="4">
        <f t="shared" si="510"/>
        <v>0.58610129590762461</v>
      </c>
      <c r="E294" s="3">
        <f>SUM(E$102:E105)</f>
        <v>1492661.5299999998</v>
      </c>
      <c r="F294" s="4">
        <f t="shared" si="511"/>
        <v>0.10056884158182573</v>
      </c>
      <c r="G294" s="3">
        <f>SUM(G$102:G105)</f>
        <v>4497538.18</v>
      </c>
      <c r="H294" s="4">
        <f t="shared" si="512"/>
        <v>0.30302395797165943</v>
      </c>
      <c r="I294" s="3">
        <f>SUM(I$102:I105)</f>
        <v>152962.16</v>
      </c>
      <c r="J294" s="4">
        <f t="shared" si="513"/>
        <v>1.0305904538890263E-2</v>
      </c>
      <c r="K294" s="3">
        <f>SUM(K$102:K105)</f>
        <v>14842186.77</v>
      </c>
    </row>
    <row r="295" spans="1:11" x14ac:dyDescent="0.2">
      <c r="A295" s="2">
        <v>39203</v>
      </c>
      <c r="B295" s="2"/>
      <c r="C295" s="3">
        <f>SUM(C$102:C106)</f>
        <v>10805505.120000001</v>
      </c>
      <c r="D295" s="4">
        <f t="shared" si="510"/>
        <v>0.58298707597009081</v>
      </c>
      <c r="E295" s="3">
        <f>SUM(E$102:E106)</f>
        <v>1856120.7899999998</v>
      </c>
      <c r="F295" s="4">
        <f t="shared" si="511"/>
        <v>0.10014288272433809</v>
      </c>
      <c r="G295" s="3">
        <f>SUM(G$102:G106)</f>
        <v>5633102.1600000001</v>
      </c>
      <c r="H295" s="4">
        <f t="shared" si="512"/>
        <v>0.30392154003247585</v>
      </c>
      <c r="I295" s="3">
        <f>SUM(I$102:I106)</f>
        <v>239996.91</v>
      </c>
      <c r="J295" s="4">
        <f t="shared" si="513"/>
        <v>1.2948501273095232E-2</v>
      </c>
      <c r="K295" s="3">
        <f>SUM(K$102:K106)</f>
        <v>18534724.98</v>
      </c>
    </row>
    <row r="296" spans="1:11" x14ac:dyDescent="0.2">
      <c r="A296" s="2">
        <v>39234</v>
      </c>
      <c r="B296" s="2"/>
      <c r="C296" s="3">
        <f>SUM(C$102:C107)</f>
        <v>12779097.020000001</v>
      </c>
      <c r="D296" s="4">
        <f t="shared" si="510"/>
        <v>0.57764371581105411</v>
      </c>
      <c r="E296" s="3">
        <f>SUM(E$102:E107)</f>
        <v>2195698.2699999996</v>
      </c>
      <c r="F296" s="4">
        <f t="shared" si="511"/>
        <v>9.9250463901924643E-2</v>
      </c>
      <c r="G296" s="3">
        <f>SUM(G$102:G107)</f>
        <v>6869558.4000000004</v>
      </c>
      <c r="H296" s="4">
        <f t="shared" si="512"/>
        <v>0.31051937659966516</v>
      </c>
      <c r="I296" s="3">
        <f>SUM(I$102:I107)</f>
        <v>278447.39</v>
      </c>
      <c r="J296" s="4">
        <f t="shared" si="513"/>
        <v>1.2586443687356067E-2</v>
      </c>
      <c r="K296" s="3">
        <f>SUM(K$102:K107)</f>
        <v>22122801.080000002</v>
      </c>
    </row>
    <row r="297" spans="1:11" x14ac:dyDescent="0.2">
      <c r="A297" s="2">
        <v>39264</v>
      </c>
      <c r="B297" s="2"/>
      <c r="C297" s="3">
        <f>SUM(C$102:C108)</f>
        <v>14629802.950000001</v>
      </c>
      <c r="D297" s="4">
        <f t="shared" si="510"/>
        <v>0.57096457938009593</v>
      </c>
      <c r="E297" s="3">
        <f>SUM(E$102:E108)</f>
        <v>2532070.0999999996</v>
      </c>
      <c r="F297" s="4">
        <f t="shared" si="511"/>
        <v>9.8820356265114095E-2</v>
      </c>
      <c r="G297" s="3">
        <f>SUM(G$102:G108)</f>
        <v>8161460.7000000002</v>
      </c>
      <c r="H297" s="4">
        <f t="shared" si="512"/>
        <v>0.31852137664661323</v>
      </c>
      <c r="I297" s="3">
        <f>SUM(I$102:I108)</f>
        <v>299626.90000000002</v>
      </c>
      <c r="J297" s="4">
        <f t="shared" si="513"/>
        <v>1.1693687708176689E-2</v>
      </c>
      <c r="K297" s="3">
        <f>SUM(K$102:K108)</f>
        <v>25622960.650000002</v>
      </c>
    </row>
    <row r="298" spans="1:11" x14ac:dyDescent="0.2">
      <c r="A298" s="2">
        <v>39295</v>
      </c>
      <c r="B298" s="2"/>
      <c r="C298" s="3">
        <f>SUM(C$102:C109)</f>
        <v>16494170.330000002</v>
      </c>
      <c r="D298" s="4">
        <f t="shared" si="510"/>
        <v>0.56575628680422907</v>
      </c>
      <c r="E298" s="3">
        <f>SUM(E$102:E109)</f>
        <v>2867575.3199999994</v>
      </c>
      <c r="F298" s="4">
        <f t="shared" si="511"/>
        <v>9.8358919103913992E-2</v>
      </c>
      <c r="G298" s="3">
        <f>SUM(G$102:G109)</f>
        <v>9467083.0600000005</v>
      </c>
      <c r="H298" s="4">
        <f t="shared" si="512"/>
        <v>0.32472453307645804</v>
      </c>
      <c r="I298" s="3">
        <f>SUM(I$102:I109)</f>
        <v>325368.45</v>
      </c>
      <c r="J298" s="4">
        <f t="shared" si="513"/>
        <v>1.1160261015398854E-2</v>
      </c>
      <c r="K298" s="3">
        <f>SUM(K$102:K109)</f>
        <v>29154197.160000004</v>
      </c>
    </row>
    <row r="299" spans="1:11" x14ac:dyDescent="0.2">
      <c r="A299" s="2">
        <v>39326</v>
      </c>
      <c r="B299" s="2"/>
      <c r="C299" s="3">
        <f>SUM(C$102:C110)</f>
        <v>18310617.050000001</v>
      </c>
      <c r="D299" s="4">
        <f t="shared" si="510"/>
        <v>0.56281687153051896</v>
      </c>
      <c r="E299" s="3">
        <f>SUM(E$102:E110)</f>
        <v>3197895.3699999992</v>
      </c>
      <c r="F299" s="4">
        <f t="shared" si="511"/>
        <v>9.829430994655261E-2</v>
      </c>
      <c r="G299" s="3">
        <f>SUM(G$102:G110)</f>
        <v>10676778.9</v>
      </c>
      <c r="H299" s="4">
        <f t="shared" si="512"/>
        <v>0.32817415612550616</v>
      </c>
      <c r="I299" s="3">
        <f>SUM(I$102:I110)</f>
        <v>348589.55</v>
      </c>
      <c r="J299" s="4">
        <f t="shared" si="513"/>
        <v>1.0714662397422123E-2</v>
      </c>
      <c r="K299" s="3">
        <f>SUM(K$102:K110)</f>
        <v>32533880.870000005</v>
      </c>
    </row>
    <row r="300" spans="1:11" x14ac:dyDescent="0.2">
      <c r="A300" s="2">
        <v>39356</v>
      </c>
      <c r="B300" s="2"/>
      <c r="C300" s="3">
        <f>SUM(C$102:C111)</f>
        <v>20370111.440000001</v>
      </c>
      <c r="D300" s="4">
        <f t="shared" si="510"/>
        <v>0.56210732070371916</v>
      </c>
      <c r="E300" s="3">
        <f>SUM(E$102:E111)</f>
        <v>3569569.8599999994</v>
      </c>
      <c r="F300" s="4">
        <f t="shared" si="511"/>
        <v>9.8501245610728455E-2</v>
      </c>
      <c r="G300" s="3">
        <f>SUM(G$102:G111)</f>
        <v>11923651.630000001</v>
      </c>
      <c r="H300" s="4">
        <f t="shared" si="512"/>
        <v>0.32902971053867902</v>
      </c>
      <c r="I300" s="3">
        <f>SUM(I$102:I111)</f>
        <v>375496.72</v>
      </c>
      <c r="J300" s="4">
        <f t="shared" si="513"/>
        <v>1.0361723146873203E-2</v>
      </c>
      <c r="K300" s="3">
        <f>SUM(K$102:K111)</f>
        <v>36238829.650000006</v>
      </c>
    </row>
    <row r="301" spans="1:11" x14ac:dyDescent="0.2">
      <c r="A301" s="2">
        <v>39387</v>
      </c>
      <c r="B301" s="2"/>
      <c r="C301" s="3">
        <f>SUM(C$102:C112)</f>
        <v>22438976.09</v>
      </c>
      <c r="D301" s="4">
        <f t="shared" si="510"/>
        <v>0.56405041069410322</v>
      </c>
      <c r="E301" s="3">
        <f>SUM(E$102:E112)</f>
        <v>3963977.7399999993</v>
      </c>
      <c r="F301" s="4">
        <f t="shared" si="511"/>
        <v>9.964283857077201E-2</v>
      </c>
      <c r="G301" s="3">
        <f>SUM(G$102:G112)</f>
        <v>12971171.5</v>
      </c>
      <c r="H301" s="4">
        <f t="shared" si="512"/>
        <v>0.32605741823572876</v>
      </c>
      <c r="I301" s="3">
        <f>SUM(I$102:I112)</f>
        <v>407737.54</v>
      </c>
      <c r="J301" s="4">
        <f t="shared" si="513"/>
        <v>1.0249332499395847E-2</v>
      </c>
      <c r="K301" s="3">
        <f>SUM(K$102:K112)</f>
        <v>39781862.870000005</v>
      </c>
    </row>
    <row r="302" spans="1:11" x14ac:dyDescent="0.2">
      <c r="A302" s="2">
        <v>39417</v>
      </c>
      <c r="B302" s="2"/>
      <c r="C302" s="3">
        <f>SUM(C$102:C113)</f>
        <v>24276393.489999998</v>
      </c>
      <c r="D302" s="4">
        <f t="shared" si="510"/>
        <v>0.56317913405446962</v>
      </c>
      <c r="E302" s="3">
        <f>SUM(E$102:E113)</f>
        <v>4339218.5499999989</v>
      </c>
      <c r="F302" s="4">
        <f t="shared" si="511"/>
        <v>0.10066393702461324</v>
      </c>
      <c r="G302" s="3">
        <f>SUM(G$102:G113)</f>
        <v>14052126.65</v>
      </c>
      <c r="H302" s="4">
        <f t="shared" si="512"/>
        <v>0.32599012376490921</v>
      </c>
      <c r="I302" s="3">
        <f>SUM(I$102:I113)</f>
        <v>438250.19</v>
      </c>
      <c r="J302" s="4">
        <f t="shared" si="513"/>
        <v>1.0166805156007826E-2</v>
      </c>
      <c r="K302" s="3">
        <f>SUM(K$102:K113)</f>
        <v>43105988.880000003</v>
      </c>
    </row>
    <row r="303" spans="1:11" x14ac:dyDescent="0.2">
      <c r="A303" s="2">
        <v>39448</v>
      </c>
      <c r="B303" s="2"/>
      <c r="C303" s="3">
        <f>SUM(C$114:C114)</f>
        <v>2094352.99</v>
      </c>
      <c r="D303" s="4">
        <f t="shared" si="510"/>
        <v>0.58924721132230617</v>
      </c>
      <c r="E303" s="3">
        <f>SUM(E$114:E114)</f>
        <v>422905.14</v>
      </c>
      <c r="F303" s="4">
        <f t="shared" si="511"/>
        <v>0.1189845625779012</v>
      </c>
      <c r="G303" s="3">
        <f>SUM(G$114:G114)</f>
        <v>1014635.08</v>
      </c>
      <c r="H303" s="4">
        <f t="shared" si="512"/>
        <v>0.28546806305072053</v>
      </c>
      <c r="I303" s="3">
        <f>SUM(I$114:I114)</f>
        <v>22392.58</v>
      </c>
      <c r="J303" s="4">
        <f t="shared" si="513"/>
        <v>6.3001630490720894E-3</v>
      </c>
      <c r="K303" s="3">
        <f>SUM(K$114:K114)</f>
        <v>3554285.79</v>
      </c>
    </row>
    <row r="304" spans="1:11" x14ac:dyDescent="0.2">
      <c r="A304" s="2">
        <v>39479</v>
      </c>
      <c r="B304" s="2"/>
      <c r="C304" s="3">
        <f>SUM(C$114:C115)</f>
        <v>4100891.0700000003</v>
      </c>
      <c r="D304" s="4">
        <f t="shared" si="510"/>
        <v>0.59650511070674017</v>
      </c>
      <c r="E304" s="3">
        <f>SUM(E$114:E115)</f>
        <v>807917.7</v>
      </c>
      <c r="F304" s="4">
        <f t="shared" si="511"/>
        <v>0.11751763917992457</v>
      </c>
      <c r="G304" s="3">
        <f>SUM(G$114:G115)</f>
        <v>1921913.75</v>
      </c>
      <c r="H304" s="4">
        <f t="shared" si="512"/>
        <v>0.27955665113839662</v>
      </c>
      <c r="I304" s="3">
        <f>SUM(I$114:I115)</f>
        <v>44140.740000000005</v>
      </c>
      <c r="J304" s="4">
        <f t="shared" si="513"/>
        <v>6.4205989749387404E-3</v>
      </c>
      <c r="K304" s="3">
        <f>SUM(K$114:K115)</f>
        <v>6874863.2599999998</v>
      </c>
    </row>
    <row r="305" spans="1:11" x14ac:dyDescent="0.2">
      <c r="A305" s="2">
        <v>39508</v>
      </c>
      <c r="B305" s="2"/>
      <c r="C305" s="3">
        <f>SUM(C$114:C116)</f>
        <v>5954009.7700000005</v>
      </c>
      <c r="D305" s="4">
        <f t="shared" si="510"/>
        <v>0.58051098347354535</v>
      </c>
      <c r="E305" s="3">
        <f>SUM(E$114:E116)</f>
        <v>1296241.4099999999</v>
      </c>
      <c r="F305" s="4">
        <f t="shared" si="511"/>
        <v>0.12638245565697737</v>
      </c>
      <c r="G305" s="3">
        <f>SUM(G$114:G116)</f>
        <v>2940800.83</v>
      </c>
      <c r="H305" s="4">
        <f t="shared" si="512"/>
        <v>0.28672562658947709</v>
      </c>
      <c r="I305" s="3">
        <f>SUM(I$114:I116)</f>
        <v>65446.040000000008</v>
      </c>
      <c r="J305" s="4">
        <f t="shared" si="513"/>
        <v>6.3809342800001806E-3</v>
      </c>
      <c r="K305" s="3">
        <f>SUM(K$114:K116)</f>
        <v>10256498.050000001</v>
      </c>
    </row>
    <row r="306" spans="1:11" x14ac:dyDescent="0.2">
      <c r="A306" s="2">
        <v>39539</v>
      </c>
      <c r="B306" s="2"/>
      <c r="C306" s="3">
        <f>SUM(C$114:C117)</f>
        <v>8057748.7700000005</v>
      </c>
      <c r="D306" s="4">
        <f t="shared" si="510"/>
        <v>0.58359710196574999</v>
      </c>
      <c r="E306" s="3">
        <f>SUM(E$114:E117)</f>
        <v>1657696.8599999999</v>
      </c>
      <c r="F306" s="4">
        <f t="shared" si="511"/>
        <v>0.12006170843096706</v>
      </c>
      <c r="G306" s="3">
        <f>SUM(G$114:G117)</f>
        <v>3997021.16</v>
      </c>
      <c r="H306" s="4">
        <f t="shared" si="512"/>
        <v>0.2894915232597628</v>
      </c>
      <c r="I306" s="3">
        <f>SUM(I$114:I117)</f>
        <v>94573.62000000001</v>
      </c>
      <c r="J306" s="4">
        <f t="shared" si="513"/>
        <v>6.8496663435201758E-3</v>
      </c>
      <c r="K306" s="3">
        <f>SUM(K$114:K117)</f>
        <v>13807040.41</v>
      </c>
    </row>
    <row r="307" spans="1:11" x14ac:dyDescent="0.2">
      <c r="A307" s="2">
        <v>39569</v>
      </c>
      <c r="B307" s="2"/>
      <c r="C307" s="3">
        <f>SUM(C$114:C118)</f>
        <v>9982352.1400000006</v>
      </c>
      <c r="D307" s="4">
        <f t="shared" si="510"/>
        <v>0.572773877621917</v>
      </c>
      <c r="E307" s="3">
        <f>SUM(E$114:E118)</f>
        <v>2145773.2399999998</v>
      </c>
      <c r="F307" s="4">
        <f t="shared" si="511"/>
        <v>0.12312156913872847</v>
      </c>
      <c r="G307" s="3">
        <f>SUM(G$114:G118)</f>
        <v>5183126.6900000004</v>
      </c>
      <c r="H307" s="4">
        <f t="shared" si="512"/>
        <v>0.29740080602255248</v>
      </c>
      <c r="I307" s="3">
        <f>SUM(I$114:I118)</f>
        <v>116833.48000000001</v>
      </c>
      <c r="J307" s="4">
        <f t="shared" si="513"/>
        <v>6.7037472168020203E-3</v>
      </c>
      <c r="K307" s="3">
        <f>SUM(K$114:K118)</f>
        <v>17428085.550000001</v>
      </c>
    </row>
    <row r="308" spans="1:11" x14ac:dyDescent="0.2">
      <c r="A308" s="2">
        <v>39600</v>
      </c>
      <c r="B308" s="2"/>
      <c r="C308" s="3">
        <f>SUM(C$114:C119)</f>
        <v>11848149.98</v>
      </c>
      <c r="D308" s="4">
        <f t="shared" si="510"/>
        <v>0.57166028983857775</v>
      </c>
      <c r="E308" s="3">
        <f>SUM(E$114:E119)</f>
        <v>2522593.75</v>
      </c>
      <c r="F308" s="4">
        <f t="shared" si="511"/>
        <v>0.12171239195184333</v>
      </c>
      <c r="G308" s="3">
        <f>SUM(G$114:G119)</f>
        <v>6213364.7600000007</v>
      </c>
      <c r="H308" s="4">
        <f t="shared" si="512"/>
        <v>0.29978806020941384</v>
      </c>
      <c r="I308" s="3">
        <f>SUM(I$114:I119)</f>
        <v>141749.49000000002</v>
      </c>
      <c r="J308" s="4">
        <f t="shared" si="513"/>
        <v>6.8392580001650684E-3</v>
      </c>
      <c r="K308" s="3">
        <f>SUM(K$114:K119)</f>
        <v>20725857.98</v>
      </c>
    </row>
    <row r="309" spans="1:11" x14ac:dyDescent="0.2">
      <c r="A309" s="2">
        <v>39630</v>
      </c>
      <c r="B309" s="2"/>
      <c r="C309" s="3">
        <f>SUM(C$114:C120)</f>
        <v>13765718.380000001</v>
      </c>
      <c r="D309" s="4">
        <f t="shared" si="510"/>
        <v>0.57086516287070888</v>
      </c>
      <c r="E309" s="3">
        <f>SUM(E$114:E120)</f>
        <v>2951589.74</v>
      </c>
      <c r="F309" s="4">
        <f t="shared" si="511"/>
        <v>0.12240260269312681</v>
      </c>
      <c r="G309" s="3">
        <f>SUM(G$114:G120)</f>
        <v>7232102.5700000003</v>
      </c>
      <c r="H309" s="4">
        <f t="shared" si="512"/>
        <v>0.29991572524969246</v>
      </c>
      <c r="I309" s="3">
        <f>SUM(I$114:I120)</f>
        <v>164371.82</v>
      </c>
      <c r="J309" s="4">
        <f t="shared" si="513"/>
        <v>6.8165091864718823E-3</v>
      </c>
      <c r="K309" s="3">
        <f>SUM(K$114:K120)</f>
        <v>24113782.510000002</v>
      </c>
    </row>
    <row r="310" spans="1:11" x14ac:dyDescent="0.2">
      <c r="A310" s="2">
        <v>39661</v>
      </c>
      <c r="B310" s="2"/>
      <c r="C310" s="3">
        <f>SUM(C$114:C121)</f>
        <v>15585252.790000001</v>
      </c>
      <c r="D310" s="4">
        <f t="shared" si="510"/>
        <v>0.57059275397214759</v>
      </c>
      <c r="E310" s="3">
        <f>SUM(E$114:E121)</f>
        <v>3332425.06</v>
      </c>
      <c r="F310" s="4">
        <f t="shared" si="511"/>
        <v>0.1220036413917672</v>
      </c>
      <c r="G310" s="3">
        <f>SUM(G$114:G121)</f>
        <v>8200540.2599999998</v>
      </c>
      <c r="H310" s="4">
        <f t="shared" si="512"/>
        <v>0.30023053934775934</v>
      </c>
      <c r="I310" s="3">
        <f>SUM(I$114:I121)</f>
        <v>195926.14</v>
      </c>
      <c r="J310" s="4">
        <f t="shared" si="513"/>
        <v>7.1730652883258469E-3</v>
      </c>
      <c r="K310" s="3">
        <f>SUM(K$114:K121)</f>
        <v>27314144.25</v>
      </c>
    </row>
    <row r="311" spans="1:11" x14ac:dyDescent="0.2">
      <c r="A311" s="2">
        <v>39692</v>
      </c>
      <c r="B311" s="2"/>
      <c r="C311" s="3">
        <f>SUM(C$114:C122)</f>
        <v>17533100.690000001</v>
      </c>
      <c r="D311" s="4">
        <f t="shared" si="510"/>
        <v>0.56982550813992938</v>
      </c>
      <c r="E311" s="3">
        <f>SUM(E$114:E122)</f>
        <v>3763047.5300000003</v>
      </c>
      <c r="F311" s="4">
        <f t="shared" si="511"/>
        <v>0.12229898800272937</v>
      </c>
      <c r="G311" s="3">
        <f>SUM(G$114:G122)</f>
        <v>9252884.8100000005</v>
      </c>
      <c r="H311" s="4">
        <f t="shared" si="512"/>
        <v>0.30071861685170553</v>
      </c>
      <c r="I311" s="3">
        <f>SUM(I$114:I122)</f>
        <v>220212.01</v>
      </c>
      <c r="J311" s="4">
        <f t="shared" si="513"/>
        <v>7.1568870056358076E-3</v>
      </c>
      <c r="K311" s="3">
        <f>SUM(K$114:K122)</f>
        <v>30769245.039999999</v>
      </c>
    </row>
    <row r="312" spans="1:11" x14ac:dyDescent="0.2">
      <c r="A312" s="2">
        <v>39722</v>
      </c>
      <c r="B312" s="2"/>
      <c r="C312" s="3">
        <f>SUM(C$114:C123)</f>
        <v>19621850.120000001</v>
      </c>
      <c r="D312" s="4">
        <f t="shared" si="510"/>
        <v>0.56978026567788931</v>
      </c>
      <c r="E312" s="3">
        <f>SUM(E$114:E123)</f>
        <v>4177150.1300000004</v>
      </c>
      <c r="F312" s="4">
        <f t="shared" si="511"/>
        <v>0.12129629450292784</v>
      </c>
      <c r="G312" s="3">
        <f>SUM(G$114:G123)</f>
        <v>10379799.91</v>
      </c>
      <c r="H312" s="4">
        <f t="shared" si="512"/>
        <v>0.30140914920020456</v>
      </c>
      <c r="I312" s="3">
        <f>SUM(I$114:I123)</f>
        <v>258773.94</v>
      </c>
      <c r="J312" s="4">
        <f t="shared" si="513"/>
        <v>7.5142906189782973E-3</v>
      </c>
      <c r="K312" s="3">
        <f>SUM(K$114:K123)</f>
        <v>34437574.100000001</v>
      </c>
    </row>
    <row r="313" spans="1:11" x14ac:dyDescent="0.2">
      <c r="A313" s="2">
        <v>39753</v>
      </c>
      <c r="B313" s="2"/>
      <c r="C313" s="3">
        <f>SUM(C$114:C124)</f>
        <v>21576277.850000001</v>
      </c>
      <c r="D313" s="4">
        <f t="shared" si="510"/>
        <v>0.57165547275443862</v>
      </c>
      <c r="E313" s="3">
        <f>SUM(E$114:E124)</f>
        <v>4609753.7</v>
      </c>
      <c r="F313" s="4">
        <f t="shared" si="511"/>
        <v>0.12213371319071248</v>
      </c>
      <c r="G313" s="3">
        <f>SUM(G$114:G124)</f>
        <v>11270763.560000001</v>
      </c>
      <c r="H313" s="4">
        <f t="shared" si="512"/>
        <v>0.29861469693649217</v>
      </c>
      <c r="I313" s="3">
        <f>SUM(I$114:I124)</f>
        <v>286704.03999999998</v>
      </c>
      <c r="J313" s="4">
        <f t="shared" si="513"/>
        <v>7.5961171183567908E-3</v>
      </c>
      <c r="K313" s="3">
        <f>SUM(K$114:K124)</f>
        <v>37743499.149999999</v>
      </c>
    </row>
    <row r="314" spans="1:11" x14ac:dyDescent="0.2">
      <c r="A314" s="2">
        <v>39783</v>
      </c>
      <c r="B314" s="2"/>
      <c r="C314" s="3">
        <f>SUM(C$114:C125)</f>
        <v>23777061.390000001</v>
      </c>
      <c r="D314" s="4">
        <f t="shared" si="510"/>
        <v>0.57752760658508484</v>
      </c>
      <c r="E314" s="3">
        <f>SUM(E$114:E125)</f>
        <v>5175908.5600000005</v>
      </c>
      <c r="F314" s="4">
        <f t="shared" si="511"/>
        <v>0.12571907156774403</v>
      </c>
      <c r="G314" s="3">
        <f>SUM(G$114:G125)</f>
        <v>11902188.49</v>
      </c>
      <c r="H314" s="4">
        <f t="shared" si="512"/>
        <v>0.28909554124485715</v>
      </c>
      <c r="I314" s="3">
        <f>SUM(I$114:I125)</f>
        <v>315274.13999999996</v>
      </c>
      <c r="J314" s="4">
        <f t="shared" si="513"/>
        <v>7.6577806023139915E-3</v>
      </c>
      <c r="K314" s="3">
        <f>SUM(K$114:K125)</f>
        <v>41170432.579999998</v>
      </c>
    </row>
    <row r="315" spans="1:11" x14ac:dyDescent="0.2">
      <c r="A315" s="2">
        <v>39814</v>
      </c>
      <c r="B315" s="2"/>
      <c r="C315" s="3">
        <f>SUM(C$126:C126)</f>
        <v>2077074.98</v>
      </c>
      <c r="D315" s="4">
        <f t="shared" si="510"/>
        <v>0.60091403681565847</v>
      </c>
      <c r="E315" s="3">
        <f>SUM(E$126:E126)</f>
        <v>447389.81</v>
      </c>
      <c r="F315" s="4">
        <f t="shared" si="511"/>
        <v>0.12943337113294315</v>
      </c>
      <c r="G315" s="3">
        <f>SUM(G$126:G126)</f>
        <v>893361.18</v>
      </c>
      <c r="H315" s="4">
        <f t="shared" si="512"/>
        <v>0.25845637648006337</v>
      </c>
      <c r="I315" s="3">
        <f>SUM(I$126:I126)</f>
        <v>38700.01</v>
      </c>
      <c r="J315" s="4">
        <f t="shared" si="513"/>
        <v>1.1196215571335009E-2</v>
      </c>
      <c r="K315" s="3">
        <f>SUM(K$126:K126)</f>
        <v>3456525.98</v>
      </c>
    </row>
    <row r="316" spans="1:11" x14ac:dyDescent="0.2">
      <c r="A316" s="2">
        <v>39845</v>
      </c>
      <c r="B316" s="2"/>
      <c r="C316" s="3">
        <f>SUM(C$126:C127)</f>
        <v>3524259.31</v>
      </c>
      <c r="D316" s="4">
        <f t="shared" si="510"/>
        <v>0.5589456188085864</v>
      </c>
      <c r="E316" s="3">
        <f>SUM(E$126:E127)</f>
        <v>637597.97</v>
      </c>
      <c r="F316" s="4">
        <f t="shared" si="511"/>
        <v>0.10112269289649646</v>
      </c>
      <c r="G316" s="3">
        <f>SUM(G$126:G127)</f>
        <v>2079817.6800000002</v>
      </c>
      <c r="H316" s="4">
        <f t="shared" si="512"/>
        <v>0.32985795819792801</v>
      </c>
      <c r="I316" s="3">
        <f>SUM(I$126:I127)</f>
        <v>63516.800000000003</v>
      </c>
      <c r="J316" s="4">
        <f t="shared" si="513"/>
        <v>1.0073730096989152E-2</v>
      </c>
      <c r="K316" s="3">
        <f>SUM(K$126:K127)</f>
        <v>6305191.7599999998</v>
      </c>
    </row>
    <row r="317" spans="1:11" x14ac:dyDescent="0.2">
      <c r="A317" s="2">
        <v>39873</v>
      </c>
      <c r="B317" s="2"/>
      <c r="C317" s="3">
        <f>SUM(C$126:C128)</f>
        <v>5717649.6299999999</v>
      </c>
      <c r="D317" s="4">
        <f t="shared" si="510"/>
        <v>0.59628102141877148</v>
      </c>
      <c r="E317" s="3">
        <f>SUM(E$126:E128)</f>
        <v>899797.78</v>
      </c>
      <c r="F317" s="4">
        <f t="shared" si="511"/>
        <v>9.383791838408663E-2</v>
      </c>
      <c r="G317" s="3">
        <f>SUM(G$126:G128)</f>
        <v>2873340.17</v>
      </c>
      <c r="H317" s="4">
        <f t="shared" si="512"/>
        <v>0.29965428494631047</v>
      </c>
      <c r="I317" s="3">
        <f>SUM(I$126:I128)</f>
        <v>98063.02</v>
      </c>
      <c r="J317" s="4">
        <f t="shared" si="513"/>
        <v>1.022677525083142E-2</v>
      </c>
      <c r="K317" s="3">
        <f>SUM(K$126:K128)</f>
        <v>9588850.5999999996</v>
      </c>
    </row>
    <row r="318" spans="1:11" x14ac:dyDescent="0.2">
      <c r="A318" s="2">
        <v>39904</v>
      </c>
      <c r="B318" s="2"/>
      <c r="C318" s="3">
        <f>SUM(C$126:C129)</f>
        <v>7599100.0099999998</v>
      </c>
      <c r="D318" s="4">
        <f t="shared" si="510"/>
        <v>0.5943168419024627</v>
      </c>
      <c r="E318" s="3">
        <f>SUM(E$126:E129)</f>
        <v>1080394.1100000001</v>
      </c>
      <c r="F318" s="4">
        <f t="shared" si="511"/>
        <v>8.4496376494618858E-2</v>
      </c>
      <c r="G318" s="3">
        <f>SUM(G$126:G129)</f>
        <v>3978079.77</v>
      </c>
      <c r="H318" s="4">
        <f t="shared" si="512"/>
        <v>0.31112102783635759</v>
      </c>
      <c r="I318" s="3">
        <f>SUM(I$126:I129)</f>
        <v>128703.52</v>
      </c>
      <c r="J318" s="4">
        <f t="shared" si="513"/>
        <v>1.0065753766560897E-2</v>
      </c>
      <c r="K318" s="3">
        <f>SUM(K$126:K129)</f>
        <v>12786277.41</v>
      </c>
    </row>
    <row r="319" spans="1:11" x14ac:dyDescent="0.2">
      <c r="A319" s="2">
        <v>39934</v>
      </c>
      <c r="B319" s="2"/>
      <c r="C319" s="3">
        <f>SUM(C$126:C130)</f>
        <v>9725779.0099999998</v>
      </c>
      <c r="D319" s="4">
        <f t="shared" ref="D319:D338" si="514">C319/$K319</f>
        <v>0.60045219312741338</v>
      </c>
      <c r="E319" s="3">
        <f>SUM(E$126:E130)</f>
        <v>1305734.27</v>
      </c>
      <c r="F319" s="4">
        <f t="shared" ref="F319:F338" si="515">E319/$K319</f>
        <v>8.0613697397091288E-2</v>
      </c>
      <c r="G319" s="3">
        <f>SUM(G$126:G130)</f>
        <v>5007753.6100000003</v>
      </c>
      <c r="H319" s="4">
        <f t="shared" ref="H319:H338" si="516">G319/$K319</f>
        <v>0.30916974719192408</v>
      </c>
      <c r="I319" s="3">
        <f>SUM(I$126:I130)</f>
        <v>158157.52000000002</v>
      </c>
      <c r="J319" s="4">
        <f t="shared" ref="J319:J338" si="517">+I319/$K319</f>
        <v>9.7643622835712329E-3</v>
      </c>
      <c r="K319" s="3">
        <f>SUM(K$126:K130)</f>
        <v>16197424.41</v>
      </c>
    </row>
    <row r="320" spans="1:11" x14ac:dyDescent="0.2">
      <c r="A320" s="2">
        <v>39965</v>
      </c>
      <c r="B320" s="2"/>
      <c r="C320" s="3">
        <f>SUM(C$126:C131)</f>
        <v>11601705.98</v>
      </c>
      <c r="D320" s="4">
        <f t="shared" si="514"/>
        <v>0.6001445291418942</v>
      </c>
      <c r="E320" s="3">
        <f>SUM(E$126:E131)</f>
        <v>1507914.63</v>
      </c>
      <c r="F320" s="4">
        <f t="shared" si="515"/>
        <v>7.8002900363755248E-2</v>
      </c>
      <c r="G320" s="3">
        <f>SUM(G$126:G131)</f>
        <v>6030753.6699999999</v>
      </c>
      <c r="H320" s="4">
        <f t="shared" si="516"/>
        <v>0.31196479447869097</v>
      </c>
      <c r="I320" s="3">
        <f>SUM(I$126:I131)</f>
        <v>191145.74000000002</v>
      </c>
      <c r="J320" s="4">
        <f t="shared" si="517"/>
        <v>9.8877760156596325E-3</v>
      </c>
      <c r="K320" s="3">
        <f>SUM(K$126:K131)</f>
        <v>19331520.02</v>
      </c>
    </row>
    <row r="321" spans="1:11" x14ac:dyDescent="0.2">
      <c r="A321" s="2">
        <v>39995</v>
      </c>
      <c r="B321" s="2"/>
      <c r="C321" s="3">
        <f>SUM(C$126:C132)</f>
        <v>13787682.280000001</v>
      </c>
      <c r="D321" s="4">
        <f t="shared" si="514"/>
        <v>0.60023283867854738</v>
      </c>
      <c r="E321" s="3">
        <f>SUM(E$126:E132)</f>
        <v>1877286.68</v>
      </c>
      <c r="F321" s="4">
        <f t="shared" si="515"/>
        <v>8.1725781756977478E-2</v>
      </c>
      <c r="G321" s="3">
        <f>SUM(G$126:G132)</f>
        <v>7084702.2199999997</v>
      </c>
      <c r="H321" s="4">
        <f t="shared" si="516"/>
        <v>0.30842536391133069</v>
      </c>
      <c r="I321" s="3">
        <f>SUM(I$126:I132)</f>
        <v>220885.23</v>
      </c>
      <c r="J321" s="4">
        <f t="shared" si="517"/>
        <v>9.6160156531445561E-3</v>
      </c>
      <c r="K321" s="3">
        <f>SUM(K$126:K132)</f>
        <v>22970556.41</v>
      </c>
    </row>
    <row r="322" spans="1:11" x14ac:dyDescent="0.2">
      <c r="A322" s="2">
        <v>40026</v>
      </c>
      <c r="B322" s="2"/>
      <c r="C322" s="3">
        <f>SUM(C$126:C133)</f>
        <v>15961440.140000001</v>
      </c>
      <c r="D322" s="4">
        <f t="shared" si="514"/>
        <v>0.60140684499953578</v>
      </c>
      <c r="E322" s="3">
        <f>SUM(E$126:E133)</f>
        <v>2104105.08</v>
      </c>
      <c r="F322" s="4">
        <f t="shared" si="515"/>
        <v>7.9280013996925969E-2</v>
      </c>
      <c r="G322" s="3">
        <f>SUM(G$126:G133)</f>
        <v>8225746.7999999998</v>
      </c>
      <c r="H322" s="4">
        <f t="shared" si="516"/>
        <v>0.30993571929362429</v>
      </c>
      <c r="I322" s="3">
        <f>SUM(I$126:I133)</f>
        <v>248878.37</v>
      </c>
      <c r="J322" s="4">
        <f t="shared" si="517"/>
        <v>9.3774217099138971E-3</v>
      </c>
      <c r="K322" s="3">
        <f>SUM(K$126:K133)</f>
        <v>26540170.390000001</v>
      </c>
    </row>
    <row r="323" spans="1:11" x14ac:dyDescent="0.2">
      <c r="A323" s="2">
        <v>40057</v>
      </c>
      <c r="B323" s="2"/>
      <c r="C323" s="3">
        <f>SUM(C$126:C134)</f>
        <v>17895881.960000001</v>
      </c>
      <c r="D323" s="4">
        <f t="shared" si="514"/>
        <v>0.60205762888352876</v>
      </c>
      <c r="E323" s="3">
        <f>SUM(E$126:E134)</f>
        <v>2075199.83</v>
      </c>
      <c r="F323" s="4">
        <f t="shared" si="515"/>
        <v>6.9814379190803619E-2</v>
      </c>
      <c r="G323" s="3">
        <f>SUM(G$126:G134)</f>
        <v>9478102.5299999993</v>
      </c>
      <c r="H323" s="4">
        <f t="shared" si="516"/>
        <v>0.31886463870746129</v>
      </c>
      <c r="I323" s="3">
        <f>SUM(I$126:I134)</f>
        <v>275348.84999999998</v>
      </c>
      <c r="J323" s="4">
        <f t="shared" si="517"/>
        <v>9.2633532182063178E-3</v>
      </c>
      <c r="K323" s="3">
        <f>SUM(K$126:K134)</f>
        <v>29724533.170000002</v>
      </c>
    </row>
    <row r="324" spans="1:11" x14ac:dyDescent="0.2">
      <c r="A324" s="2">
        <v>40087</v>
      </c>
      <c r="B324" s="2"/>
      <c r="C324" s="3">
        <f>SUM(C$126:C135)</f>
        <v>20713296.289999999</v>
      </c>
      <c r="D324" s="4">
        <f t="shared" si="514"/>
        <v>0.61194384019436776</v>
      </c>
      <c r="E324" s="3">
        <f>SUM(E$126:E135)</f>
        <v>2129877.16</v>
      </c>
      <c r="F324" s="4">
        <f t="shared" si="515"/>
        <v>6.2924084616214113E-2</v>
      </c>
      <c r="G324" s="3">
        <f>SUM(G$126:G135)</f>
        <v>10700026.899999999</v>
      </c>
      <c r="H324" s="4">
        <f t="shared" si="516"/>
        <v>0.31611653981554838</v>
      </c>
      <c r="I324" s="3">
        <f>SUM(I$126:I135)</f>
        <v>305161.09999999998</v>
      </c>
      <c r="J324" s="4">
        <f t="shared" si="517"/>
        <v>9.0155353738696244E-3</v>
      </c>
      <c r="K324" s="3">
        <f>SUM(K$126:K135)</f>
        <v>33848361.450000003</v>
      </c>
    </row>
    <row r="325" spans="1:11" x14ac:dyDescent="0.2">
      <c r="A325" s="2">
        <v>40118</v>
      </c>
      <c r="B325" s="2"/>
      <c r="C325" s="3">
        <f>SUM(C$126:C136)</f>
        <v>23040383.02</v>
      </c>
      <c r="D325" s="4">
        <f t="shared" si="514"/>
        <v>0.61982811088829159</v>
      </c>
      <c r="E325" s="3">
        <f>SUM(E$126:E136)</f>
        <v>2093118.3800000001</v>
      </c>
      <c r="F325" s="4">
        <f t="shared" si="515"/>
        <v>5.630868246481787E-2</v>
      </c>
      <c r="G325" s="3">
        <f>SUM(G$126:G136)</f>
        <v>11699858.299999999</v>
      </c>
      <c r="H325" s="4">
        <f t="shared" si="516"/>
        <v>0.31474741810736179</v>
      </c>
      <c r="I325" s="3">
        <f>SUM(I$126:I136)</f>
        <v>338854.04</v>
      </c>
      <c r="J325" s="4">
        <f t="shared" si="517"/>
        <v>9.1157885395286107E-3</v>
      </c>
      <c r="K325" s="3">
        <f>SUM(K$126:K136)</f>
        <v>37172213.740000002</v>
      </c>
    </row>
    <row r="326" spans="1:11" x14ac:dyDescent="0.2">
      <c r="A326" s="2">
        <v>40148</v>
      </c>
      <c r="B326" s="2"/>
      <c r="C326" s="3">
        <f>SUM(C$126:C137)</f>
        <v>24550076.390000001</v>
      </c>
      <c r="D326" s="4">
        <f t="shared" si="514"/>
        <v>0.61112932114547569</v>
      </c>
      <c r="E326" s="3">
        <f>SUM(E$126:E137)</f>
        <v>2257919.0700000003</v>
      </c>
      <c r="F326" s="4">
        <f t="shared" si="515"/>
        <v>5.6206772090232344E-2</v>
      </c>
      <c r="G326" s="3">
        <f>SUM(G$126:G137)</f>
        <v>12975912.85</v>
      </c>
      <c r="H326" s="4">
        <f t="shared" si="516"/>
        <v>0.32301165525063175</v>
      </c>
      <c r="I326" s="3">
        <f>SUM(I$126:I137)</f>
        <v>387746.92</v>
      </c>
      <c r="J326" s="4">
        <f t="shared" si="517"/>
        <v>9.6522515136601185E-3</v>
      </c>
      <c r="K326" s="3">
        <f>SUM(K$126:K137)</f>
        <v>40171655.230000004</v>
      </c>
    </row>
    <row r="327" spans="1:11" x14ac:dyDescent="0.2">
      <c r="A327" s="2">
        <v>40179</v>
      </c>
      <c r="B327" s="2"/>
      <c r="C327" s="3">
        <f>SUM(C$138:C138)</f>
        <v>1879698.83</v>
      </c>
      <c r="D327" s="4">
        <f t="shared" si="514"/>
        <v>0.62239126980490278</v>
      </c>
      <c r="E327" s="3">
        <f>SUM(E$138:E138)</f>
        <v>136625.60000000001</v>
      </c>
      <c r="F327" s="4">
        <f t="shared" si="515"/>
        <v>4.5238406980259022E-2</v>
      </c>
      <c r="G327" s="3">
        <f>SUM(G$138:G138)</f>
        <v>983464.34</v>
      </c>
      <c r="H327" s="4">
        <f t="shared" si="516"/>
        <v>0.32563706994510422</v>
      </c>
      <c r="I327" s="3">
        <f>SUM(I$138:I138)</f>
        <v>20335.259999999998</v>
      </c>
      <c r="J327" s="4">
        <f t="shared" si="517"/>
        <v>6.7332532697340908E-3</v>
      </c>
      <c r="K327" s="3">
        <f>SUM(K$138:K138)</f>
        <v>3020124.03</v>
      </c>
    </row>
    <row r="328" spans="1:11" x14ac:dyDescent="0.2">
      <c r="A328" s="2">
        <v>40210</v>
      </c>
      <c r="B328" s="2"/>
      <c r="C328" s="3">
        <f>SUM(C$138:C139)</f>
        <v>3415450.7199999997</v>
      </c>
      <c r="D328" s="4">
        <f t="shared" si="514"/>
        <v>0.59434859068858248</v>
      </c>
      <c r="E328" s="3">
        <f>SUM(E$138:E139)</f>
        <v>381894.68</v>
      </c>
      <c r="F328" s="4">
        <f t="shared" si="515"/>
        <v>6.6456401645715216E-2</v>
      </c>
      <c r="G328" s="3">
        <f>SUM(G$138:G139)</f>
        <v>1906899.2799999998</v>
      </c>
      <c r="H328" s="4">
        <f t="shared" si="516"/>
        <v>0.33183406600376092</v>
      </c>
      <c r="I328" s="3">
        <f>SUM(I$138:I139)</f>
        <v>42299.979999999996</v>
      </c>
      <c r="J328" s="4">
        <f t="shared" si="517"/>
        <v>7.3609416619412468E-3</v>
      </c>
      <c r="K328" s="3">
        <f>SUM(K$138:K139)</f>
        <v>5746544.6600000001</v>
      </c>
    </row>
    <row r="329" spans="1:11" x14ac:dyDescent="0.2">
      <c r="A329" s="2">
        <v>40238</v>
      </c>
      <c r="B329" s="2"/>
      <c r="C329" s="3">
        <f>SUM(C$138:C140)</f>
        <v>5251962.8</v>
      </c>
      <c r="D329" s="4">
        <f t="shared" si="514"/>
        <v>0.59948008021050059</v>
      </c>
      <c r="E329" s="3">
        <f>SUM(E$138:E140)</f>
        <v>771992.13</v>
      </c>
      <c r="F329" s="4">
        <f t="shared" si="515"/>
        <v>8.8118275326374215E-2</v>
      </c>
      <c r="G329" s="3">
        <f>SUM(G$138:G140)</f>
        <v>2667319.96</v>
      </c>
      <c r="H329" s="4">
        <f t="shared" si="516"/>
        <v>0.30445858899988198</v>
      </c>
      <c r="I329" s="3">
        <f>SUM(I$138:I140)</f>
        <v>69588.01999999999</v>
      </c>
      <c r="J329" s="4">
        <f t="shared" si="517"/>
        <v>7.9430554632431739E-3</v>
      </c>
      <c r="K329" s="3">
        <f>SUM(K$138:K140)</f>
        <v>8760862.9100000001</v>
      </c>
    </row>
    <row r="330" spans="1:11" x14ac:dyDescent="0.2">
      <c r="A330" s="2">
        <v>40269</v>
      </c>
      <c r="B330" s="2"/>
      <c r="C330" s="3">
        <f>SUM(C$138:C141)</f>
        <v>6697512.7699999996</v>
      </c>
      <c r="D330" s="4">
        <f t="shared" si="514"/>
        <v>0.57667344196181924</v>
      </c>
      <c r="E330" s="3">
        <f>SUM(E$138:E141)</f>
        <v>1268976.43</v>
      </c>
      <c r="F330" s="4">
        <f t="shared" si="515"/>
        <v>0.10926220386385641</v>
      </c>
      <c r="G330" s="3">
        <f>SUM(G$138:G141)</f>
        <v>3555662.4</v>
      </c>
      <c r="H330" s="4">
        <f t="shared" si="516"/>
        <v>0.30615187235577651</v>
      </c>
      <c r="I330" s="3">
        <f>SUM(I$138:I141)</f>
        <v>91895.939999999988</v>
      </c>
      <c r="J330" s="4">
        <f t="shared" si="517"/>
        <v>7.9124818185478171E-3</v>
      </c>
      <c r="K330" s="3">
        <f>SUM(K$138:K141)</f>
        <v>11614047.539999999</v>
      </c>
    </row>
    <row r="331" spans="1:11" x14ac:dyDescent="0.2">
      <c r="A331" s="2">
        <v>40299</v>
      </c>
      <c r="B331" s="2"/>
      <c r="C331" s="3">
        <f>SUM(C$138:C142)</f>
        <v>8537923.3300000001</v>
      </c>
      <c r="D331" s="4">
        <f t="shared" si="514"/>
        <v>0.58156719967504422</v>
      </c>
      <c r="E331" s="3">
        <f>SUM(E$138:E142)</f>
        <v>1677156.83</v>
      </c>
      <c r="F331" s="4">
        <f t="shared" si="515"/>
        <v>0.11424082453537027</v>
      </c>
      <c r="G331" s="3">
        <f>SUM(G$138:G142)</f>
        <v>4335101.2</v>
      </c>
      <c r="H331" s="4">
        <f t="shared" si="516"/>
        <v>0.29528874501991154</v>
      </c>
      <c r="I331" s="3">
        <f>SUM(I$138:I142)</f>
        <v>130707.34</v>
      </c>
      <c r="J331" s="4">
        <f t="shared" si="517"/>
        <v>8.9032307696740465E-3</v>
      </c>
      <c r="K331" s="3">
        <f>SUM(K$138:K142)</f>
        <v>14680888.699999999</v>
      </c>
    </row>
    <row r="332" spans="1:11" x14ac:dyDescent="0.2">
      <c r="A332" s="2">
        <v>40330</v>
      </c>
      <c r="B332" s="2"/>
      <c r="C332" s="3">
        <f>SUM(C$138:C143)</f>
        <v>10213988.35</v>
      </c>
      <c r="D332" s="4">
        <f t="shared" si="514"/>
        <v>0.58061311288936956</v>
      </c>
      <c r="E332" s="3">
        <f>SUM(E$138:E143)</f>
        <v>2070257.52</v>
      </c>
      <c r="F332" s="4">
        <f t="shared" si="515"/>
        <v>0.11768357491516292</v>
      </c>
      <c r="G332" s="3">
        <f>SUM(G$138:G143)</f>
        <v>5147653.75</v>
      </c>
      <c r="H332" s="4">
        <f t="shared" si="516"/>
        <v>0.29261784578637556</v>
      </c>
      <c r="I332" s="3">
        <f>SUM(I$138:I143)</f>
        <v>159829.06</v>
      </c>
      <c r="J332" s="4">
        <f t="shared" si="517"/>
        <v>9.0854664090919794E-3</v>
      </c>
      <c r="K332" s="3">
        <f>SUM(K$138:K143)</f>
        <v>17591728.68</v>
      </c>
    </row>
    <row r="333" spans="1:11" x14ac:dyDescent="0.2">
      <c r="A333" s="2">
        <v>40360</v>
      </c>
      <c r="B333" s="2"/>
      <c r="C333" s="3">
        <f>SUM(C$138:C144)</f>
        <v>11883368.549999999</v>
      </c>
      <c r="D333" s="4">
        <f t="shared" si="514"/>
        <v>0.57720763006934461</v>
      </c>
      <c r="E333" s="3">
        <f>SUM(E$138:E144)</f>
        <v>2485227.7000000002</v>
      </c>
      <c r="F333" s="4">
        <f t="shared" si="515"/>
        <v>0.12071428945959002</v>
      </c>
      <c r="G333" s="3">
        <f>SUM(G$138:G144)</f>
        <v>6026104.2699999996</v>
      </c>
      <c r="H333" s="4">
        <f t="shared" si="516"/>
        <v>0.29270432450211759</v>
      </c>
      <c r="I333" s="3">
        <f>SUM(I$138:I144)</f>
        <v>192983.93</v>
      </c>
      <c r="J333" s="4">
        <f t="shared" si="517"/>
        <v>9.3737559689477373E-3</v>
      </c>
      <c r="K333" s="3">
        <f>SUM(K$138:K144)</f>
        <v>20587684.449999999</v>
      </c>
    </row>
    <row r="334" spans="1:11" x14ac:dyDescent="0.2">
      <c r="A334" s="2">
        <v>40391</v>
      </c>
      <c r="B334" s="2"/>
      <c r="C334" s="3">
        <f>SUM(C$138:C145)</f>
        <v>13560625.719999999</v>
      </c>
      <c r="D334" s="4">
        <f t="shared" si="514"/>
        <v>0.57624526957874433</v>
      </c>
      <c r="E334" s="3">
        <f>SUM(E$138:E145)</f>
        <v>2901224.7</v>
      </c>
      <c r="F334" s="4">
        <f t="shared" si="515"/>
        <v>0.12328465100945298</v>
      </c>
      <c r="G334" s="3">
        <f>SUM(G$138:G145)</f>
        <v>6814458.6999999993</v>
      </c>
      <c r="H334" s="4">
        <f t="shared" si="516"/>
        <v>0.28957362821563959</v>
      </c>
      <c r="I334" s="3">
        <f>SUM(I$138:I145)</f>
        <v>256423.27</v>
      </c>
      <c r="J334" s="4">
        <f t="shared" si="517"/>
        <v>1.089645119616303E-2</v>
      </c>
      <c r="K334" s="3">
        <f>SUM(K$138:K145)</f>
        <v>23532732.390000001</v>
      </c>
    </row>
    <row r="335" spans="1:11" x14ac:dyDescent="0.2">
      <c r="A335" s="2">
        <v>40422</v>
      </c>
      <c r="B335" s="2"/>
      <c r="C335" s="3">
        <f>SUM(C$138:C146)</f>
        <v>15091168.489999998</v>
      </c>
      <c r="D335" s="4">
        <f t="shared" si="514"/>
        <v>0.57007992552958808</v>
      </c>
      <c r="E335" s="3">
        <f>SUM(E$138:E146)</f>
        <v>3362615.5700000003</v>
      </c>
      <c r="F335" s="4">
        <f t="shared" si="515"/>
        <v>0.1270252621591553</v>
      </c>
      <c r="G335" s="3">
        <f>SUM(G$138:G146)</f>
        <v>7676398.7299999995</v>
      </c>
      <c r="H335" s="4">
        <f t="shared" si="516"/>
        <v>0.28998157559725352</v>
      </c>
      <c r="I335" s="3">
        <f>SUM(I$138:I146)</f>
        <v>341839.49</v>
      </c>
      <c r="J335" s="4">
        <f t="shared" si="517"/>
        <v>1.2913236714002947E-2</v>
      </c>
      <c r="K335" s="3">
        <f>SUM(K$138:K146)</f>
        <v>26472022.280000001</v>
      </c>
    </row>
    <row r="336" spans="1:11" x14ac:dyDescent="0.2">
      <c r="A336" s="2">
        <v>40452</v>
      </c>
      <c r="B336" s="2"/>
      <c r="C336" s="3">
        <f>SUM(C$138:C147)</f>
        <v>16976956.219999999</v>
      </c>
      <c r="D336" s="4">
        <f t="shared" si="514"/>
        <v>0.56768766188496655</v>
      </c>
      <c r="E336" s="3">
        <f>SUM(E$138:E147)</f>
        <v>3818121.5600000005</v>
      </c>
      <c r="F336" s="4">
        <f t="shared" si="515"/>
        <v>0.12767309246138714</v>
      </c>
      <c r="G336" s="3">
        <f>SUM(G$138:G147)</f>
        <v>8630811.3599999994</v>
      </c>
      <c r="H336" s="4">
        <f t="shared" si="516"/>
        <v>0.28860327243799699</v>
      </c>
      <c r="I336" s="3">
        <f>SUM(I$138:I147)</f>
        <v>479563.03</v>
      </c>
      <c r="J336" s="4">
        <f t="shared" si="517"/>
        <v>1.6035973215649257E-2</v>
      </c>
      <c r="K336" s="3">
        <f>SUM(K$138:K147)</f>
        <v>29905452.170000002</v>
      </c>
    </row>
    <row r="337" spans="1:11" x14ac:dyDescent="0.2">
      <c r="A337" s="2">
        <v>40483</v>
      </c>
      <c r="B337" s="2"/>
      <c r="C337" s="3">
        <f>SUM(C$138:C148)</f>
        <v>18747655.219999999</v>
      </c>
      <c r="D337" s="4">
        <f t="shared" si="514"/>
        <v>0.57047932230077536</v>
      </c>
      <c r="E337" s="3">
        <f>SUM(E$138:E148)</f>
        <v>4265155.5600000005</v>
      </c>
      <c r="F337" s="4">
        <f t="shared" si="515"/>
        <v>0.12978599322546025</v>
      </c>
      <c r="G337" s="3">
        <f>SUM(G$138:G148)</f>
        <v>9341662.3599999994</v>
      </c>
      <c r="H337" s="4">
        <f t="shared" si="516"/>
        <v>0.28426089288276668</v>
      </c>
      <c r="I337" s="3">
        <f>SUM(I$138:I148)</f>
        <v>508515.03</v>
      </c>
      <c r="J337" s="4">
        <f t="shared" si="517"/>
        <v>1.5473791590997613E-2</v>
      </c>
      <c r="K337" s="3">
        <f>SUM(K$138:K148)</f>
        <v>32862988.170000002</v>
      </c>
    </row>
    <row r="338" spans="1:11" x14ac:dyDescent="0.2">
      <c r="A338" s="2">
        <v>40513</v>
      </c>
      <c r="B338" s="2"/>
      <c r="C338" s="3">
        <f>SUM(C$138:C149)</f>
        <v>20482096.219999999</v>
      </c>
      <c r="D338" s="4">
        <f t="shared" si="514"/>
        <v>0.57116149176303899</v>
      </c>
      <c r="E338" s="3">
        <f>SUM(E$138:E149)</f>
        <v>4697542.5600000005</v>
      </c>
      <c r="F338" s="4">
        <f t="shared" si="515"/>
        <v>0.1309951573008461</v>
      </c>
      <c r="G338" s="3">
        <f>SUM(G$138:G149)</f>
        <v>10137621.359999999</v>
      </c>
      <c r="H338" s="4">
        <f t="shared" si="516"/>
        <v>0.28269659885947201</v>
      </c>
      <c r="I338" s="3">
        <f>SUM(I$138:I149)</f>
        <v>543169.03</v>
      </c>
      <c r="J338" s="4">
        <f t="shared" si="517"/>
        <v>1.5146752076642813E-2</v>
      </c>
      <c r="K338" s="3">
        <f>SUM(K$138:K149)</f>
        <v>35860429.170000002</v>
      </c>
    </row>
    <row r="339" spans="1:11" x14ac:dyDescent="0.2">
      <c r="A339" s="2">
        <v>40544</v>
      </c>
      <c r="B339" s="2"/>
      <c r="C339" s="3">
        <f>SUM(C$150:C150)</f>
        <v>2024975</v>
      </c>
      <c r="D339" s="4">
        <f t="shared" ref="D339" si="518">C339/$K339</f>
        <v>0.64347981656944442</v>
      </c>
      <c r="E339" s="3">
        <f>SUM(E$150:E150)</f>
        <v>478521</v>
      </c>
      <c r="F339" s="4">
        <f t="shared" ref="F339" si="519">E339/$K339</f>
        <v>0.15206044781028266</v>
      </c>
      <c r="G339" s="3">
        <f>SUM(G$150:G150)</f>
        <v>613704</v>
      </c>
      <c r="H339" s="4">
        <f t="shared" ref="H339" si="520">G339/$K339</f>
        <v>0.19501778409507983</v>
      </c>
      <c r="I339" s="3">
        <f>SUM(I$150:I150)</f>
        <v>29713</v>
      </c>
      <c r="J339" s="4">
        <f t="shared" ref="J339" si="521">+I339/$K339</f>
        <v>9.4419515251931013E-3</v>
      </c>
      <c r="K339" s="3">
        <f>SUM(K$150:K150)</f>
        <v>3146913</v>
      </c>
    </row>
    <row r="340" spans="1:11" x14ac:dyDescent="0.2">
      <c r="A340" s="2">
        <v>40575</v>
      </c>
      <c r="B340" s="2"/>
      <c r="C340" s="3">
        <f>SUM(C$150:C151)</f>
        <v>3704290</v>
      </c>
      <c r="D340" s="4">
        <f t="shared" ref="D340" si="522">C340/$K340</f>
        <v>0.62855251141707469</v>
      </c>
      <c r="E340" s="3">
        <f>SUM(E$150:E151)</f>
        <v>965196</v>
      </c>
      <c r="F340" s="4">
        <f t="shared" ref="F340" si="523">E340/$K340</f>
        <v>0.16377669399796313</v>
      </c>
      <c r="G340" s="3">
        <f>SUM(G$150:G151)</f>
        <v>1172841</v>
      </c>
      <c r="H340" s="4">
        <f t="shared" ref="H340" si="524">G340/$K340</f>
        <v>0.19901037878862435</v>
      </c>
      <c r="I340" s="3">
        <f>SUM(I$150:I151)</f>
        <v>51039</v>
      </c>
      <c r="J340" s="4">
        <f t="shared" ref="J340" si="525">+I340/$K340</f>
        <v>8.6604157963377799E-3</v>
      </c>
      <c r="K340" s="3">
        <f>SUM(K$150:K151)</f>
        <v>5893366</v>
      </c>
    </row>
    <row r="341" spans="1:11" x14ac:dyDescent="0.2">
      <c r="A341" s="2">
        <v>40603</v>
      </c>
      <c r="B341" s="2"/>
      <c r="C341" s="3">
        <f>SUM(C$150:C152)</f>
        <v>5597587</v>
      </c>
      <c r="D341" s="4">
        <f t="shared" ref="D341:D342" si="526">C341/$K341</f>
        <v>0.63240231075478459</v>
      </c>
      <c r="E341" s="3">
        <f>SUM(E$150:E152)</f>
        <v>1391009</v>
      </c>
      <c r="F341" s="4">
        <f t="shared" ref="F341:F342" si="527">E341/$K341</f>
        <v>0.1571529492763046</v>
      </c>
      <c r="G341" s="3">
        <f>SUM(G$150:G152)</f>
        <v>1781124</v>
      </c>
      <c r="H341" s="4">
        <f t="shared" ref="H341:H342" si="528">G341/$K341</f>
        <v>0.20122723118743932</v>
      </c>
      <c r="I341" s="3">
        <f>SUM(I$150:I152)</f>
        <v>81587</v>
      </c>
      <c r="J341" s="4">
        <f t="shared" ref="J341:J342" si="529">+I341/$K341</f>
        <v>9.2175087814714823E-3</v>
      </c>
      <c r="K341" s="3">
        <f>SUM(K$150:K152)</f>
        <v>8851307</v>
      </c>
    </row>
    <row r="342" spans="1:11" x14ac:dyDescent="0.2">
      <c r="A342" s="2">
        <v>40634</v>
      </c>
      <c r="B342" s="2"/>
      <c r="C342" s="3">
        <f>SUM(C$150:C153)</f>
        <v>7293073</v>
      </c>
      <c r="D342" s="4">
        <f t="shared" si="526"/>
        <v>0.62261606085782706</v>
      </c>
      <c r="E342" s="3">
        <f>SUM(E$150:E153)</f>
        <v>1874585</v>
      </c>
      <c r="F342" s="4">
        <f t="shared" si="527"/>
        <v>0.16003497132733621</v>
      </c>
      <c r="G342" s="3">
        <f>SUM(G$150:G153)</f>
        <v>2436616</v>
      </c>
      <c r="H342" s="4">
        <f t="shared" si="528"/>
        <v>0.20801605245733248</v>
      </c>
      <c r="I342" s="3">
        <f>SUM(I$150:I153)</f>
        <v>109322</v>
      </c>
      <c r="J342" s="4">
        <f t="shared" si="529"/>
        <v>9.3329153575042196E-3</v>
      </c>
      <c r="K342" s="3">
        <f>SUM(K$150:K153)</f>
        <v>11713596</v>
      </c>
    </row>
    <row r="343" spans="1:11" x14ac:dyDescent="0.2">
      <c r="A343" s="2">
        <v>40664</v>
      </c>
      <c r="B343" s="2"/>
      <c r="C343" s="3">
        <f>SUM(C$150:C154)</f>
        <v>9278765</v>
      </c>
      <c r="D343" s="4">
        <f t="shared" ref="D343" si="530">C343/$K343</f>
        <v>0.62438785191344159</v>
      </c>
      <c r="E343" s="3">
        <f>SUM(E$150:E154)</f>
        <v>2330216</v>
      </c>
      <c r="F343" s="4">
        <f t="shared" ref="F343" si="531">E343/$K343</f>
        <v>0.15680519581370281</v>
      </c>
      <c r="G343" s="3">
        <f>SUM(G$150:G154)</f>
        <v>3117219</v>
      </c>
      <c r="H343" s="4">
        <f t="shared" ref="H343" si="532">G343/$K343</f>
        <v>0.20976430326166967</v>
      </c>
      <c r="I343" s="3">
        <f>SUM(I$150:I154)</f>
        <v>134379</v>
      </c>
      <c r="J343" s="4">
        <f t="shared" ref="J343" si="533">+I343/$K343</f>
        <v>9.0426490111859027E-3</v>
      </c>
      <c r="K343" s="3">
        <f>SUM(K$150:K154)</f>
        <v>14860579</v>
      </c>
    </row>
    <row r="344" spans="1:11" x14ac:dyDescent="0.2">
      <c r="A344" s="2">
        <v>40695</v>
      </c>
      <c r="B344" s="2"/>
      <c r="C344" s="3">
        <f>SUM(C$150:C155)</f>
        <v>11027376</v>
      </c>
      <c r="D344" s="4">
        <f t="shared" ref="D344" si="534">C344/$K344</f>
        <v>0.61823048923367041</v>
      </c>
      <c r="E344" s="3">
        <f>SUM(E$150:E155)</f>
        <v>2808828</v>
      </c>
      <c r="F344" s="4">
        <f t="shared" ref="F344" si="535">E344/$K344</f>
        <v>0.15747201406873512</v>
      </c>
      <c r="G344" s="3">
        <f>SUM(G$150:G155)</f>
        <v>3843586</v>
      </c>
      <c r="H344" s="4">
        <f t="shared" ref="H344" si="536">G344/$K344</f>
        <v>0.21548390598014308</v>
      </c>
      <c r="I344" s="3">
        <f>SUM(I$150:I155)</f>
        <v>157208</v>
      </c>
      <c r="J344" s="4">
        <f t="shared" ref="J344" si="537">+I344/$K344</f>
        <v>8.8135907174514451E-3</v>
      </c>
      <c r="K344" s="3">
        <f>SUM(K$150:K155)</f>
        <v>17836998</v>
      </c>
    </row>
    <row r="345" spans="1:11" x14ac:dyDescent="0.2">
      <c r="A345" s="2">
        <v>40725</v>
      </c>
      <c r="B345" s="2"/>
      <c r="C345" s="3">
        <f>SUM(C$150:C156)</f>
        <v>12922116</v>
      </c>
      <c r="D345" s="4">
        <f t="shared" ref="D345:D346" si="538">C345/$K345</f>
        <v>0.62054794342931729</v>
      </c>
      <c r="E345" s="3">
        <f>SUM(E$150:E156)</f>
        <v>3221394</v>
      </c>
      <c r="F345" s="4">
        <f t="shared" ref="F345:F346" si="539">E345/$K345</f>
        <v>0.15469830341064436</v>
      </c>
      <c r="G345" s="3">
        <f>SUM(G$150:G156)</f>
        <v>4491382</v>
      </c>
      <c r="H345" s="4">
        <f t="shared" ref="H345:H346" si="540">G345/$K345</f>
        <v>0.21568587244190146</v>
      </c>
      <c r="I345" s="3">
        <f>SUM(I$150:I156)</f>
        <v>188827</v>
      </c>
      <c r="J345" s="4">
        <f t="shared" ref="J345:J346" si="541">+I345/$K345</f>
        <v>9.0678807181368507E-3</v>
      </c>
      <c r="K345" s="3">
        <f>SUM(K$150:K156)</f>
        <v>20823719</v>
      </c>
    </row>
    <row r="346" spans="1:11" x14ac:dyDescent="0.2">
      <c r="A346" s="2">
        <v>40756</v>
      </c>
      <c r="B346" s="2"/>
      <c r="C346" s="3">
        <f>SUM(C$150:C157)</f>
        <v>14745470</v>
      </c>
      <c r="D346" s="4">
        <f t="shared" si="538"/>
        <v>0.62028715624588016</v>
      </c>
      <c r="E346" s="3">
        <f>SUM(E$150:E157)</f>
        <v>3634520</v>
      </c>
      <c r="F346" s="4">
        <f t="shared" si="539"/>
        <v>0.1528907573050419</v>
      </c>
      <c r="G346" s="3">
        <f>SUM(G$150:G157)</f>
        <v>5180909</v>
      </c>
      <c r="H346" s="4">
        <f t="shared" si="540"/>
        <v>0.2179415990388022</v>
      </c>
      <c r="I346" s="3">
        <f>SUM(I$150:I157)</f>
        <v>211107</v>
      </c>
      <c r="J346" s="4">
        <f t="shared" si="541"/>
        <v>8.8804874102757676E-3</v>
      </c>
      <c r="K346" s="3">
        <f>SUM(K$150:K157)</f>
        <v>23772006</v>
      </c>
    </row>
    <row r="347" spans="1:11" x14ac:dyDescent="0.2">
      <c r="A347" s="2">
        <v>40787</v>
      </c>
      <c r="B347" s="2"/>
      <c r="C347" s="3">
        <f>SUM(C$150:C158)</f>
        <v>16392492</v>
      </c>
      <c r="D347" s="4">
        <f t="shared" ref="D347" si="542">C347/$K347</f>
        <v>0.61396448626175837</v>
      </c>
      <c r="E347" s="3">
        <f>SUM(E$150:E158)</f>
        <v>4098510</v>
      </c>
      <c r="F347" s="4">
        <f t="shared" ref="F347" si="543">E347/$K347</f>
        <v>0.15350561626558545</v>
      </c>
      <c r="G347" s="3">
        <f>SUM(G$150:G158)</f>
        <v>5968928</v>
      </c>
      <c r="H347" s="4">
        <f t="shared" ref="H347" si="544">G347/$K347</f>
        <v>0.22356026240875548</v>
      </c>
      <c r="I347" s="3">
        <f>SUM(I$150:I158)</f>
        <v>239484</v>
      </c>
      <c r="J347" s="4">
        <f t="shared" ref="J347" si="545">+I347/$K347</f>
        <v>8.969635063900654E-3</v>
      </c>
      <c r="K347" s="3">
        <f>SUM(K$150:K158)</f>
        <v>26699414</v>
      </c>
    </row>
    <row r="348" spans="1:11" x14ac:dyDescent="0.2">
      <c r="A348" s="2">
        <v>40817</v>
      </c>
      <c r="B348" s="2"/>
      <c r="C348" s="3">
        <f>SUM(C$150:C159)</f>
        <v>18610373</v>
      </c>
      <c r="D348" s="4">
        <f t="shared" ref="D348:D349" si="546">C348/$K348</f>
        <v>0.61944334095944553</v>
      </c>
      <c r="E348" s="3">
        <f>SUM(E$150:E159)</f>
        <v>4510206</v>
      </c>
      <c r="F348" s="4">
        <f t="shared" ref="F348:F349" si="547">E348/$K348</f>
        <v>0.15012149799766705</v>
      </c>
      <c r="G348" s="3">
        <f>SUM(G$150:G159)</f>
        <v>6655885</v>
      </c>
      <c r="H348" s="4">
        <f t="shared" ref="H348:H349" si="548">G348/$K348</f>
        <v>0.22154008635086783</v>
      </c>
      <c r="I348" s="3">
        <f>SUM(I$150:I159)</f>
        <v>267241</v>
      </c>
      <c r="J348" s="4">
        <f t="shared" ref="J348:J349" si="549">+I348/$K348</f>
        <v>8.8950746920195087E-3</v>
      </c>
      <c r="K348" s="3">
        <f>SUM(K$150:K159)</f>
        <v>30043705</v>
      </c>
    </row>
    <row r="349" spans="1:11" x14ac:dyDescent="0.2">
      <c r="A349" s="2">
        <v>40848</v>
      </c>
      <c r="B349" s="2"/>
      <c r="C349" s="3">
        <f>SUM(C$150:C160)</f>
        <v>20433096</v>
      </c>
      <c r="D349" s="4">
        <f t="shared" si="546"/>
        <v>0.61955456379855356</v>
      </c>
      <c r="E349" s="3">
        <f>SUM(E$150:E160)</f>
        <v>4915282</v>
      </c>
      <c r="F349" s="4">
        <f t="shared" si="547"/>
        <v>0.14903690539391984</v>
      </c>
      <c r="G349" s="3">
        <f>SUM(G$150:G160)</f>
        <v>7342161</v>
      </c>
      <c r="H349" s="4">
        <f t="shared" si="548"/>
        <v>0.22262261948427942</v>
      </c>
      <c r="I349" s="3">
        <f>SUM(I$150:I160)</f>
        <v>289762</v>
      </c>
      <c r="J349" s="4">
        <f t="shared" si="549"/>
        <v>8.7859113232471708E-3</v>
      </c>
      <c r="K349" s="3">
        <f>SUM(K$150:K160)</f>
        <v>32980301</v>
      </c>
    </row>
    <row r="350" spans="1:11" x14ac:dyDescent="0.2">
      <c r="A350" s="2">
        <v>40878</v>
      </c>
      <c r="B350" s="2"/>
      <c r="C350" s="3">
        <f>SUM(C$150:C161)</f>
        <v>22484552</v>
      </c>
      <c r="D350" s="4">
        <f t="shared" ref="D350" si="550">C350/$K350</f>
        <v>0.62355523865197682</v>
      </c>
      <c r="E350" s="3">
        <f>SUM(E$150:E161)</f>
        <v>5343181</v>
      </c>
      <c r="F350" s="4">
        <f t="shared" ref="F350" si="551">E350/$K350</f>
        <v>0.14818033748752069</v>
      </c>
      <c r="G350" s="3">
        <f>SUM(G$150:G161)</f>
        <v>7917882</v>
      </c>
      <c r="H350" s="4">
        <f t="shared" ref="H350" si="552">G350/$K350</f>
        <v>0.21958350782920608</v>
      </c>
      <c r="I350" s="3">
        <f>SUM(I$150:I161)</f>
        <v>313022</v>
      </c>
      <c r="J350" s="4">
        <f t="shared" ref="J350" si="553">+I350/$K350</f>
        <v>8.6809160312964692E-3</v>
      </c>
      <c r="K350" s="3">
        <f>SUM(K$150:K161)</f>
        <v>36058637</v>
      </c>
    </row>
    <row r="351" spans="1:11" x14ac:dyDescent="0.2">
      <c r="A351" s="2">
        <v>40909</v>
      </c>
      <c r="B351" s="2"/>
      <c r="C351" s="3">
        <f>SUM(C$162:C162)</f>
        <v>2126330</v>
      </c>
      <c r="D351" s="4">
        <f t="shared" ref="D351" si="554">C351/$K351</f>
        <v>0.67116650900173636</v>
      </c>
      <c r="E351" s="3">
        <f>SUM(E$162:E162)</f>
        <v>469930</v>
      </c>
      <c r="F351" s="4">
        <f t="shared" ref="F351" si="555">E351/$K351</f>
        <v>0.14833129268513634</v>
      </c>
      <c r="G351" s="3">
        <f>SUM(G$162:G162)</f>
        <v>547791</v>
      </c>
      <c r="H351" s="4">
        <f t="shared" ref="H351" si="556">G351/$K351</f>
        <v>0.17290776743617883</v>
      </c>
      <c r="I351" s="3">
        <f>SUM(I$162:I162)</f>
        <v>24060</v>
      </c>
      <c r="J351" s="4">
        <f t="shared" ref="J351" si="557">+I351/$K351</f>
        <v>7.5944308769484402E-3</v>
      </c>
      <c r="K351" s="3">
        <f>SUM(K$162:K162)</f>
        <v>3168111</v>
      </c>
    </row>
    <row r="352" spans="1:11" x14ac:dyDescent="0.2">
      <c r="A352" s="2">
        <v>40940</v>
      </c>
      <c r="B352" s="2"/>
      <c r="C352" s="3">
        <f>SUM(C$162:C163)</f>
        <v>4013630</v>
      </c>
      <c r="D352" s="4">
        <f t="shared" ref="D352" si="558">C352/$K352</f>
        <v>0.64999540880204709</v>
      </c>
      <c r="E352" s="3">
        <f>SUM(E$162:E163)</f>
        <v>904346</v>
      </c>
      <c r="F352" s="4">
        <f t="shared" ref="F352" si="559">E352/$K352</f>
        <v>0.14645613770290139</v>
      </c>
      <c r="G352" s="3">
        <f>SUM(G$162:G163)</f>
        <v>1215462</v>
      </c>
      <c r="H352" s="4">
        <f t="shared" ref="H352" si="560">G352/$K352</f>
        <v>0.19684044607334353</v>
      </c>
      <c r="I352" s="3">
        <f>SUM(I$162:I163)</f>
        <v>41421</v>
      </c>
      <c r="J352" s="4">
        <f t="shared" ref="J352" si="561">+I352/$K352</f>
        <v>6.7080074217079292E-3</v>
      </c>
      <c r="K352" s="3">
        <f>SUM(K$162:K163)</f>
        <v>6174859</v>
      </c>
    </row>
    <row r="353" spans="1:11" x14ac:dyDescent="0.2">
      <c r="A353" s="2">
        <v>40969</v>
      </c>
      <c r="B353" s="2"/>
      <c r="C353" s="3">
        <f>SUM(C$162:C164)</f>
        <v>6105250</v>
      </c>
      <c r="D353" s="4">
        <f t="shared" ref="D353" si="562">C353/$K353</f>
        <v>0.64675108020486705</v>
      </c>
      <c r="E353" s="3">
        <f>SUM(E$162:E164)</f>
        <v>1358922</v>
      </c>
      <c r="F353" s="4">
        <f t="shared" ref="F353" si="563">E353/$K353</f>
        <v>0.14395549263570834</v>
      </c>
      <c r="G353" s="3">
        <f>SUM(G$162:G164)</f>
        <v>1911391</v>
      </c>
      <c r="H353" s="4">
        <f t="shared" ref="H353" si="564">G353/$K353</f>
        <v>0.20248051987123561</v>
      </c>
      <c r="I353" s="3">
        <f>SUM(I$162:I164)</f>
        <v>64313</v>
      </c>
      <c r="J353" s="4">
        <f t="shared" ref="J353" si="565">+I353/$K353</f>
        <v>6.8129072881889553E-3</v>
      </c>
      <c r="K353" s="3">
        <f>SUM(K$162:K164)</f>
        <v>9439876</v>
      </c>
    </row>
    <row r="354" spans="1:11" x14ac:dyDescent="0.2">
      <c r="A354" s="2">
        <v>41000</v>
      </c>
      <c r="B354" s="2"/>
      <c r="C354" s="3">
        <f>SUM(C$162:C165)</f>
        <v>8069629</v>
      </c>
      <c r="D354" s="4">
        <f t="shared" ref="D354" si="566">C354/$K354</f>
        <v>0.64721642436507321</v>
      </c>
      <c r="E354" s="3">
        <f>SUM(E$162:E165)</f>
        <v>1774005</v>
      </c>
      <c r="F354" s="4">
        <f t="shared" ref="F354" si="567">E354/$K354</f>
        <v>0.1422822750470637</v>
      </c>
      <c r="G354" s="3">
        <f>SUM(G$162:G165)</f>
        <v>2527308</v>
      </c>
      <c r="H354" s="4">
        <f t="shared" ref="H354" si="568">G354/$K354</f>
        <v>0.20270017952860586</v>
      </c>
      <c r="I354" s="3">
        <f>SUM(I$162:I165)</f>
        <v>97266</v>
      </c>
      <c r="J354" s="4">
        <f t="shared" ref="J354" si="569">+I354/$K354</f>
        <v>7.801121059257273E-3</v>
      </c>
      <c r="K354" s="3">
        <f>SUM(K$162:K165)</f>
        <v>12468208</v>
      </c>
    </row>
    <row r="355" spans="1:11" x14ac:dyDescent="0.2">
      <c r="A355" s="2">
        <v>41030</v>
      </c>
      <c r="B355" s="2"/>
      <c r="C355" s="3">
        <f>SUM(C$162:C166)</f>
        <v>10209391</v>
      </c>
      <c r="D355" s="4">
        <f t="shared" ref="D355" si="570">C355/$K355</f>
        <v>0.65153436241485674</v>
      </c>
      <c r="E355" s="3">
        <f>SUM(E$162:E166)</f>
        <v>2193851</v>
      </c>
      <c r="F355" s="4">
        <f t="shared" ref="F355" si="571">E355/$K355</f>
        <v>0.14000534532551412</v>
      </c>
      <c r="G355" s="3">
        <f>SUM(G$162:G166)</f>
        <v>3146713</v>
      </c>
      <c r="H355" s="4">
        <f t="shared" ref="H355" si="572">G355/$K355</f>
        <v>0.20081429422749517</v>
      </c>
      <c r="I355" s="3">
        <f>SUM(I$162:I166)</f>
        <v>119811</v>
      </c>
      <c r="J355" s="4">
        <f t="shared" ref="J355" si="573">+I355/$K355</f>
        <v>7.6459980321339832E-3</v>
      </c>
      <c r="K355" s="3">
        <f>SUM(K$162:K166)</f>
        <v>15669766</v>
      </c>
    </row>
    <row r="356" spans="1:11" x14ac:dyDescent="0.2">
      <c r="A356" s="2">
        <v>41061</v>
      </c>
      <c r="B356" s="2"/>
      <c r="C356" s="3">
        <f>SUM(C$162:C167)</f>
        <v>12032216</v>
      </c>
      <c r="D356" s="4">
        <f t="shared" ref="D356" si="574">C356/$K356</f>
        <v>0.64237721429835959</v>
      </c>
      <c r="E356" s="3">
        <f>SUM(E$162:E167)</f>
        <v>2604915</v>
      </c>
      <c r="F356" s="4">
        <f t="shared" ref="F356" si="575">E356/$K356</f>
        <v>0.1390714762088722</v>
      </c>
      <c r="G356" s="3">
        <f>SUM(G$162:G167)</f>
        <v>3947963</v>
      </c>
      <c r="H356" s="4">
        <f t="shared" ref="H356" si="576">G356/$K356</f>
        <v>0.21077426419979453</v>
      </c>
      <c r="I356" s="3">
        <f>SUM(I$162:I167)</f>
        <v>145670</v>
      </c>
      <c r="J356" s="4">
        <f t="shared" ref="J356" si="577">+I356/$K356</f>
        <v>7.7770452929736339E-3</v>
      </c>
      <c r="K356" s="3">
        <f>SUM(K$162:K167)</f>
        <v>18730764</v>
      </c>
    </row>
    <row r="357" spans="1:11" x14ac:dyDescent="0.2">
      <c r="A357" s="2">
        <v>41091</v>
      </c>
      <c r="B357" s="2"/>
      <c r="C357" s="3">
        <f>SUM(C$162:C168)</f>
        <v>13900562</v>
      </c>
      <c r="D357" s="4">
        <f t="shared" ref="D357" si="578">C357/$K357</f>
        <v>0.63404533441551525</v>
      </c>
      <c r="E357" s="3">
        <f>SUM(E$162:E168)</f>
        <v>3054599</v>
      </c>
      <c r="F357" s="4">
        <f t="shared" ref="F357" si="579">E357/$K357</f>
        <v>0.13932920442067728</v>
      </c>
      <c r="G357" s="3">
        <f>SUM(G$162:G168)</f>
        <v>4798423</v>
      </c>
      <c r="H357" s="4">
        <f t="shared" ref="H357" si="580">G357/$K357</f>
        <v>0.21887012307143408</v>
      </c>
      <c r="I357" s="3">
        <f>SUM(I$162:I168)</f>
        <v>170025</v>
      </c>
      <c r="J357" s="4">
        <f t="shared" ref="J357" si="581">+I357/$K357</f>
        <v>7.7553380923733864E-3</v>
      </c>
      <c r="K357" s="3">
        <f>SUM(K$162:K168)</f>
        <v>21923609</v>
      </c>
    </row>
    <row r="358" spans="1:11" x14ac:dyDescent="0.2">
      <c r="A358" s="2">
        <v>41122</v>
      </c>
      <c r="B358" s="2"/>
      <c r="C358" s="3">
        <f>SUM(C$162:C169)</f>
        <v>15884501</v>
      </c>
      <c r="D358" s="4">
        <f t="shared" ref="D358" si="582">C358/$K358</f>
        <v>0.62737768703127128</v>
      </c>
      <c r="E358" s="3">
        <f>SUM(E$162:E169)</f>
        <v>3501431</v>
      </c>
      <c r="F358" s="4">
        <f t="shared" ref="F358" si="583">E358/$K358</f>
        <v>0.1382932760732988</v>
      </c>
      <c r="G358" s="3">
        <f>SUM(G$162:G169)</f>
        <v>5740790</v>
      </c>
      <c r="H358" s="4">
        <f t="shared" ref="H358" si="584">G358/$K358</f>
        <v>0.22673948347085324</v>
      </c>
      <c r="I358" s="3">
        <f>SUM(I$162:I169)</f>
        <v>192159</v>
      </c>
      <c r="J358" s="4">
        <f t="shared" ref="J358" si="585">+I358/$K358</f>
        <v>7.5895534245767025E-3</v>
      </c>
      <c r="K358" s="3">
        <f>SUM(K$162:K169)</f>
        <v>25318881</v>
      </c>
    </row>
    <row r="359" spans="1:11" x14ac:dyDescent="0.2">
      <c r="A359" s="2">
        <v>41153</v>
      </c>
      <c r="B359" s="2"/>
      <c r="C359" s="3">
        <f>SUM(C$162:C170)</f>
        <v>17527761</v>
      </c>
      <c r="D359" s="4">
        <f t="shared" ref="D359" si="586">C359/$K359</f>
        <v>0.61413424285864748</v>
      </c>
      <c r="E359" s="3">
        <f>SUM(E$162:E170)</f>
        <v>3974485</v>
      </c>
      <c r="F359" s="4">
        <f t="shared" ref="F359" si="587">E359/$K359</f>
        <v>0.13925722379647074</v>
      </c>
      <c r="G359" s="3">
        <f>SUM(G$162:G170)</f>
        <v>6824976</v>
      </c>
      <c r="H359" s="4">
        <f t="shared" ref="H359" si="588">G359/$K359</f>
        <v>0.23913216686879976</v>
      </c>
      <c r="I359" s="3">
        <f>SUM(I$162:I170)</f>
        <v>213380</v>
      </c>
      <c r="J359" s="4">
        <f t="shared" ref="J359" si="589">+I359/$K359</f>
        <v>7.4763664760820392E-3</v>
      </c>
      <c r="K359" s="3">
        <f>SUM(K$162:K170)</f>
        <v>28540602</v>
      </c>
    </row>
    <row r="360" spans="1:11" x14ac:dyDescent="0.2">
      <c r="A360" s="2">
        <v>41183</v>
      </c>
      <c r="B360" s="2"/>
      <c r="C360" s="3">
        <f>SUM(C$162:C171)</f>
        <v>19502255</v>
      </c>
      <c r="D360" s="4">
        <f t="shared" ref="D360" si="590">C360/$K360</f>
        <v>0.61121441878020288</v>
      </c>
      <c r="E360" s="3">
        <f>SUM(E$162:E171)</f>
        <v>4504699</v>
      </c>
      <c r="F360" s="4">
        <f t="shared" ref="F360" si="591">E360/$K360</f>
        <v>0.14118044200861701</v>
      </c>
      <c r="G360" s="3">
        <f>SUM(G$162:G171)</f>
        <v>7661399</v>
      </c>
      <c r="H360" s="4">
        <f t="shared" ref="H360" si="592">G360/$K360</f>
        <v>0.24011364515684094</v>
      </c>
      <c r="I360" s="3">
        <f>SUM(I$162:I171)</f>
        <v>239034</v>
      </c>
      <c r="J360" s="4">
        <f t="shared" ref="J360" si="593">+I360/$K360</f>
        <v>7.4914940543392037E-3</v>
      </c>
      <c r="K360" s="3">
        <f>SUM(K$162:K171)</f>
        <v>31907387</v>
      </c>
    </row>
    <row r="361" spans="1:11" x14ac:dyDescent="0.2">
      <c r="A361" s="2">
        <v>41214</v>
      </c>
      <c r="B361" s="2"/>
      <c r="C361" s="3">
        <f>SUM(C$162:C172)</f>
        <v>21447046</v>
      </c>
      <c r="D361" s="4">
        <f t="shared" ref="D361" si="594">C361/$K361</f>
        <v>0.61314756872515552</v>
      </c>
      <c r="E361" s="3">
        <f>SUM(E$162:E172)</f>
        <v>4988454</v>
      </c>
      <c r="F361" s="4">
        <f t="shared" ref="F361" si="595">E361/$K361</f>
        <v>0.14261443938700355</v>
      </c>
      <c r="G361" s="3">
        <f>SUM(G$162:G172)</f>
        <v>8274763</v>
      </c>
      <c r="H361" s="4">
        <f t="shared" ref="H361" si="596">G361/$K361</f>
        <v>0.23656641642988382</v>
      </c>
      <c r="I361" s="3">
        <f>SUM(I$162:I172)</f>
        <v>268341</v>
      </c>
      <c r="J361" s="4">
        <f t="shared" ref="J361" si="597">+I361/$K361</f>
        <v>7.6715754579570984E-3</v>
      </c>
      <c r="K361" s="3">
        <f>SUM(K$162:K172)</f>
        <v>34978604</v>
      </c>
    </row>
    <row r="362" spans="1:11" x14ac:dyDescent="0.2">
      <c r="A362" s="2">
        <v>41244</v>
      </c>
      <c r="B362" s="2"/>
      <c r="C362" s="3">
        <f>SUM(C$162:C173)</f>
        <v>23703559.039999999</v>
      </c>
      <c r="D362" s="4">
        <f t="shared" ref="D362" si="598">C362/$K362</f>
        <v>0.62121311559949499</v>
      </c>
      <c r="E362" s="3">
        <f>SUM(E$162:E173)</f>
        <v>5382481.4400000004</v>
      </c>
      <c r="F362" s="4">
        <f t="shared" ref="F362" si="599">E362/$K362</f>
        <v>0.14106185739265495</v>
      </c>
      <c r="G362" s="3">
        <f>SUM(G$162:G173)</f>
        <v>8775601.6400000006</v>
      </c>
      <c r="H362" s="4">
        <f t="shared" ref="H362" si="600">G362/$K362</f>
        <v>0.22998735450844932</v>
      </c>
      <c r="I362" s="3">
        <f>SUM(I$162:I173)</f>
        <v>295245.5</v>
      </c>
      <c r="J362" s="4">
        <f t="shared" ref="J362" si="601">+I362/$K362</f>
        <v>7.7376724994007787E-3</v>
      </c>
      <c r="K362" s="3">
        <f>SUM(K$162:K173)</f>
        <v>38156887.619999997</v>
      </c>
    </row>
    <row r="363" spans="1:11" x14ac:dyDescent="0.2">
      <c r="A363" s="2">
        <v>41275</v>
      </c>
      <c r="B363" s="2"/>
      <c r="C363" s="3">
        <f>SUM(C$174:C174)</f>
        <v>2064814</v>
      </c>
      <c r="D363" s="4">
        <f t="shared" ref="D363" si="602">C363/$K363</f>
        <v>0.60811471873265133</v>
      </c>
      <c r="E363" s="3">
        <f>SUM(E$174:E174)</f>
        <v>587541</v>
      </c>
      <c r="F363" s="4">
        <f t="shared" ref="F363" si="603">E363/$K363</f>
        <v>0.17303850611188257</v>
      </c>
      <c r="G363" s="3">
        <f>SUM(G$174:G174)</f>
        <v>718920</v>
      </c>
      <c r="H363" s="4">
        <f t="shared" ref="H363" si="604">G363/$K363</f>
        <v>0.21173133928347915</v>
      </c>
      <c r="I363" s="3">
        <f>SUM(I$174:I174)</f>
        <v>24160</v>
      </c>
      <c r="J363" s="4">
        <f t="shared" ref="J363" si="605">+I363/$K363</f>
        <v>7.1154358719869469E-3</v>
      </c>
      <c r="K363" s="3">
        <f>SUM(K$174:K174)</f>
        <v>3395435</v>
      </c>
    </row>
    <row r="364" spans="1:11" x14ac:dyDescent="0.2">
      <c r="A364" s="2">
        <v>41306</v>
      </c>
      <c r="B364" s="2"/>
      <c r="C364" s="3">
        <f>SUM(C$174:C175)</f>
        <v>3943620</v>
      </c>
      <c r="D364" s="4">
        <f t="shared" ref="D364" si="606">C364/$K364</f>
        <v>0.62196547727438689</v>
      </c>
      <c r="E364" s="3">
        <f>SUM(E$174:E175)</f>
        <v>1051724</v>
      </c>
      <c r="F364" s="4">
        <f t="shared" ref="F364" si="607">E364/$K364</f>
        <v>0.16587197032699075</v>
      </c>
      <c r="G364" s="3">
        <f>SUM(G$174:G175)</f>
        <v>1299804</v>
      </c>
      <c r="H364" s="4">
        <f t="shared" ref="H364" si="608">G364/$K364</f>
        <v>0.20499774705046558</v>
      </c>
      <c r="I364" s="3">
        <f>SUM(I$174:I175)</f>
        <v>45429</v>
      </c>
      <c r="J364" s="4">
        <f t="shared" ref="J364" si="609">+I364/$K364</f>
        <v>7.1648053481568E-3</v>
      </c>
      <c r="K364" s="3">
        <f>SUM(K$174:K175)</f>
        <v>6340577</v>
      </c>
    </row>
    <row r="365" spans="1:11" x14ac:dyDescent="0.2">
      <c r="A365" s="12">
        <f t="shared" ref="A365:A431" si="610">DATE(IF(MONTH(A364)&lt;12,YEAR(A364),YEAR(A364)+1),IF(MONTH(A364)=12,1,MONTH(A364)+1),1)</f>
        <v>41334</v>
      </c>
      <c r="B365" s="2"/>
      <c r="C365" s="3">
        <f>SUM(C$174:C176)</f>
        <v>6044968</v>
      </c>
      <c r="D365" s="4">
        <f t="shared" ref="D365" si="611">C365/$K365</f>
        <v>0.63194567642851052</v>
      </c>
      <c r="E365" s="3">
        <f>SUM(E$174:E176)</f>
        <v>1534525</v>
      </c>
      <c r="F365" s="4">
        <f t="shared" ref="F365" si="612">E365/$K365</f>
        <v>0.16042044211341733</v>
      </c>
      <c r="G365" s="3">
        <f>SUM(G$174:G176)</f>
        <v>1917230</v>
      </c>
      <c r="H365" s="4">
        <f t="shared" ref="H365" si="613">G365/$K365</f>
        <v>0.20042872174328025</v>
      </c>
      <c r="I365" s="3">
        <f>SUM(I$174:I176)</f>
        <v>68922</v>
      </c>
      <c r="J365" s="4">
        <f t="shared" ref="J365" si="614">+I365/$K365</f>
        <v>7.2051597147918412E-3</v>
      </c>
      <c r="K365" s="3">
        <f>SUM(K$174:K176)</f>
        <v>9565645</v>
      </c>
    </row>
    <row r="366" spans="1:11" x14ac:dyDescent="0.2">
      <c r="A366" s="12">
        <f t="shared" si="610"/>
        <v>41365</v>
      </c>
      <c r="B366" s="2"/>
      <c r="C366" s="3">
        <f>SUM(C$174:C177)</f>
        <v>8087361</v>
      </c>
      <c r="D366" s="4">
        <f t="shared" ref="D366" si="615">C366/$K366</f>
        <v>0.63111202015347967</v>
      </c>
      <c r="E366" s="3">
        <f>SUM(E$174:E177)</f>
        <v>2039718</v>
      </c>
      <c r="F366" s="4">
        <f t="shared" ref="F366" si="616">E366/$K366</f>
        <v>0.15917312798617686</v>
      </c>
      <c r="G366" s="3">
        <f>SUM(G$174:G177)</f>
        <v>2587259</v>
      </c>
      <c r="H366" s="4">
        <f t="shared" ref="H366" si="617">G366/$K366</f>
        <v>0.20190149223588161</v>
      </c>
      <c r="I366" s="3">
        <f>SUM(I$174:I177)</f>
        <v>100124</v>
      </c>
      <c r="J366" s="4">
        <f t="shared" ref="J366" si="618">+I366/$K366</f>
        <v>7.8133596244617989E-3</v>
      </c>
      <c r="K366" s="3">
        <f>SUM(K$174:K177)</f>
        <v>12814462</v>
      </c>
    </row>
    <row r="367" spans="1:11" x14ac:dyDescent="0.2">
      <c r="A367" s="12">
        <f t="shared" si="610"/>
        <v>41395</v>
      </c>
      <c r="B367" s="2"/>
      <c r="C367" s="3">
        <f>SUM(C$174:C178)</f>
        <v>10241922</v>
      </c>
      <c r="D367" s="4">
        <f t="shared" ref="D367" si="619">C367/$K367</f>
        <v>0.63377579165956588</v>
      </c>
      <c r="E367" s="3">
        <f>SUM(E$174:E178)</f>
        <v>2539344</v>
      </c>
      <c r="F367" s="4">
        <f t="shared" ref="F367" si="620">E367/$K367</f>
        <v>0.15713600961772298</v>
      </c>
      <c r="G367" s="3">
        <f>SUM(G$174:G178)</f>
        <v>3257953</v>
      </c>
      <c r="H367" s="4">
        <f t="shared" ref="H367" si="621">G367/$K367</f>
        <v>0.20160393154377251</v>
      </c>
      <c r="I367" s="3">
        <f>SUM(I$174:I178)</f>
        <v>120947</v>
      </c>
      <c r="J367" s="4">
        <f t="shared" ref="J367" si="622">+I367/$K367</f>
        <v>7.4842671789386323E-3</v>
      </c>
      <c r="K367" s="3">
        <f>SUM(K$174:K178)</f>
        <v>16160166</v>
      </c>
    </row>
    <row r="368" spans="1:11" x14ac:dyDescent="0.2">
      <c r="A368" s="12">
        <f t="shared" si="610"/>
        <v>41426</v>
      </c>
      <c r="B368" s="2"/>
      <c r="C368" s="3">
        <f>SUM(C$174:C179)</f>
        <v>12095162</v>
      </c>
      <c r="D368" s="4">
        <f t="shared" ref="D368" si="623">C368/$K368</f>
        <v>0.62878122101283318</v>
      </c>
      <c r="E368" s="3">
        <f>SUM(E$174:E179)</f>
        <v>2982859</v>
      </c>
      <c r="F368" s="4">
        <f t="shared" ref="F368" si="624">E368/$K368</f>
        <v>0.15506743308846285</v>
      </c>
      <c r="G368" s="3">
        <f>SUM(G$174:G179)</f>
        <v>4011778</v>
      </c>
      <c r="H368" s="4">
        <f t="shared" ref="H368" si="625">G368/$K368</f>
        <v>0.2085569973574907</v>
      </c>
      <c r="I368" s="3">
        <f>SUM(I$174:I179)</f>
        <v>146084</v>
      </c>
      <c r="J368" s="4">
        <f t="shared" ref="J368" si="626">+I368/$K368</f>
        <v>7.5943485412133145E-3</v>
      </c>
      <c r="K368" s="3">
        <f>SUM(K$174:K179)</f>
        <v>19235883</v>
      </c>
    </row>
    <row r="369" spans="1:11" x14ac:dyDescent="0.2">
      <c r="A369" s="12">
        <f t="shared" si="610"/>
        <v>41456</v>
      </c>
      <c r="B369" s="2"/>
      <c r="C369" s="3">
        <f>SUM(C$174:C180)</f>
        <v>14252804</v>
      </c>
      <c r="D369" s="4">
        <f t="shared" ref="D369" si="627">C369/$K369</f>
        <v>0.62814499353005726</v>
      </c>
      <c r="E369" s="3">
        <f>SUM(E$174:E180)</f>
        <v>3495962</v>
      </c>
      <c r="F369" s="4">
        <f t="shared" ref="F369" si="628">E369/$K369</f>
        <v>0.15407291280167229</v>
      </c>
      <c r="G369" s="3">
        <f>SUM(G$174:G180)</f>
        <v>4772619</v>
      </c>
      <c r="H369" s="4">
        <f t="shared" ref="H369" si="629">G369/$K369</f>
        <v>0.21033732947400585</v>
      </c>
      <c r="I369" s="3">
        <f>SUM(I$174:I180)</f>
        <v>168924</v>
      </c>
      <c r="J369" s="4">
        <f t="shared" ref="J369" si="630">+I369/$K369</f>
        <v>7.4447641942646092E-3</v>
      </c>
      <c r="K369" s="3">
        <f>SUM(K$174:K180)</f>
        <v>22690309</v>
      </c>
    </row>
    <row r="370" spans="1:11" x14ac:dyDescent="0.2">
      <c r="A370" s="12">
        <f t="shared" si="610"/>
        <v>41487</v>
      </c>
      <c r="B370" s="2"/>
      <c r="C370" s="3">
        <f>SUM(C$174:C181)</f>
        <v>16161213</v>
      </c>
      <c r="D370" s="4">
        <f t="shared" ref="D370" si="631">C370/$K370</f>
        <v>0.62603744554057339</v>
      </c>
      <c r="E370" s="3">
        <f>SUM(E$174:E181)</f>
        <v>3970802</v>
      </c>
      <c r="F370" s="4">
        <f t="shared" ref="F370" si="632">E370/$K370</f>
        <v>0.15381708915211995</v>
      </c>
      <c r="G370" s="3">
        <f>SUM(G$174:G181)</f>
        <v>5490429</v>
      </c>
      <c r="H370" s="4">
        <f t="shared" ref="H370" si="633">G370/$K370</f>
        <v>0.21268293079745218</v>
      </c>
      <c r="I370" s="3">
        <f>SUM(I$174:I181)</f>
        <v>192646</v>
      </c>
      <c r="J370" s="4">
        <f t="shared" ref="J370" si="634">+I370/$K370</f>
        <v>7.4625345098545074E-3</v>
      </c>
      <c r="K370" s="3">
        <f>SUM(K$174:K181)</f>
        <v>25815090</v>
      </c>
    </row>
    <row r="371" spans="1:11" x14ac:dyDescent="0.2">
      <c r="A371" s="12">
        <f t="shared" si="610"/>
        <v>41518</v>
      </c>
      <c r="B371" s="2"/>
      <c r="C371" s="3">
        <f>SUM(C$174:C182)</f>
        <v>18348058</v>
      </c>
      <c r="D371" s="4">
        <f t="shared" ref="D371" si="635">C371/$K371</f>
        <v>0.62652988498493845</v>
      </c>
      <c r="E371" s="3">
        <f>SUM(E$174:E182)</f>
        <v>4440575</v>
      </c>
      <c r="F371" s="4">
        <f t="shared" ref="F371" si="636">E371/$K371</f>
        <v>0.15163201162853274</v>
      </c>
      <c r="G371" s="3">
        <f>SUM(G$174:G182)</f>
        <v>6274796</v>
      </c>
      <c r="H371" s="4">
        <f t="shared" ref="H371" si="637">G371/$K371</f>
        <v>0.21426503100131644</v>
      </c>
      <c r="I371" s="3">
        <f>SUM(I$174:I182)</f>
        <v>221779</v>
      </c>
      <c r="J371" s="4">
        <f t="shared" ref="J371" si="638">+I371/$K371</f>
        <v>7.5730723852123569E-3</v>
      </c>
      <c r="K371" s="3">
        <f>SUM(K$174:K182)</f>
        <v>29285208</v>
      </c>
    </row>
    <row r="372" spans="1:11" x14ac:dyDescent="0.2">
      <c r="A372" s="12">
        <f t="shared" si="610"/>
        <v>41548</v>
      </c>
      <c r="B372" s="2"/>
      <c r="C372" s="3">
        <f>SUM(C$174:C183)</f>
        <v>20511163</v>
      </c>
      <c r="D372" s="4">
        <f t="shared" ref="D372" si="639">C372/$K372</f>
        <v>0.6254820032256696</v>
      </c>
      <c r="E372" s="3">
        <f>SUM(E$174:E183)</f>
        <v>4984592</v>
      </c>
      <c r="F372" s="4">
        <f t="shared" ref="F372" si="640">E372/$K372</f>
        <v>0.15200369620302109</v>
      </c>
      <c r="G372" s="3">
        <f>SUM(G$174:G183)</f>
        <v>7049707</v>
      </c>
      <c r="H372" s="4">
        <f t="shared" ref="H372" si="641">G372/$K372</f>
        <v>0.21497878284688321</v>
      </c>
      <c r="I372" s="3">
        <f>SUM(I$174:I183)</f>
        <v>247109</v>
      </c>
      <c r="J372" s="4">
        <f t="shared" ref="J372" si="642">+I372/$K372</f>
        <v>7.5355177244260602E-3</v>
      </c>
      <c r="K372" s="3">
        <f>SUM(K$174:K183)</f>
        <v>32792571</v>
      </c>
    </row>
    <row r="373" spans="1:11" x14ac:dyDescent="0.2">
      <c r="A373" s="12">
        <f t="shared" si="610"/>
        <v>41579</v>
      </c>
      <c r="B373" s="2"/>
      <c r="C373" s="3">
        <f>SUM(C$174:C184)</f>
        <v>22664190</v>
      </c>
      <c r="D373" s="4">
        <f t="shared" ref="D373" si="643">C373/$K373</f>
        <v>0.63174753969928854</v>
      </c>
      <c r="E373" s="3">
        <f>SUM(E$174:E184)</f>
        <v>5422779</v>
      </c>
      <c r="F373" s="4">
        <f t="shared" ref="F373" si="644">E373/$K373</f>
        <v>0.15115595534554593</v>
      </c>
      <c r="G373" s="3">
        <f>SUM(G$174:G184)</f>
        <v>7521423</v>
      </c>
      <c r="H373" s="4">
        <f t="shared" ref="H373" si="645">G373/$K373</f>
        <v>0.20965410523330602</v>
      </c>
      <c r="I373" s="3">
        <f>SUM(I$174:I184)</f>
        <v>266999</v>
      </c>
      <c r="J373" s="4">
        <f t="shared" ref="J373" si="646">+I373/$K373</f>
        <v>7.4423997218594773E-3</v>
      </c>
      <c r="K373" s="3">
        <f>SUM(K$174:K184)</f>
        <v>35875391</v>
      </c>
    </row>
    <row r="374" spans="1:11" x14ac:dyDescent="0.2">
      <c r="A374" s="12">
        <f t="shared" si="610"/>
        <v>41609</v>
      </c>
      <c r="B374" s="2"/>
      <c r="C374" s="3">
        <f>SUM(C$174:C185)</f>
        <v>24938380</v>
      </c>
      <c r="D374" s="4">
        <f t="shared" ref="D374" si="647">C374/$K374</f>
        <v>0.63567812348271058</v>
      </c>
      <c r="E374" s="3">
        <f>SUM(E$174:E185)</f>
        <v>5944330</v>
      </c>
      <c r="F374" s="4">
        <f t="shared" ref="F374" si="648">E374/$K374</f>
        <v>0.15152068978666541</v>
      </c>
      <c r="G374" s="3">
        <f>SUM(G$174:G185)</f>
        <v>8053842</v>
      </c>
      <c r="H374" s="4">
        <f t="shared" ref="H374" si="649">G374/$K374</f>
        <v>0.20529205062182229</v>
      </c>
      <c r="I374" s="3">
        <f>SUM(I$174:I185)</f>
        <v>294592</v>
      </c>
      <c r="J374" s="4">
        <f t="shared" ref="J374" si="650">+I374/$K374</f>
        <v>7.5091361088017216E-3</v>
      </c>
      <c r="K374" s="3">
        <f>SUM(K$174:K185)</f>
        <v>39231144</v>
      </c>
    </row>
    <row r="375" spans="1:11" x14ac:dyDescent="0.2">
      <c r="A375" s="12">
        <f t="shared" si="610"/>
        <v>41640</v>
      </c>
      <c r="B375" s="2"/>
      <c r="C375" s="3">
        <f>SUM(C$186:C186)</f>
        <v>2091868</v>
      </c>
      <c r="D375" s="4">
        <f t="shared" ref="D375" si="651">C375/$K375</f>
        <v>0.62229676504256393</v>
      </c>
      <c r="E375" s="3">
        <f>SUM(E$186:E186)</f>
        <v>600290</v>
      </c>
      <c r="F375" s="4">
        <f t="shared" ref="F375" si="652">E375/$K375</f>
        <v>0.17857652829308576</v>
      </c>
      <c r="G375" s="3">
        <f>SUM(G$186:G186)</f>
        <v>642793</v>
      </c>
      <c r="H375" s="4">
        <f t="shared" ref="H375" si="653">G375/$K375</f>
        <v>0.19122048068616415</v>
      </c>
      <c r="I375" s="3">
        <f>SUM(I$186:I186)</f>
        <v>26577</v>
      </c>
      <c r="J375" s="4">
        <f t="shared" ref="J375" si="654">+I375/$K375</f>
        <v>7.9062259781861113E-3</v>
      </c>
      <c r="K375" s="3">
        <f>SUM(K$186:K186)</f>
        <v>3361528</v>
      </c>
    </row>
    <row r="376" spans="1:11" x14ac:dyDescent="0.2">
      <c r="A376" s="12">
        <f t="shared" si="610"/>
        <v>41671</v>
      </c>
      <c r="B376" s="2"/>
      <c r="C376" s="3">
        <f>SUM(C$186:C187)</f>
        <v>3999327</v>
      </c>
      <c r="D376" s="4">
        <f t="shared" ref="D376" si="655">C376/$K376</f>
        <v>0.62687685204705812</v>
      </c>
      <c r="E376" s="3">
        <f>SUM(E$186:E187)</f>
        <v>1135245</v>
      </c>
      <c r="F376" s="4">
        <f t="shared" ref="F376" si="656">E376/$K376</f>
        <v>0.17794464216158432</v>
      </c>
      <c r="G376" s="3">
        <f>SUM(G$186:G187)</f>
        <v>1199263</v>
      </c>
      <c r="H376" s="4">
        <f t="shared" ref="H376" si="657">G376/$K376</f>
        <v>0.18797918105133968</v>
      </c>
      <c r="I376" s="3">
        <f>SUM(I$186:I187)</f>
        <v>45930</v>
      </c>
      <c r="J376" s="4">
        <f t="shared" ref="J376" si="658">+I376/$K376</f>
        <v>7.1993247400178534E-3</v>
      </c>
      <c r="K376" s="3">
        <f>SUM(K$186:K187)</f>
        <v>6379765</v>
      </c>
    </row>
    <row r="377" spans="1:11" x14ac:dyDescent="0.2">
      <c r="A377" s="12">
        <f t="shared" si="610"/>
        <v>41699</v>
      </c>
      <c r="B377" s="2"/>
      <c r="C377" s="3">
        <f>SUM(C$186:C188)</f>
        <v>6115847</v>
      </c>
      <c r="D377" s="4">
        <f t="shared" ref="D377" si="659">C377/$K377</f>
        <v>0.63478079638336116</v>
      </c>
      <c r="E377" s="3">
        <f>SUM(E$186:E188)</f>
        <v>1606222</v>
      </c>
      <c r="F377" s="4">
        <f t="shared" ref="F377" si="660">E377/$K377</f>
        <v>0.16671425565886053</v>
      </c>
      <c r="G377" s="3">
        <f>SUM(G$186:G188)</f>
        <v>1844268</v>
      </c>
      <c r="H377" s="4">
        <f t="shared" ref="H377" si="661">G377/$K377</f>
        <v>0.19142171309785033</v>
      </c>
      <c r="I377" s="3">
        <f>SUM(I$186:I188)</f>
        <v>68244</v>
      </c>
      <c r="J377" s="4">
        <f t="shared" ref="J377" si="662">+I377/$K377</f>
        <v>7.0832348599280028E-3</v>
      </c>
      <c r="K377" s="3">
        <f>SUM(K$186:K188)</f>
        <v>9634581</v>
      </c>
    </row>
    <row r="378" spans="1:11" x14ac:dyDescent="0.2">
      <c r="A378" s="12">
        <f t="shared" si="610"/>
        <v>41730</v>
      </c>
      <c r="B378" s="2"/>
      <c r="C378" s="3">
        <f>SUM(C$186:C189)</f>
        <v>8244814</v>
      </c>
      <c r="D378" s="4">
        <f t="shared" ref="D378" si="663">C378/$K378</f>
        <v>0.63749549316472665</v>
      </c>
      <c r="E378" s="3">
        <f>SUM(E$186:E189)</f>
        <v>2102602</v>
      </c>
      <c r="F378" s="4">
        <f t="shared" ref="F378" si="664">E378/$K378</f>
        <v>0.16257483782158585</v>
      </c>
      <c r="G378" s="3">
        <f>SUM(G$186:G189)</f>
        <v>2490416</v>
      </c>
      <c r="H378" s="4">
        <f t="shared" ref="H378" si="665">G378/$K378</f>
        <v>0.19256092085343898</v>
      </c>
      <c r="I378" s="3">
        <f>SUM(I$186:I189)</f>
        <v>95301</v>
      </c>
      <c r="J378" s="4">
        <f t="shared" ref="J378" si="666">+I378/$K378</f>
        <v>7.3687481602485649E-3</v>
      </c>
      <c r="K378" s="3">
        <f>SUM(K$186:K189)</f>
        <v>12933133</v>
      </c>
    </row>
    <row r="379" spans="1:11" x14ac:dyDescent="0.2">
      <c r="A379" s="12">
        <f t="shared" si="610"/>
        <v>41760</v>
      </c>
      <c r="B379" s="2"/>
      <c r="C379" s="3">
        <f>SUM(C$186:C190)</f>
        <v>10368531</v>
      </c>
      <c r="D379" s="4">
        <f t="shared" ref="D379" si="667">C379/$K379</f>
        <v>0.63938750948194323</v>
      </c>
      <c r="E379" s="3">
        <f>SUM(E$186:E190)</f>
        <v>2580504</v>
      </c>
      <c r="F379" s="4">
        <f t="shared" ref="F379" si="668">E379/$K379</f>
        <v>0.15912977699234274</v>
      </c>
      <c r="G379" s="3">
        <f>SUM(G$186:G190)</f>
        <v>3146578</v>
      </c>
      <c r="H379" s="4">
        <f t="shared" ref="H379" si="669">G379/$K379</f>
        <v>0.19403738782385604</v>
      </c>
      <c r="I379" s="3">
        <f>SUM(I$186:I190)</f>
        <v>120736</v>
      </c>
      <c r="J379" s="4">
        <f t="shared" ref="J379" si="670">+I379/$K379</f>
        <v>7.4453257018580448E-3</v>
      </c>
      <c r="K379" s="3">
        <f>SUM(K$186:K190)</f>
        <v>16216349</v>
      </c>
    </row>
    <row r="380" spans="1:11" x14ac:dyDescent="0.2">
      <c r="A380" s="12">
        <f t="shared" si="610"/>
        <v>41791</v>
      </c>
      <c r="B380" s="2"/>
      <c r="C380" s="3">
        <f>SUM(C$186:C191)</f>
        <v>12403219</v>
      </c>
      <c r="D380" s="4">
        <f t="shared" ref="D380" si="671">C380/$K380</f>
        <v>0.63279782769948456</v>
      </c>
      <c r="E380" s="3">
        <f>SUM(E$186:E191)</f>
        <v>3056914</v>
      </c>
      <c r="F380" s="4">
        <f t="shared" ref="F380" si="672">E380/$K380</f>
        <v>0.15596020183664758</v>
      </c>
      <c r="G380" s="3">
        <f>SUM(G$186:G191)</f>
        <v>3993696</v>
      </c>
      <c r="H380" s="4">
        <f t="shared" ref="H380" si="673">G380/$K380</f>
        <v>0.20375373145407821</v>
      </c>
      <c r="I380" s="3">
        <f>SUM(I$186:I191)</f>
        <v>146774</v>
      </c>
      <c r="J380" s="4">
        <f t="shared" ref="J380" si="674">+I380/$K380</f>
        <v>7.4882390097896481E-3</v>
      </c>
      <c r="K380" s="3">
        <f>SUM(K$186:K191)</f>
        <v>19600603</v>
      </c>
    </row>
    <row r="381" spans="1:11" x14ac:dyDescent="0.2">
      <c r="A381" s="12">
        <f t="shared" si="610"/>
        <v>41821</v>
      </c>
      <c r="B381" s="2"/>
      <c r="C381" s="3">
        <f>SUM(C$186:C192)</f>
        <v>14700055</v>
      </c>
      <c r="D381" s="4">
        <f t="shared" ref="D381" si="675">C381/$K381</f>
        <v>0.63184091491597605</v>
      </c>
      <c r="E381" s="3">
        <f>SUM(E$186:E192)</f>
        <v>3562593</v>
      </c>
      <c r="F381" s="4">
        <f t="shared" ref="F381" si="676">E381/$K381</f>
        <v>0.15312813595549485</v>
      </c>
      <c r="G381" s="3">
        <f>SUM(G$186:G192)</f>
        <v>4830721</v>
      </c>
      <c r="H381" s="4">
        <f t="shared" ref="H381" si="677">G381/$K381</f>
        <v>0.20763508547034815</v>
      </c>
      <c r="I381" s="3">
        <f>SUM(I$186:I192)</f>
        <v>172068</v>
      </c>
      <c r="J381" s="4">
        <f t="shared" ref="J381" si="678">+I381/$K381</f>
        <v>7.3958636581810174E-3</v>
      </c>
      <c r="K381" s="3">
        <f>SUM(K$186:K192)</f>
        <v>23265437</v>
      </c>
    </row>
    <row r="382" spans="1:11" x14ac:dyDescent="0.2">
      <c r="A382" s="12">
        <f t="shared" si="610"/>
        <v>41852</v>
      </c>
      <c r="B382" s="2"/>
      <c r="C382" s="3">
        <f>SUM(C$186:C193)</f>
        <v>16929821</v>
      </c>
      <c r="D382" s="4">
        <f t="shared" ref="D382" si="679">C382/$K382</f>
        <v>0.63061836900847079</v>
      </c>
      <c r="E382" s="3">
        <f>SUM(E$186:E193)</f>
        <v>4093372</v>
      </c>
      <c r="F382" s="4">
        <f t="shared" ref="F382" si="680">E382/$K382</f>
        <v>0.15247388465506767</v>
      </c>
      <c r="G382" s="3">
        <f>SUM(G$186:G193)</f>
        <v>5623206</v>
      </c>
      <c r="H382" s="4">
        <f t="shared" ref="H382" si="681">G382/$K382</f>
        <v>0.20945862311944391</v>
      </c>
      <c r="I382" s="3">
        <f>SUM(I$186:I193)</f>
        <v>199982</v>
      </c>
      <c r="J382" s="4">
        <f t="shared" ref="J382" si="682">+I382/$K382</f>
        <v>7.4491232170175933E-3</v>
      </c>
      <c r="K382" s="3">
        <f>SUM(K$186:K193)</f>
        <v>26846381</v>
      </c>
    </row>
    <row r="383" spans="1:11" x14ac:dyDescent="0.2">
      <c r="A383" s="12">
        <f t="shared" si="610"/>
        <v>41883</v>
      </c>
      <c r="B383" s="2"/>
      <c r="C383" s="3">
        <f>SUM(C$186:C194)</f>
        <v>19131343</v>
      </c>
      <c r="D383" s="4">
        <f t="shared" ref="D383" si="683">C383/$K383</f>
        <v>0.62803125268568738</v>
      </c>
      <c r="E383" s="3">
        <f>SUM(E$186:E194)</f>
        <v>4579950</v>
      </c>
      <c r="F383" s="4">
        <f t="shared" ref="F383" si="684">E383/$K383</f>
        <v>0.15034761206977545</v>
      </c>
      <c r="G383" s="3">
        <f>SUM(G$186:G194)</f>
        <v>6530690</v>
      </c>
      <c r="H383" s="4">
        <f t="shared" ref="H383" si="685">G383/$K383</f>
        <v>0.21438523273572022</v>
      </c>
      <c r="I383" s="3">
        <f>SUM(I$186:I194)</f>
        <v>220423</v>
      </c>
      <c r="J383" s="4">
        <f t="shared" ref="J383" si="686">+I383/$K383</f>
        <v>7.2359025088169328E-3</v>
      </c>
      <c r="K383" s="3">
        <f>SUM(K$186:K194)</f>
        <v>30462406</v>
      </c>
    </row>
    <row r="384" spans="1:11" x14ac:dyDescent="0.2">
      <c r="A384" s="12">
        <f t="shared" si="610"/>
        <v>41913</v>
      </c>
      <c r="B384" s="2"/>
      <c r="C384" s="3">
        <f>SUM(C$186:C195)</f>
        <v>21270786</v>
      </c>
      <c r="D384" s="4">
        <f t="shared" ref="D384" si="687">C384/$K384</f>
        <v>0.62208459072689526</v>
      </c>
      <c r="E384" s="3">
        <f>SUM(E$186:E195)</f>
        <v>5153302</v>
      </c>
      <c r="F384" s="4">
        <f t="shared" ref="F384" si="688">E384/$K384</f>
        <v>0.15071327244616586</v>
      </c>
      <c r="G384" s="3">
        <f>SUM(G$186:G195)</f>
        <v>7523818</v>
      </c>
      <c r="H384" s="4">
        <f t="shared" ref="H384" si="689">G384/$K384</f>
        <v>0.22004129237319425</v>
      </c>
      <c r="I384" s="3">
        <f>SUM(I$186:I195)</f>
        <v>244849</v>
      </c>
      <c r="J384" s="4">
        <f t="shared" ref="J384" si="690">+I384/$K384</f>
        <v>7.1608444537446603E-3</v>
      </c>
      <c r="K384" s="3">
        <f>SUM(K$186:K195)</f>
        <v>34192755</v>
      </c>
    </row>
    <row r="385" spans="1:11" x14ac:dyDescent="0.2">
      <c r="A385" s="12">
        <f t="shared" si="610"/>
        <v>41944</v>
      </c>
      <c r="B385" s="2"/>
      <c r="C385" s="3">
        <f>SUM(C$186:C196)</f>
        <v>23497125</v>
      </c>
      <c r="D385" s="4">
        <f t="shared" ref="D385" si="691">C385/$K385</f>
        <v>0.62771255090904166</v>
      </c>
      <c r="E385" s="3">
        <f>SUM(E$186:E196)</f>
        <v>5617640</v>
      </c>
      <c r="F385" s="4">
        <f t="shared" ref="F385" si="692">E385/$K385</f>
        <v>0.15007211028960643</v>
      </c>
      <c r="G385" s="3">
        <f>SUM(G$186:G196)</f>
        <v>8049624</v>
      </c>
      <c r="H385" s="4">
        <f t="shared" ref="H385" si="693">G385/$K385</f>
        <v>0.21504120248322481</v>
      </c>
      <c r="I385" s="3">
        <f>SUM(I$186:I196)</f>
        <v>268549</v>
      </c>
      <c r="J385" s="4">
        <f t="shared" ref="J385" si="694">+I385/$K385</f>
        <v>7.1741363181270995E-3</v>
      </c>
      <c r="K385" s="3">
        <f>SUM(K$186:K196)</f>
        <v>37432938</v>
      </c>
    </row>
    <row r="386" spans="1:11" x14ac:dyDescent="0.2">
      <c r="A386" s="12">
        <f t="shared" si="610"/>
        <v>41974</v>
      </c>
      <c r="B386" s="2"/>
      <c r="C386" s="3">
        <f>SUM(C$186:C197)</f>
        <v>25685593</v>
      </c>
      <c r="D386" s="4">
        <f t="shared" ref="D386" si="695">C386/$K386</f>
        <v>0.6256972977784373</v>
      </c>
      <c r="E386" s="3">
        <f>SUM(E$186:E197)</f>
        <v>6176135</v>
      </c>
      <c r="F386" s="4">
        <f t="shared" ref="F386" si="696">E386/$K386</f>
        <v>0.15044974746017462</v>
      </c>
      <c r="G386" s="3">
        <f>SUM(G$186:G197)</f>
        <v>8878347</v>
      </c>
      <c r="H386" s="4">
        <f t="shared" ref="H386" si="697">G386/$K386</f>
        <v>0.2162752375091864</v>
      </c>
      <c r="I386" s="3">
        <f>SUM(I$186:I197)</f>
        <v>311074</v>
      </c>
      <c r="J386" s="4">
        <f t="shared" ref="J386" si="698">+I386/$K386</f>
        <v>7.5777172522016375E-3</v>
      </c>
      <c r="K386" s="3">
        <f>SUM(K$186:K197)</f>
        <v>41051149</v>
      </c>
    </row>
    <row r="387" spans="1:11" x14ac:dyDescent="0.2">
      <c r="A387" s="12">
        <f t="shared" si="610"/>
        <v>42005</v>
      </c>
      <c r="B387" s="2"/>
      <c r="C387" s="3">
        <f>SUM(C$198:C198)</f>
        <v>2143242</v>
      </c>
      <c r="D387" s="4">
        <f t="shared" ref="D387" si="699">C387/$K387</f>
        <v>0.61897631202818493</v>
      </c>
      <c r="E387" s="3">
        <f>SUM(E$198:E198)</f>
        <v>612117</v>
      </c>
      <c r="F387" s="4">
        <f t="shared" ref="F387" si="700">E387/$K387</f>
        <v>0.17678168083200893</v>
      </c>
      <c r="G387" s="3">
        <f>SUM(G$198:G198)</f>
        <v>680913</v>
      </c>
      <c r="H387" s="4">
        <f t="shared" ref="H387" si="701">G387/$K387</f>
        <v>0.19665022314421213</v>
      </c>
      <c r="I387" s="3">
        <f>SUM(I$198:I198)</f>
        <v>26287</v>
      </c>
      <c r="J387" s="4">
        <f t="shared" ref="J387" si="702">+I387/$K387</f>
        <v>7.5917839955940104E-3</v>
      </c>
      <c r="K387" s="3">
        <f>SUM(K$198:K198)</f>
        <v>3462559</v>
      </c>
    </row>
    <row r="388" spans="1:11" x14ac:dyDescent="0.2">
      <c r="A388" s="12">
        <f t="shared" si="610"/>
        <v>42036</v>
      </c>
      <c r="B388" s="2"/>
      <c r="C388" s="3">
        <f>SUM(C$198:C199)</f>
        <v>4221730</v>
      </c>
      <c r="D388" s="4">
        <f t="shared" ref="D388" si="703">C388/$K388</f>
        <v>0.6340857136849315</v>
      </c>
      <c r="E388" s="3">
        <f>SUM(E$198:E199)</f>
        <v>1146985</v>
      </c>
      <c r="F388" s="4">
        <f t="shared" ref="F388" si="704">E388/$K388</f>
        <v>0.17227222070357676</v>
      </c>
      <c r="G388" s="3">
        <f>SUM(G$198:G199)</f>
        <v>1237110</v>
      </c>
      <c r="H388" s="4">
        <f t="shared" ref="H388" si="705">G388/$K388</f>
        <v>0.185808608617028</v>
      </c>
      <c r="I388" s="3">
        <f>SUM(I$198:I199)</f>
        <v>52155</v>
      </c>
      <c r="J388" s="4">
        <f t="shared" ref="J388" si="706">+I388/$K388</f>
        <v>7.8334569944637864E-3</v>
      </c>
      <c r="K388" s="3">
        <f>SUM(K$198:K199)</f>
        <v>6657980</v>
      </c>
    </row>
    <row r="389" spans="1:11" x14ac:dyDescent="0.2">
      <c r="A389" s="12">
        <f t="shared" si="610"/>
        <v>42064</v>
      </c>
      <c r="B389" s="2"/>
      <c r="C389" s="3">
        <f>SUM(C$198:C200)</f>
        <v>6648483</v>
      </c>
      <c r="D389" s="4">
        <f t="shared" ref="D389" si="707">C389/$K389</f>
        <v>0.64455043982427385</v>
      </c>
      <c r="E389" s="3">
        <f>SUM(E$198:E200)</f>
        <v>1699944</v>
      </c>
      <c r="F389" s="4">
        <f t="shared" ref="F389" si="708">E389/$K389</f>
        <v>0.16480446033728829</v>
      </c>
      <c r="G389" s="3">
        <f>SUM(G$198:G200)</f>
        <v>1891479</v>
      </c>
      <c r="H389" s="4">
        <f t="shared" ref="H389" si="709">G389/$K389</f>
        <v>0.18337320278451155</v>
      </c>
      <c r="I389" s="3">
        <f>SUM(I$198:I200)</f>
        <v>75009</v>
      </c>
      <c r="J389" s="4">
        <f t="shared" ref="J389" si="710">+I389/$K389</f>
        <v>7.2718970539262804E-3</v>
      </c>
      <c r="K389" s="3">
        <f>SUM(K$198:K200)</f>
        <v>10314915</v>
      </c>
    </row>
    <row r="390" spans="1:11" x14ac:dyDescent="0.2">
      <c r="A390" s="12">
        <f t="shared" si="610"/>
        <v>42095</v>
      </c>
      <c r="B390" s="2"/>
      <c r="C390" s="3">
        <f>SUM(C$198:C201)</f>
        <v>8892993</v>
      </c>
      <c r="D390" s="4">
        <f t="shared" ref="D390" si="711">C390/$K390</f>
        <v>0.64412026668468725</v>
      </c>
      <c r="E390" s="3">
        <f>SUM(E$198:E201)</f>
        <v>2228118</v>
      </c>
      <c r="F390" s="4">
        <f t="shared" ref="F390" si="712">E390/$K390</f>
        <v>0.16138278309281837</v>
      </c>
      <c r="G390" s="3">
        <f>SUM(G$198:G201)</f>
        <v>2590316</v>
      </c>
      <c r="H390" s="4">
        <f t="shared" ref="H390" si="713">G390/$K390</f>
        <v>0.18761681615150405</v>
      </c>
      <c r="I390" s="3">
        <f>SUM(I$198:I201)</f>
        <v>94990</v>
      </c>
      <c r="J390" s="4">
        <f t="shared" ref="J390" si="714">+I390/$K390</f>
        <v>6.8801340709903226E-3</v>
      </c>
      <c r="K390" s="3">
        <f>SUM(K$198:K201)</f>
        <v>13806417</v>
      </c>
    </row>
    <row r="391" spans="1:11" x14ac:dyDescent="0.2">
      <c r="A391" s="12">
        <f t="shared" si="610"/>
        <v>42125</v>
      </c>
      <c r="B391" s="2"/>
      <c r="C391" s="3">
        <f>SUM(C$198:C202)</f>
        <v>11062215</v>
      </c>
      <c r="D391" s="4">
        <f t="shared" ref="D391" si="715">C391/$K391</f>
        <v>0.64302698109001477</v>
      </c>
      <c r="E391" s="3">
        <f>SUM(E$198:E202)</f>
        <v>2684286</v>
      </c>
      <c r="F391" s="4">
        <f t="shared" ref="F391" si="716">E391/$K391</f>
        <v>0.1560327947849677</v>
      </c>
      <c r="G391" s="3">
        <f>SUM(G$198:G202)</f>
        <v>3348894</v>
      </c>
      <c r="H391" s="4">
        <f t="shared" ref="H391" si="717">G391/$K391</f>
        <v>0.19466528166469951</v>
      </c>
      <c r="I391" s="3">
        <f>SUM(I$198:I202)</f>
        <v>107950</v>
      </c>
      <c r="J391" s="4">
        <f t="shared" ref="J391" si="718">+I391/$K391</f>
        <v>6.2749424603180367E-3</v>
      </c>
      <c r="K391" s="3">
        <f>SUM(K$198:K202)</f>
        <v>17203345</v>
      </c>
    </row>
    <row r="392" spans="1:11" x14ac:dyDescent="0.2">
      <c r="A392" s="12">
        <f t="shared" si="610"/>
        <v>42156</v>
      </c>
      <c r="B392" s="2"/>
      <c r="C392" s="3">
        <f>SUM(C$198:C203)</f>
        <v>13140285</v>
      </c>
      <c r="D392" s="4">
        <f t="shared" ref="D392" si="719">C392/$K392</f>
        <v>0.63381479060110679</v>
      </c>
      <c r="E392" s="3">
        <f>SUM(E$198:E203)</f>
        <v>3166639</v>
      </c>
      <c r="F392" s="4">
        <f t="shared" ref="F392" si="720">E392/$K392</f>
        <v>0.15274117986743044</v>
      </c>
      <c r="G392" s="3">
        <f>SUM(G$198:G203)</f>
        <v>4280274</v>
      </c>
      <c r="H392" s="4">
        <f t="shared" ref="H392" si="721">G392/$K392</f>
        <v>0.20645678301691034</v>
      </c>
      <c r="I392" s="3">
        <f>SUM(I$198:I203)</f>
        <v>144860</v>
      </c>
      <c r="J392" s="4">
        <f t="shared" ref="J392" si="722">+I392/$K392</f>
        <v>6.9872465145524865E-3</v>
      </c>
      <c r="K392" s="3">
        <f>SUM(K$198:K203)</f>
        <v>20732058</v>
      </c>
    </row>
    <row r="393" spans="1:11" x14ac:dyDescent="0.2">
      <c r="A393" s="12">
        <f t="shared" si="610"/>
        <v>42186</v>
      </c>
      <c r="B393" s="2"/>
      <c r="C393" s="3">
        <f>SUM(C$198:C204)</f>
        <v>15328294</v>
      </c>
      <c r="D393" s="4">
        <f t="shared" ref="D393" si="723">C393/$K393</f>
        <v>0.62979968579646517</v>
      </c>
      <c r="E393" s="3">
        <f>SUM(E$198:E204)</f>
        <v>3636054</v>
      </c>
      <c r="F393" s="4">
        <f t="shared" ref="F393" si="724">E393/$K393</f>
        <v>0.14939599062615713</v>
      </c>
      <c r="G393" s="3">
        <f>SUM(G$198:G204)</f>
        <v>5206315</v>
      </c>
      <c r="H393" s="4">
        <f t="shared" ref="H393" si="725">G393/$K393</f>
        <v>0.21391392617843993</v>
      </c>
      <c r="I393" s="3">
        <f>SUM(I$198:I204)</f>
        <v>167701</v>
      </c>
      <c r="J393" s="4">
        <f t="shared" ref="J393" si="726">+I393/$K393</f>
        <v>6.8903973989377426E-3</v>
      </c>
      <c r="K393" s="3">
        <f>SUM(K$198:K204)</f>
        <v>24338364</v>
      </c>
    </row>
    <row r="394" spans="1:11" x14ac:dyDescent="0.2">
      <c r="A394" s="12">
        <f t="shared" si="610"/>
        <v>42217</v>
      </c>
      <c r="B394" s="2"/>
      <c r="C394" s="3">
        <f>SUM(C$198:C205)</f>
        <v>17371577</v>
      </c>
      <c r="D394" s="4">
        <f t="shared" ref="D394" si="727">C394/$K394</f>
        <v>0.62462524539125408</v>
      </c>
      <c r="E394" s="3">
        <f>SUM(E$198:E205)</f>
        <v>4115256</v>
      </c>
      <c r="F394" s="4">
        <f t="shared" ref="F394" si="728">E394/$K394</f>
        <v>0.14797118240029852</v>
      </c>
      <c r="G394" s="3">
        <f>SUM(G$198:G205)</f>
        <v>6136173</v>
      </c>
      <c r="H394" s="4">
        <f t="shared" ref="H394" si="729">G394/$K394</f>
        <v>0.22063676578632946</v>
      </c>
      <c r="I394" s="3">
        <f>SUM(I$198:I205)</f>
        <v>188193</v>
      </c>
      <c r="J394" s="4">
        <f t="shared" ref="J394" si="730">+I394/$K394</f>
        <v>6.7668064221179389E-3</v>
      </c>
      <c r="K394" s="3">
        <f>SUM(K$198:K205)</f>
        <v>27811199</v>
      </c>
    </row>
    <row r="395" spans="1:11" x14ac:dyDescent="0.2">
      <c r="A395" s="12">
        <f t="shared" si="610"/>
        <v>42248</v>
      </c>
      <c r="B395" s="2"/>
      <c r="C395" s="3">
        <f>SUM(C$198:C206)</f>
        <v>19327440</v>
      </c>
      <c r="D395" s="4">
        <f t="shared" ref="D395" si="731">C395/$K395</f>
        <v>0.61878931617509247</v>
      </c>
      <c r="E395" s="3">
        <f>SUM(E$198:E206)</f>
        <v>4571416</v>
      </c>
      <c r="F395" s="4">
        <f t="shared" ref="F395" si="732">E395/$K395</f>
        <v>0.14635892702768066</v>
      </c>
      <c r="G395" s="3">
        <f>SUM(G$198:G206)</f>
        <v>7121100</v>
      </c>
      <c r="H395" s="4">
        <f t="shared" ref="H395" si="733">G395/$K395</f>
        <v>0.22798987343458063</v>
      </c>
      <c r="I395" s="3">
        <f>SUM(I$198:I206)</f>
        <v>214326</v>
      </c>
      <c r="J395" s="4">
        <f t="shared" ref="J395" si="734">+I395/$K395</f>
        <v>6.86188336264621E-3</v>
      </c>
      <c r="K395" s="3">
        <f>SUM(K$198:K206)</f>
        <v>31234282</v>
      </c>
    </row>
    <row r="396" spans="1:11" x14ac:dyDescent="0.2">
      <c r="A396" s="12">
        <f t="shared" si="610"/>
        <v>42278</v>
      </c>
      <c r="B396" s="2"/>
      <c r="C396" s="3">
        <f>SUM(C$198:C207)</f>
        <v>21259153</v>
      </c>
      <c r="D396" s="4">
        <f t="shared" ref="D396" si="735">C396/$K396</f>
        <v>0.61389169825957368</v>
      </c>
      <c r="E396" s="3">
        <f>SUM(E$198:E207)</f>
        <v>5051136</v>
      </c>
      <c r="F396" s="4">
        <f t="shared" ref="F396" si="736">E396/$K396</f>
        <v>0.14585954845802512</v>
      </c>
      <c r="G396" s="3">
        <f>SUM(G$198:G207)</f>
        <v>8069209</v>
      </c>
      <c r="H396" s="4">
        <f t="shared" ref="H396" si="737">G396/$K396</f>
        <v>0.23301118424715397</v>
      </c>
      <c r="I396" s="3">
        <f>SUM(I$198:I207)</f>
        <v>250638</v>
      </c>
      <c r="J396" s="4">
        <f t="shared" ref="J396" si="738">+I396/$K396</f>
        <v>7.2375690352472193E-3</v>
      </c>
      <c r="K396" s="3">
        <f>SUM(K$198:K207)</f>
        <v>34630136</v>
      </c>
    </row>
    <row r="397" spans="1:11" x14ac:dyDescent="0.2">
      <c r="A397" s="12">
        <f t="shared" si="610"/>
        <v>42309</v>
      </c>
      <c r="B397" s="2"/>
      <c r="C397" s="3">
        <f>SUM(C$198:C208)</f>
        <v>23423922</v>
      </c>
      <c r="D397" s="4">
        <f t="shared" ref="D397" si="739">C397/$K397</f>
        <v>0.61831876814357456</v>
      </c>
      <c r="E397" s="3">
        <f>SUM(E$198:E208)</f>
        <v>5476343</v>
      </c>
      <c r="F397" s="4">
        <f t="shared" ref="F397" si="740">E397/$K397</f>
        <v>0.14455844148096497</v>
      </c>
      <c r="G397" s="3">
        <f>SUM(G$198:G208)</f>
        <v>8701906</v>
      </c>
      <c r="H397" s="4">
        <f t="shared" ref="H397" si="741">G397/$K397</f>
        <v>0.22970328360985751</v>
      </c>
      <c r="I397" s="3">
        <f>SUM(I$198:I208)</f>
        <v>281075</v>
      </c>
      <c r="J397" s="4">
        <f t="shared" ref="J397" si="742">+I397/$K397</f>
        <v>7.4195067656029267E-3</v>
      </c>
      <c r="K397" s="3">
        <f>SUM(K$198:K208)</f>
        <v>37883246</v>
      </c>
    </row>
    <row r="398" spans="1:11" x14ac:dyDescent="0.2">
      <c r="A398" s="12">
        <f t="shared" si="610"/>
        <v>42339</v>
      </c>
      <c r="B398" s="2"/>
      <c r="C398" s="3">
        <f>SUM(C$198:C209)</f>
        <v>25829499</v>
      </c>
      <c r="D398" s="4">
        <f t="shared" ref="D398" si="743">C398/$K398</f>
        <v>0.62085845068558831</v>
      </c>
      <c r="E398" s="3">
        <f>SUM(E$198:E209)</f>
        <v>5978833</v>
      </c>
      <c r="F398" s="4">
        <f t="shared" ref="F398" si="744">E398/$K398</f>
        <v>0.14371200127760389</v>
      </c>
      <c r="G398" s="3">
        <f>SUM(G$198:G209)</f>
        <v>9468389</v>
      </c>
      <c r="H398" s="4">
        <f t="shared" ref="H398" si="745">G398/$K398</f>
        <v>0.2275897540648569</v>
      </c>
      <c r="I398" s="3">
        <f>SUM(I$198:I209)</f>
        <v>326158</v>
      </c>
      <c r="J398" s="4">
        <f t="shared" ref="J398" si="746">+I398/$K398</f>
        <v>7.8397939719508352E-3</v>
      </c>
      <c r="K398" s="3">
        <f>SUM(K$198:K209)</f>
        <v>41602879</v>
      </c>
    </row>
    <row r="399" spans="1:11" x14ac:dyDescent="0.2">
      <c r="A399" s="12">
        <f t="shared" si="610"/>
        <v>42370</v>
      </c>
      <c r="B399" s="2"/>
      <c r="C399" s="3">
        <f>SUM(C$210:C210)</f>
        <v>2138279</v>
      </c>
      <c r="D399" s="4">
        <f t="shared" ref="D399" si="747">C399/$K399</f>
        <v>0.60315069861011372</v>
      </c>
      <c r="E399" s="3">
        <f>SUM(E$210:E210)</f>
        <v>581049</v>
      </c>
      <c r="F399" s="4">
        <f t="shared" ref="F399" si="748">E399/$K399</f>
        <v>0.16389821453454292</v>
      </c>
      <c r="G399" s="3">
        <f>SUM(G$210:G210)</f>
        <v>795846</v>
      </c>
      <c r="H399" s="4">
        <f t="shared" ref="H399" si="749">G399/$K399</f>
        <v>0.22448664130642659</v>
      </c>
      <c r="I399" s="3">
        <f>SUM(I$210:I210)</f>
        <v>30008</v>
      </c>
      <c r="J399" s="4">
        <f t="shared" ref="J399" si="750">+I399/$K399</f>
        <v>8.4644455489168123E-3</v>
      </c>
      <c r="K399" s="3">
        <f>SUM(K$210:K210)</f>
        <v>3545182</v>
      </c>
    </row>
    <row r="400" spans="1:11" x14ac:dyDescent="0.2">
      <c r="A400" s="12">
        <f t="shared" si="610"/>
        <v>42401</v>
      </c>
      <c r="B400" s="2"/>
      <c r="C400" s="3">
        <f>SUM(C$210:C211)</f>
        <v>4363718</v>
      </c>
      <c r="D400" s="4">
        <f t="shared" ref="D400" si="751">C400/$K400</f>
        <v>0.63237478307809913</v>
      </c>
      <c r="E400" s="3">
        <f>SUM(E$210:E211)</f>
        <v>1059856</v>
      </c>
      <c r="F400" s="4">
        <f t="shared" ref="F400" si="752">E400/$K400</f>
        <v>0.15359063259679517</v>
      </c>
      <c r="G400" s="3">
        <f>SUM(G$210:G211)</f>
        <v>1415782</v>
      </c>
      <c r="H400" s="4">
        <f t="shared" ref="H400" si="753">G400/$K400</f>
        <v>0.20517018632640271</v>
      </c>
      <c r="I400" s="3">
        <f>SUM(I$210:I211)</f>
        <v>61169</v>
      </c>
      <c r="J400" s="4">
        <f t="shared" ref="J400" si="754">+I400/$K400</f>
        <v>8.8643979987029966E-3</v>
      </c>
      <c r="K400" s="3">
        <f>SUM(K$210:K211)</f>
        <v>6900525</v>
      </c>
    </row>
    <row r="401" spans="1:11" x14ac:dyDescent="0.2">
      <c r="A401" s="12">
        <f t="shared" si="610"/>
        <v>42430</v>
      </c>
      <c r="B401" s="2"/>
      <c r="C401" s="3">
        <f>SUM(C$210:C212)</f>
        <v>6704597</v>
      </c>
      <c r="D401" s="4">
        <f t="shared" ref="D401" si="755">C401/$K401</f>
        <v>0.63193957069260409</v>
      </c>
      <c r="E401" s="3">
        <f>SUM(E$210:E212)</f>
        <v>1705888</v>
      </c>
      <c r="F401" s="4">
        <f t="shared" ref="F401" si="756">E401/$K401</f>
        <v>0.16078790870945187</v>
      </c>
      <c r="G401" s="3">
        <f>SUM(G$210:G212)</f>
        <v>2099560</v>
      </c>
      <c r="H401" s="4">
        <f t="shared" ref="H401" si="757">G401/$K401</f>
        <v>0.1978933327451842</v>
      </c>
      <c r="I401" s="3">
        <f>SUM(I$210:I212)</f>
        <v>99509</v>
      </c>
      <c r="J401" s="4">
        <f t="shared" ref="J401" si="758">+I401/$K401</f>
        <v>9.3791878527598807E-3</v>
      </c>
      <c r="K401" s="3">
        <f>SUM(K$210:K212)</f>
        <v>10609554</v>
      </c>
    </row>
    <row r="402" spans="1:11" x14ac:dyDescent="0.2">
      <c r="A402" s="12">
        <f t="shared" si="610"/>
        <v>42461</v>
      </c>
      <c r="B402" s="2"/>
      <c r="C402" s="3">
        <f>SUM(C$210:C213)</f>
        <v>8971003</v>
      </c>
      <c r="D402" s="4">
        <f t="shared" ref="D402" si="759">C402/$K402</f>
        <v>0.63624103165338852</v>
      </c>
      <c r="E402" s="3">
        <f>SUM(E$210:E213)</f>
        <v>2200740</v>
      </c>
      <c r="F402" s="4">
        <f t="shared" ref="F402" si="760">E402/$K402</f>
        <v>0.15608077357692091</v>
      </c>
      <c r="G402" s="3">
        <f>SUM(G$210:G213)</f>
        <v>2798225</v>
      </c>
      <c r="H402" s="4">
        <f t="shared" ref="H402" si="761">G402/$K402</f>
        <v>0.1984555752348208</v>
      </c>
      <c r="I402" s="3">
        <f>SUM(I$210:I213)</f>
        <v>130039</v>
      </c>
      <c r="J402" s="4">
        <f t="shared" ref="J402" si="762">+I402/$K402</f>
        <v>9.2226195348697349E-3</v>
      </c>
      <c r="K402" s="3">
        <f>SUM(K$210:K213)</f>
        <v>14100007</v>
      </c>
    </row>
    <row r="403" spans="1:11" x14ac:dyDescent="0.2">
      <c r="A403" s="12">
        <f t="shared" si="610"/>
        <v>42491</v>
      </c>
      <c r="B403" s="2"/>
      <c r="C403" s="3">
        <f>SUM(C$210:C214)</f>
        <v>11364064</v>
      </c>
      <c r="D403" s="4">
        <f t="shared" ref="D403" si="763">C403/$K403</f>
        <v>0.64257331862200806</v>
      </c>
      <c r="E403" s="3">
        <f>SUM(E$210:E214)</f>
        <v>2685413</v>
      </c>
      <c r="F403" s="4">
        <f t="shared" ref="F403" si="764">E403/$K403</f>
        <v>0.15184486318280876</v>
      </c>
      <c r="G403" s="3">
        <f>SUM(G$210:G214)</f>
        <v>3471442</v>
      </c>
      <c r="H403" s="4">
        <f t="shared" ref="H403" si="765">G403/$K403</f>
        <v>0.19629034176011512</v>
      </c>
      <c r="I403" s="3">
        <f>SUM(I$210:I214)</f>
        <v>164322</v>
      </c>
      <c r="J403" s="4">
        <f t="shared" ref="J403" si="766">+I403/$K403</f>
        <v>9.2914764350680891E-3</v>
      </c>
      <c r="K403" s="3">
        <f>SUM(K$210:K214)</f>
        <v>17685241</v>
      </c>
    </row>
    <row r="404" spans="1:11" x14ac:dyDescent="0.2">
      <c r="A404" s="12">
        <f t="shared" si="610"/>
        <v>42522</v>
      </c>
      <c r="B404" s="2"/>
      <c r="C404" s="3">
        <f>SUM(C$210:C215)</f>
        <v>13316202</v>
      </c>
      <c r="D404" s="4">
        <f t="shared" ref="D404" si="767">C404/$K404</f>
        <v>0.62671183604721581</v>
      </c>
      <c r="E404" s="3">
        <f>SUM(E$210:E215)</f>
        <v>3307659</v>
      </c>
      <c r="F404" s="4">
        <f t="shared" ref="F404" si="768">E404/$K404</f>
        <v>0.15567119249979069</v>
      </c>
      <c r="G404" s="3">
        <f>SUM(G$210:G215)</f>
        <v>4417900</v>
      </c>
      <c r="H404" s="4">
        <f t="shared" ref="H404" si="769">G404/$K404</f>
        <v>0.20792341693772703</v>
      </c>
      <c r="I404" s="3">
        <f>SUM(I$210:I215)</f>
        <v>205966</v>
      </c>
      <c r="J404" s="4">
        <f t="shared" ref="J404" si="770">+I404/$K404</f>
        <v>9.6935545152665031E-3</v>
      </c>
      <c r="K404" s="3">
        <f>SUM(K$210:K215)</f>
        <v>21247727</v>
      </c>
    </row>
    <row r="405" spans="1:11" x14ac:dyDescent="0.2">
      <c r="A405" s="12">
        <f t="shared" si="610"/>
        <v>42552</v>
      </c>
      <c r="B405" s="2"/>
      <c r="C405" s="3">
        <f>SUM(C$210:C216)</f>
        <v>15466838</v>
      </c>
      <c r="D405" s="4">
        <f t="shared" ref="D405" si="771">C405/$K405</f>
        <v>0.62647671347043954</v>
      </c>
      <c r="E405" s="3">
        <f>SUM(E$210:E216)</f>
        <v>3813401</v>
      </c>
      <c r="F405" s="4">
        <f t="shared" ref="F405" si="772">E405/$K405</f>
        <v>0.1544599436306818</v>
      </c>
      <c r="G405" s="3">
        <f>SUM(G$210:G216)</f>
        <v>5165093</v>
      </c>
      <c r="H405" s="4">
        <f t="shared" ref="H405" si="773">G405/$K405</f>
        <v>0.2092095674247815</v>
      </c>
      <c r="I405" s="3">
        <f>SUM(I$210:I216)</f>
        <v>243276</v>
      </c>
      <c r="J405" s="4">
        <f t="shared" ref="J405" si="774">+I405/$K405</f>
        <v>9.8537754740972028E-3</v>
      </c>
      <c r="K405" s="3">
        <f>SUM(K$210:K216)</f>
        <v>24688608</v>
      </c>
    </row>
    <row r="406" spans="1:11" x14ac:dyDescent="0.2">
      <c r="A406" s="12">
        <f t="shared" si="610"/>
        <v>42583</v>
      </c>
      <c r="B406" s="2"/>
      <c r="C406" s="3">
        <f>SUM(C$210:C217)</f>
        <v>17768076</v>
      </c>
      <c r="D406" s="4">
        <f t="shared" ref="D406" si="775">C406/$K406</f>
        <v>0.62458548184535534</v>
      </c>
      <c r="E406" s="3">
        <f>SUM(E$210:E217)</f>
        <v>4349693</v>
      </c>
      <c r="F406" s="4">
        <f t="shared" ref="F406" si="776">E406/$K406</f>
        <v>0.15290091613095133</v>
      </c>
      <c r="G406" s="3">
        <f>SUM(G$210:G217)</f>
        <v>6042899</v>
      </c>
      <c r="H406" s="4">
        <f t="shared" ref="H406" si="777">G406/$K406</f>
        <v>0.21242069111240947</v>
      </c>
      <c r="I406" s="3">
        <f>SUM(I$210:I217)</f>
        <v>287121</v>
      </c>
      <c r="J406" s="4">
        <f t="shared" ref="J406" si="778">+I406/$K406</f>
        <v>1.0092910911283826E-2</v>
      </c>
      <c r="K406" s="3">
        <f>SUM(K$210:K217)</f>
        <v>28447789</v>
      </c>
    </row>
    <row r="407" spans="1:11" x14ac:dyDescent="0.2">
      <c r="A407" s="12">
        <f t="shared" si="610"/>
        <v>42614</v>
      </c>
      <c r="B407" s="2"/>
      <c r="C407" s="3">
        <f>SUM(C$210:C218)</f>
        <v>20069859</v>
      </c>
      <c r="D407" s="4">
        <f t="shared" ref="D407" si="779">C407/$K407</f>
        <v>0.62466792690493544</v>
      </c>
      <c r="E407" s="3">
        <f>SUM(E$210:E218)</f>
        <v>4843549</v>
      </c>
      <c r="F407" s="4">
        <f t="shared" ref="F407" si="780">E407/$K407</f>
        <v>0.15075390976550823</v>
      </c>
      <c r="G407" s="3">
        <f>SUM(G$210:G218)</f>
        <v>6884093</v>
      </c>
      <c r="H407" s="4">
        <f t="shared" ref="H407" si="781">G407/$K407</f>
        <v>0.2142651875596524</v>
      </c>
      <c r="I407" s="3">
        <f>SUM(I$210:I218)</f>
        <v>331344</v>
      </c>
      <c r="J407" s="4">
        <f t="shared" ref="J407" si="782">+I407/$K407</f>
        <v>1.031297576990396E-2</v>
      </c>
      <c r="K407" s="3">
        <f>SUM(K$210:K218)</f>
        <v>32128845</v>
      </c>
    </row>
    <row r="408" spans="1:11" x14ac:dyDescent="0.2">
      <c r="A408" s="12">
        <f t="shared" si="610"/>
        <v>42644</v>
      </c>
      <c r="B408" s="2"/>
      <c r="C408" s="3">
        <f>SUM(C$210:C219)</f>
        <v>22421348</v>
      </c>
      <c r="D408" s="4">
        <f t="shared" ref="D408" si="783">C408/$K408</f>
        <v>0.62655479712456019</v>
      </c>
      <c r="E408" s="3">
        <f>SUM(E$210:E219)</f>
        <v>5320349</v>
      </c>
      <c r="F408" s="4">
        <f t="shared" ref="F408" si="784">E408/$K408</f>
        <v>0.1486748338381286</v>
      </c>
      <c r="G408" s="3">
        <f>SUM(G$210:G219)</f>
        <v>7674508</v>
      </c>
      <c r="H408" s="4">
        <f t="shared" ref="H408" si="785">G408/$K408</f>
        <v>0.21446078099188393</v>
      </c>
      <c r="I408" s="3">
        <f>SUM(I$210:I219)</f>
        <v>368930</v>
      </c>
      <c r="J408" s="4">
        <f t="shared" ref="J408" si="786">+I408/$K408</f>
        <v>1.0309588045427242E-2</v>
      </c>
      <c r="K408" s="3">
        <f>SUM(K$210:K219)</f>
        <v>35785135</v>
      </c>
    </row>
    <row r="409" spans="1:11" x14ac:dyDescent="0.2">
      <c r="A409" s="12">
        <f t="shared" si="610"/>
        <v>42675</v>
      </c>
      <c r="B409" s="2"/>
      <c r="C409" s="3">
        <f>SUM(C$210:C220)</f>
        <v>24769983</v>
      </c>
      <c r="D409" s="4">
        <f t="shared" ref="D409" si="787">C409/$K409</f>
        <v>0.62852890868300981</v>
      </c>
      <c r="E409" s="3">
        <f>SUM(E$210:E220)</f>
        <v>5840239</v>
      </c>
      <c r="F409" s="4">
        <f t="shared" ref="F409" si="788">E409/$K409</f>
        <v>0.14819384595935944</v>
      </c>
      <c r="G409" s="3">
        <f>SUM(G$210:G220)</f>
        <v>8392003</v>
      </c>
      <c r="H409" s="4">
        <f t="shared" ref="H409" si="789">G409/$K409</f>
        <v>0.21294388806219786</v>
      </c>
      <c r="I409" s="3">
        <f>SUM(I$210:I220)</f>
        <v>407232</v>
      </c>
      <c r="J409" s="4">
        <f t="shared" ref="J409" si="790">+I409/$K409</f>
        <v>1.0333357295432921E-2</v>
      </c>
      <c r="K409" s="3">
        <f>SUM(K$210:K220)</f>
        <v>39409457</v>
      </c>
    </row>
    <row r="410" spans="1:11" x14ac:dyDescent="0.2">
      <c r="A410" s="12">
        <f t="shared" si="610"/>
        <v>42705</v>
      </c>
      <c r="B410" s="2"/>
      <c r="C410" s="3">
        <f>SUM(C$210:C221)</f>
        <v>26677819</v>
      </c>
      <c r="D410" s="4">
        <f t="shared" ref="D410" si="791">C410/$K410</f>
        <v>0.62405310386886781</v>
      </c>
      <c r="E410" s="3">
        <f>SUM(E$210:E221)</f>
        <v>6455233</v>
      </c>
      <c r="F410" s="4">
        <f t="shared" ref="F410" si="792">E410/$K410</f>
        <v>0.15100215613003232</v>
      </c>
      <c r="G410" s="3">
        <f>SUM(G$210:G221)</f>
        <v>9172383</v>
      </c>
      <c r="H410" s="4">
        <f t="shared" ref="H410" si="793">G410/$K410</f>
        <v>0.21456229540443456</v>
      </c>
      <c r="I410" s="3">
        <f>SUM(I$210:I221)</f>
        <v>443842</v>
      </c>
      <c r="J410" s="4">
        <f t="shared" ref="J410" si="794">+I410/$K410</f>
        <v>1.0382444596665343E-2</v>
      </c>
      <c r="K410" s="3">
        <f>SUM(K$210:K221)</f>
        <v>42749277</v>
      </c>
    </row>
    <row r="411" spans="1:11" x14ac:dyDescent="0.2">
      <c r="A411" s="12">
        <f t="shared" si="610"/>
        <v>42736</v>
      </c>
      <c r="B411" s="2"/>
      <c r="C411" s="3">
        <f>SUM(C$222)</f>
        <v>2997375</v>
      </c>
      <c r="D411" s="4">
        <f t="shared" ref="D411" si="795">C411/$K411</f>
        <v>0.65304720502659253</v>
      </c>
      <c r="E411" s="3">
        <f>SUM(E$222)</f>
        <v>800360</v>
      </c>
      <c r="F411" s="4">
        <f t="shared" ref="F411" si="796">E411/$K411</f>
        <v>0.17437686676344588</v>
      </c>
      <c r="G411" s="3">
        <f>SUM(G$222)</f>
        <v>759794</v>
      </c>
      <c r="H411" s="4">
        <f t="shared" ref="H411" si="797">G411/$K411</f>
        <v>0.16553862899903243</v>
      </c>
      <c r="I411" s="3">
        <f>SUM(I$222)</f>
        <v>32300</v>
      </c>
      <c r="J411" s="4">
        <f t="shared" ref="J411" si="798">+I411/$K411</f>
        <v>7.0372992109292093E-3</v>
      </c>
      <c r="K411" s="3">
        <f>SUM(K$222)</f>
        <v>4589829</v>
      </c>
    </row>
    <row r="412" spans="1:11" x14ac:dyDescent="0.2">
      <c r="A412" s="12">
        <f t="shared" si="610"/>
        <v>42767</v>
      </c>
      <c r="B412" s="2"/>
      <c r="C412" s="3">
        <f>SUM(C$222:C223)</f>
        <v>5178300</v>
      </c>
      <c r="D412" s="4">
        <f t="shared" ref="D412" si="799">C412/$K412</f>
        <v>0.63333752843157509</v>
      </c>
      <c r="E412" s="3">
        <f>SUM(E$222:E223)</f>
        <v>1351736</v>
      </c>
      <c r="F412" s="4">
        <f t="shared" ref="F412" si="800">E412/$K412</f>
        <v>0.16532551944305729</v>
      </c>
      <c r="G412" s="3">
        <f>SUM(G$222:G223)</f>
        <v>1585943</v>
      </c>
      <c r="H412" s="4">
        <f t="shared" ref="H412" si="801">G412/$K412</f>
        <v>0.19397045745772887</v>
      </c>
      <c r="I412" s="3">
        <f>SUM(I$222:I223)</f>
        <v>60230</v>
      </c>
      <c r="J412" s="4">
        <f t="shared" ref="J412" si="802">+I412/$K412</f>
        <v>7.3664946676387554E-3</v>
      </c>
      <c r="K412" s="3">
        <f>SUM(K$222:K223)</f>
        <v>8176209</v>
      </c>
    </row>
    <row r="413" spans="1:11" x14ac:dyDescent="0.2">
      <c r="A413" s="12">
        <f t="shared" si="610"/>
        <v>42795</v>
      </c>
      <c r="B413" s="2"/>
      <c r="C413" s="3">
        <f>SUM(C$222:C224)</f>
        <v>7628890</v>
      </c>
      <c r="D413" s="4">
        <f t="shared" ref="D413" si="803">C413/$K413</f>
        <v>0.62880050021228195</v>
      </c>
      <c r="E413" s="3">
        <f>SUM(E$222:E224)</f>
        <v>1933565</v>
      </c>
      <c r="F413" s="4">
        <f t="shared" ref="F413" si="804">E413/$K413</f>
        <v>0.15937136846814687</v>
      </c>
      <c r="G413" s="3">
        <f>SUM(G$222:G224)</f>
        <v>2475670</v>
      </c>
      <c r="H413" s="4">
        <f t="shared" ref="H413" si="805">G413/$K413</f>
        <v>0.20405360863251928</v>
      </c>
      <c r="I413" s="3">
        <f>SUM(I$222:I224)</f>
        <v>94324</v>
      </c>
      <c r="J413" s="4">
        <f t="shared" ref="J413" si="806">+I413/$K413</f>
        <v>7.7745226870518883E-3</v>
      </c>
      <c r="K413" s="3">
        <f>SUM(K$222:K224)</f>
        <v>12132449</v>
      </c>
    </row>
    <row r="414" spans="1:11" x14ac:dyDescent="0.2">
      <c r="A414" s="12">
        <f t="shared" si="610"/>
        <v>42826</v>
      </c>
      <c r="B414" s="2"/>
      <c r="C414" s="3">
        <f>SUM(C$222:C225)</f>
        <v>9711095</v>
      </c>
      <c r="D414" s="4">
        <f t="shared" ref="D414" si="807">C414/$K414</f>
        <v>0.62583557512089805</v>
      </c>
      <c r="E414" s="3">
        <f>SUM(E$222:E225)</f>
        <v>2472826</v>
      </c>
      <c r="F414" s="4">
        <f t="shared" ref="F414" si="808">E414/$K414</f>
        <v>0.15936230485685804</v>
      </c>
      <c r="G414" s="3">
        <f>SUM(G$222:G225)</f>
        <v>3208550</v>
      </c>
      <c r="H414" s="4">
        <f t="shared" ref="H414" si="809">G414/$K414</f>
        <v>0.20677634546404472</v>
      </c>
      <c r="I414" s="3">
        <f>SUM(I$222:I225)</f>
        <v>124536</v>
      </c>
      <c r="J414" s="4">
        <f t="shared" ref="J414" si="810">+I414/$K414</f>
        <v>8.0257745581992709E-3</v>
      </c>
      <c r="K414" s="3">
        <f>SUM(K$222:K225)</f>
        <v>15517007</v>
      </c>
    </row>
    <row r="415" spans="1:11" x14ac:dyDescent="0.2">
      <c r="A415" s="12">
        <f t="shared" si="610"/>
        <v>42856</v>
      </c>
      <c r="B415" s="2"/>
      <c r="C415" s="3">
        <f>SUM(C$222:C226)</f>
        <v>12521389</v>
      </c>
      <c r="D415" s="4">
        <f t="shared" ref="D415" si="811">C415/$K415</f>
        <v>0.63305108554953737</v>
      </c>
      <c r="E415" s="3">
        <f>SUM(E$222:E226)</f>
        <v>3062651</v>
      </c>
      <c r="F415" s="4">
        <f t="shared" ref="F415" si="812">E415/$K415</f>
        <v>0.15484021303142775</v>
      </c>
      <c r="G415" s="3">
        <f>SUM(G$222:G226)</f>
        <v>4036217</v>
      </c>
      <c r="H415" s="4">
        <f t="shared" ref="H415" si="813">G415/$K415</f>
        <v>0.20406135081048093</v>
      </c>
      <c r="I415" s="3">
        <f>SUM(I$222:I226)</f>
        <v>159172</v>
      </c>
      <c r="J415" s="4">
        <f t="shared" ref="J415" si="814">+I415/$K415</f>
        <v>8.0473506085539676E-3</v>
      </c>
      <c r="K415" s="3">
        <f>SUM(K$222:K226)</f>
        <v>19779429</v>
      </c>
    </row>
    <row r="416" spans="1:11" x14ac:dyDescent="0.2">
      <c r="A416" s="12">
        <f t="shared" si="610"/>
        <v>42887</v>
      </c>
      <c r="B416" s="2"/>
      <c r="C416" s="3">
        <f>SUM(C$222:C227)</f>
        <v>14659395</v>
      </c>
      <c r="D416" s="4">
        <f t="shared" ref="D416" si="815">C416/$K416</f>
        <v>0.62367028518139089</v>
      </c>
      <c r="E416" s="3">
        <f>SUM(E$222:E227)</f>
        <v>3595011</v>
      </c>
      <c r="F416" s="4">
        <f t="shared" ref="F416" si="816">E416/$K416</f>
        <v>0.15294638937010957</v>
      </c>
      <c r="G416" s="3">
        <f>SUM(G$222:G227)</f>
        <v>5057288</v>
      </c>
      <c r="H416" s="4">
        <f t="shared" ref="H416" si="817">G416/$K416</f>
        <v>0.21515760024233099</v>
      </c>
      <c r="I416" s="3">
        <f>SUM(I$222:I227)</f>
        <v>193346</v>
      </c>
      <c r="J416" s="4">
        <f t="shared" ref="J416" si="818">+I416/$K416</f>
        <v>8.225725206168549E-3</v>
      </c>
      <c r="K416" s="3">
        <f>SUM(K$222:K227)</f>
        <v>23505040</v>
      </c>
    </row>
    <row r="417" spans="1:11" x14ac:dyDescent="0.2">
      <c r="A417" s="12">
        <f t="shared" si="610"/>
        <v>42917</v>
      </c>
      <c r="B417" s="2"/>
      <c r="C417" s="3">
        <f>SUM(C$222:C228)</f>
        <v>16988906</v>
      </c>
      <c r="D417" s="4">
        <f t="shared" ref="D417" si="819">C417/$K417</f>
        <v>0.62011030790076149</v>
      </c>
      <c r="E417" s="3">
        <f>SUM(E$222:E228)</f>
        <v>4258459</v>
      </c>
      <c r="F417" s="4">
        <f t="shared" ref="F417" si="820">E417/$K417</f>
        <v>0.15543757330064509</v>
      </c>
      <c r="G417" s="3">
        <f>SUM(G$222:G228)</f>
        <v>5914465</v>
      </c>
      <c r="H417" s="4">
        <f t="shared" ref="H417" si="821">G417/$K417</f>
        <v>0.21588327772360841</v>
      </c>
      <c r="I417" s="3">
        <f>SUM(I$222:I228)</f>
        <v>234757</v>
      </c>
      <c r="J417" s="4">
        <f t="shared" ref="J417" si="822">+I417/$K417</f>
        <v>8.568841074984998E-3</v>
      </c>
      <c r="K417" s="3">
        <f>SUM(K$222:K228)</f>
        <v>27396587</v>
      </c>
    </row>
    <row r="418" spans="1:11" x14ac:dyDescent="0.2">
      <c r="A418" s="12">
        <f t="shared" si="610"/>
        <v>42948</v>
      </c>
      <c r="B418" s="2"/>
      <c r="C418" s="3">
        <f>SUM(C$222:C229)</f>
        <v>19444623</v>
      </c>
      <c r="D418" s="4">
        <f t="shared" ref="D418" si="823">C418/$K418</f>
        <v>0.61947443655485512</v>
      </c>
      <c r="E418" s="3">
        <f>SUM(E$222:E229)</f>
        <v>4801075</v>
      </c>
      <c r="F418" s="4">
        <f t="shared" ref="F418" si="824">E418/$K418</f>
        <v>0.15295453300805065</v>
      </c>
      <c r="G418" s="3">
        <f>SUM(G$222:G229)</f>
        <v>6873426</v>
      </c>
      <c r="H418" s="4">
        <f t="shared" ref="H418" si="825">G418/$K418</f>
        <v>0.21897630509737789</v>
      </c>
      <c r="I418" s="3">
        <f>SUM(I$222:I229)</f>
        <v>269779</v>
      </c>
      <c r="J418" s="4">
        <f t="shared" ref="J418" si="826">+I418/$K418</f>
        <v>8.5947253397163966E-3</v>
      </c>
      <c r="K418" s="3">
        <f>SUM(K$222:K229)</f>
        <v>31388903</v>
      </c>
    </row>
    <row r="419" spans="1:11" x14ac:dyDescent="0.2">
      <c r="A419" s="12">
        <f t="shared" si="610"/>
        <v>42979</v>
      </c>
      <c r="B419" s="2"/>
      <c r="C419" s="3">
        <f>SUM(C$222:C230)</f>
        <v>21749969</v>
      </c>
      <c r="D419" s="4">
        <f t="shared" ref="D419" si="827">C419/$K419</f>
        <v>0.62043900729275037</v>
      </c>
      <c r="E419" s="3">
        <f>SUM(E$222:E230)</f>
        <v>5342751</v>
      </c>
      <c r="F419" s="4">
        <f t="shared" ref="F419" si="828">E419/$K419</f>
        <v>0.15240716557583825</v>
      </c>
      <c r="G419" s="3">
        <f>SUM(G$222:G230)</f>
        <v>7662812</v>
      </c>
      <c r="H419" s="4">
        <f t="shared" ref="H419" si="829">G419/$K419</f>
        <v>0.21858916076390614</v>
      </c>
      <c r="I419" s="3">
        <f>SUM(I$222:I230)</f>
        <v>300241</v>
      </c>
      <c r="J419" s="4">
        <f t="shared" ref="J419" si="830">+I419/$K419</f>
        <v>8.5646663675052886E-3</v>
      </c>
      <c r="K419" s="3">
        <f>SUM(K$222:K230)</f>
        <v>35055773</v>
      </c>
    </row>
    <row r="420" spans="1:11" x14ac:dyDescent="0.2">
      <c r="A420" s="12">
        <f t="shared" si="610"/>
        <v>43009</v>
      </c>
      <c r="B420" s="2"/>
      <c r="C420" s="3">
        <f>SUM(C$222:C231)</f>
        <v>24178712</v>
      </c>
      <c r="D420" s="4">
        <f t="shared" ref="D420" si="831">C420/$K420</f>
        <v>0.62111991625891616</v>
      </c>
      <c r="E420" s="3">
        <f>SUM(E$222:E231)</f>
        <v>5895980</v>
      </c>
      <c r="F420" s="4">
        <f t="shared" ref="F420" si="832">E420/$K420</f>
        <v>0.15146011929271685</v>
      </c>
      <c r="G420" s="3">
        <f>SUM(G$222:G231)</f>
        <v>8520264</v>
      </c>
      <c r="H420" s="4">
        <f t="shared" ref="H420" si="833">G420/$K420</f>
        <v>0.21887458943982865</v>
      </c>
      <c r="I420" s="3">
        <f>SUM(I$222:I231)</f>
        <v>332651</v>
      </c>
      <c r="J420" s="4">
        <f t="shared" ref="J420" si="834">+I420/$K420</f>
        <v>8.5453750085382855E-3</v>
      </c>
      <c r="K420" s="3">
        <f>SUM(K$222:K231)</f>
        <v>38927607</v>
      </c>
    </row>
    <row r="421" spans="1:11" x14ac:dyDescent="0.2">
      <c r="A421" s="12">
        <f t="shared" si="610"/>
        <v>43040</v>
      </c>
      <c r="B421" s="2"/>
      <c r="C421" s="3">
        <f>SUM(C$222:C232)</f>
        <v>26698621</v>
      </c>
      <c r="D421" s="4">
        <f t="shared" ref="D421" si="835">C421/$K421</f>
        <v>0.6225810282673615</v>
      </c>
      <c r="E421" s="3">
        <f>SUM(E$222:E232)</f>
        <v>6451111</v>
      </c>
      <c r="F421" s="4">
        <f t="shared" ref="F421" si="836">E421/$K421</f>
        <v>0.15043246315406653</v>
      </c>
      <c r="G421" s="3">
        <f>SUM(G$222:G232)</f>
        <v>9362864</v>
      </c>
      <c r="H421" s="4">
        <f t="shared" ref="H421" si="837">G421/$K421</f>
        <v>0.21833118259731321</v>
      </c>
      <c r="I421" s="3">
        <f>SUM(I$222:I232)</f>
        <v>371173</v>
      </c>
      <c r="J421" s="4">
        <f t="shared" ref="J421" si="838">+I421/$K421</f>
        <v>8.6553259812587827E-3</v>
      </c>
      <c r="K421" s="3">
        <f>SUM(K$222:K232)</f>
        <v>42883769</v>
      </c>
    </row>
    <row r="422" spans="1:11" x14ac:dyDescent="0.2">
      <c r="A422" s="12">
        <f t="shared" si="610"/>
        <v>43070</v>
      </c>
      <c r="B422" s="2"/>
      <c r="C422" s="3">
        <f>SUM(C$222:C233)</f>
        <v>29100436</v>
      </c>
      <c r="D422" s="4">
        <f t="shared" ref="D422" si="839">C422/$K422</f>
        <v>0.61912151335029375</v>
      </c>
      <c r="E422" s="3">
        <f>SUM(E$222:E233)</f>
        <v>7046967</v>
      </c>
      <c r="F422" s="4">
        <f t="shared" ref="F422" si="840">E422/$K422</f>
        <v>0.14992658094777617</v>
      </c>
      <c r="G422" s="3">
        <f>SUM(G$222:G233)</f>
        <v>10440719</v>
      </c>
      <c r="H422" s="4">
        <f t="shared" ref="H422" si="841">G422/$K422</f>
        <v>0.22212979034902314</v>
      </c>
      <c r="I422" s="3">
        <f>SUM(I$222:I233)</f>
        <v>414664</v>
      </c>
      <c r="J422" s="4">
        <f t="shared" ref="J422" si="842">+I422/$K422</f>
        <v>8.8221153529069538E-3</v>
      </c>
      <c r="K422" s="3">
        <f>SUM(K$222:K233)</f>
        <v>47002786</v>
      </c>
    </row>
    <row r="423" spans="1:11" x14ac:dyDescent="0.2">
      <c r="A423" s="12">
        <f t="shared" si="610"/>
        <v>43101</v>
      </c>
      <c r="B423" s="2"/>
      <c r="C423" s="3">
        <f>SUM(C$234:C234)</f>
        <v>2597351</v>
      </c>
      <c r="D423" s="4">
        <f t="shared" ref="D423" si="843">C423/$K423</f>
        <v>0.60302707938450795</v>
      </c>
      <c r="E423" s="3">
        <f>SUM(E$234:E234)</f>
        <v>660440</v>
      </c>
      <c r="F423" s="4">
        <f t="shared" ref="F423" si="844">E423/$K423</f>
        <v>0.15333437964630287</v>
      </c>
      <c r="G423" s="3">
        <f>SUM(G$234:G234)</f>
        <v>1014838</v>
      </c>
      <c r="H423" s="4">
        <f t="shared" ref="H423" si="845">G423/$K423</f>
        <v>0.23561497663905082</v>
      </c>
      <c r="I423" s="3">
        <f>SUM(I$234:I234)</f>
        <v>34559</v>
      </c>
      <c r="J423" s="4">
        <f t="shared" ref="J423" si="846">+I423/$K423</f>
        <v>8.0235643301383632E-3</v>
      </c>
      <c r="K423" s="3">
        <f>SUM(K$234:K234)</f>
        <v>4307188</v>
      </c>
    </row>
    <row r="424" spans="1:11" x14ac:dyDescent="0.2">
      <c r="A424" s="12">
        <f t="shared" si="610"/>
        <v>43132</v>
      </c>
      <c r="B424" s="2"/>
      <c r="C424" s="3">
        <f>SUM(C$234:C235)</f>
        <v>4852232</v>
      </c>
      <c r="D424" s="4">
        <f t="shared" ref="D424" si="847">C424/$K424</f>
        <v>0.61404786256514454</v>
      </c>
      <c r="E424" s="3">
        <f>SUM(E$234:E235)</f>
        <v>1265381</v>
      </c>
      <c r="F424" s="4">
        <f t="shared" ref="F424" si="848">E424/$K424</f>
        <v>0.16013341867836187</v>
      </c>
      <c r="G424" s="3">
        <f>SUM(G$234:G235)</f>
        <v>1719895</v>
      </c>
      <c r="H424" s="4">
        <f t="shared" ref="H424" si="849">G424/$K424</f>
        <v>0.21765196894676084</v>
      </c>
      <c r="I424" s="3">
        <f>SUM(I$234:I235)</f>
        <v>64534</v>
      </c>
      <c r="J424" s="4">
        <f t="shared" ref="J424" si="850">+I424/$K424</f>
        <v>8.1667498097327245E-3</v>
      </c>
      <c r="K424" s="3">
        <f>SUM(K$234:K235)</f>
        <v>7902042</v>
      </c>
    </row>
    <row r="425" spans="1:11" x14ac:dyDescent="0.2">
      <c r="A425" s="12">
        <f t="shared" si="610"/>
        <v>43160</v>
      </c>
      <c r="B425" s="2"/>
      <c r="C425" s="3">
        <f>SUM(C$234:C236)</f>
        <v>7420516</v>
      </c>
      <c r="D425" s="4">
        <f t="shared" ref="D425" si="851">C425/$K425</f>
        <v>0.62187901506242116</v>
      </c>
      <c r="E425" s="3">
        <f>SUM(E$234:E236)</f>
        <v>1859363</v>
      </c>
      <c r="F425" s="4">
        <f t="shared" ref="F425" si="852">E425/$K425</f>
        <v>0.15582458566001456</v>
      </c>
      <c r="G425" s="3">
        <f>SUM(G$234:G236)</f>
        <v>2556682</v>
      </c>
      <c r="H425" s="4">
        <f t="shared" ref="H425" si="853">G425/$K425</f>
        <v>0.21426365551773233</v>
      </c>
      <c r="I425" s="3">
        <f>SUM(I$234:I236)</f>
        <v>95850</v>
      </c>
      <c r="J425" s="4">
        <f t="shared" ref="J425" si="854">+I425/$K425</f>
        <v>8.0327437598319406E-3</v>
      </c>
      <c r="K425" s="3">
        <f>SUM(K$234:K236)</f>
        <v>11932411</v>
      </c>
    </row>
    <row r="426" spans="1:11" x14ac:dyDescent="0.2">
      <c r="A426" s="12">
        <f t="shared" si="610"/>
        <v>43191</v>
      </c>
      <c r="B426" s="2"/>
      <c r="C426" s="3">
        <f>SUM(C$234:C237)</f>
        <v>9706877</v>
      </c>
      <c r="D426" s="4">
        <f t="shared" ref="D426" si="855">C426/$K426</f>
        <v>0.61383129233581413</v>
      </c>
      <c r="E426" s="3">
        <f>SUM(E$234:E237)</f>
        <v>2431268</v>
      </c>
      <c r="F426" s="4">
        <f t="shared" ref="F426" si="856">E426/$K426</f>
        <v>0.15374547122155871</v>
      </c>
      <c r="G426" s="3">
        <f>SUM(G$234:G237)</f>
        <v>3549303</v>
      </c>
      <c r="H426" s="4">
        <f t="shared" ref="H426" si="857">G426/$K426</f>
        <v>0.22444636389040287</v>
      </c>
      <c r="I426" s="3">
        <f>SUM(I$234:I237)</f>
        <v>126143</v>
      </c>
      <c r="J426" s="4">
        <f t="shared" ref="J426" si="858">+I426/$K426</f>
        <v>7.9768725522242224E-3</v>
      </c>
      <c r="K426" s="3">
        <f>SUM(K$234:K237)</f>
        <v>15813591</v>
      </c>
    </row>
    <row r="427" spans="1:11" x14ac:dyDescent="0.2">
      <c r="A427" s="12">
        <f t="shared" si="610"/>
        <v>43221</v>
      </c>
      <c r="B427" s="2"/>
      <c r="C427" s="3">
        <f>SUM(C$234:C238)</f>
        <v>12396673</v>
      </c>
      <c r="D427" s="4">
        <f t="shared" ref="D427" si="859">C427/$K427</f>
        <v>0.61832795958561304</v>
      </c>
      <c r="E427" s="3">
        <f>SUM(E$234:E238)</f>
        <v>3027849</v>
      </c>
      <c r="F427" s="4">
        <f t="shared" ref="F427" si="860">E427/$K427</f>
        <v>0.15102468977792177</v>
      </c>
      <c r="G427" s="3">
        <f>SUM(G$234:G238)</f>
        <v>4466974</v>
      </c>
      <c r="H427" s="4">
        <f t="shared" ref="H427" si="861">G427/$K427</f>
        <v>0.22280614475690247</v>
      </c>
      <c r="I427" s="3">
        <f>SUM(I$234:I238)</f>
        <v>157206</v>
      </c>
      <c r="J427" s="4">
        <f t="shared" ref="J427" si="862">+I427/$K427</f>
        <v>7.8412058795626766E-3</v>
      </c>
      <c r="K427" s="3">
        <f>SUM(K$234:K238)</f>
        <v>20048702</v>
      </c>
    </row>
    <row r="428" spans="1:11" x14ac:dyDescent="0.2">
      <c r="A428" s="12">
        <f t="shared" si="610"/>
        <v>43252</v>
      </c>
      <c r="B428" s="2"/>
      <c r="C428" s="3">
        <f>SUM(C$234:C239)</f>
        <v>14503098</v>
      </c>
      <c r="D428" s="4">
        <f t="shared" ref="D428" si="863">C428/$K428</f>
        <v>0.60772852992329385</v>
      </c>
      <c r="E428" s="3">
        <f>SUM(E$234:E239)</f>
        <v>3649933</v>
      </c>
      <c r="F428" s="4">
        <f t="shared" ref="F428" si="864">E428/$K428</f>
        <v>0.15294445479224628</v>
      </c>
      <c r="G428" s="3">
        <f>SUM(G$234:G239)</f>
        <v>5509089</v>
      </c>
      <c r="H428" s="4">
        <f t="shared" ref="H428" si="865">G428/$K428</f>
        <v>0.23084933709932792</v>
      </c>
      <c r="I428" s="3">
        <f>SUM(I$234:I239)</f>
        <v>202315</v>
      </c>
      <c r="J428" s="4">
        <f t="shared" ref="J428" si="866">+I428/$K428</f>
        <v>8.4776781851319764E-3</v>
      </c>
      <c r="K428" s="3">
        <f>SUM(K$234:K239)</f>
        <v>23864435</v>
      </c>
    </row>
    <row r="429" spans="1:11" x14ac:dyDescent="0.2">
      <c r="A429" s="12">
        <f t="shared" si="610"/>
        <v>43282</v>
      </c>
      <c r="B429" s="2"/>
      <c r="C429" s="3">
        <f>SUM(C$234:C240)</f>
        <v>17092618</v>
      </c>
      <c r="D429" s="4">
        <f t="shared" ref="D429" si="867">C429/$K429</f>
        <v>0.60832939824546095</v>
      </c>
      <c r="E429" s="3">
        <f>SUM(E$234:E240)</f>
        <v>4249128</v>
      </c>
      <c r="F429" s="4">
        <f t="shared" ref="F429" si="868">E429/$K429</f>
        <v>0.15122724203559332</v>
      </c>
      <c r="G429" s="3">
        <f>SUM(G$234:G240)</f>
        <v>6519506</v>
      </c>
      <c r="H429" s="4">
        <f t="shared" ref="H429" si="869">G429/$K429</f>
        <v>0.23203040996046784</v>
      </c>
      <c r="I429" s="3">
        <f>SUM(I$234:I240)</f>
        <v>236384</v>
      </c>
      <c r="J429" s="4">
        <f t="shared" ref="J429" si="870">+I429/$K429</f>
        <v>8.4129497584779014E-3</v>
      </c>
      <c r="K429" s="3">
        <f>SUM(K$234:K240)</f>
        <v>28097636</v>
      </c>
    </row>
    <row r="430" spans="1:11" x14ac:dyDescent="0.2">
      <c r="A430" s="12">
        <f t="shared" si="610"/>
        <v>43313</v>
      </c>
      <c r="B430" s="2"/>
      <c r="C430" s="3">
        <f>SUM(C$234:C241)</f>
        <v>19662590</v>
      </c>
      <c r="D430" s="4">
        <f t="shared" ref="D430" si="871">C430/$K430</f>
        <v>0.60720694913943618</v>
      </c>
      <c r="E430" s="3">
        <f>SUM(E$234:E241)</f>
        <v>4908130</v>
      </c>
      <c r="F430" s="4">
        <f t="shared" ref="F430" si="872">E430/$K430</f>
        <v>0.15156958687943656</v>
      </c>
      <c r="G430" s="3">
        <f>SUM(G$234:G241)</f>
        <v>7525342</v>
      </c>
      <c r="H430" s="4">
        <f t="shared" ref="H430" si="873">G430/$K430</f>
        <v>0.23239257681978126</v>
      </c>
      <c r="I430" s="3">
        <f>SUM(I$234:I241)</f>
        <v>285962</v>
      </c>
      <c r="J430" s="4">
        <f t="shared" ref="J430" si="874">+I430/$K430</f>
        <v>8.8308871613460606E-3</v>
      </c>
      <c r="K430" s="3">
        <f>SUM(K$234:K241)</f>
        <v>32382024</v>
      </c>
    </row>
    <row r="431" spans="1:11" x14ac:dyDescent="0.2">
      <c r="A431" s="12">
        <f t="shared" si="610"/>
        <v>43344</v>
      </c>
      <c r="B431" s="2"/>
      <c r="C431" s="3">
        <f>SUM(C$234:C242)</f>
        <v>21886466</v>
      </c>
      <c r="D431" s="4">
        <f t="shared" ref="D431" si="875">C431/$K431</f>
        <v>0.60585632962577418</v>
      </c>
      <c r="E431" s="3">
        <f>SUM(E$234:E242)</f>
        <v>5445491</v>
      </c>
      <c r="F431" s="4">
        <f t="shared" ref="F431" si="876">E431/$K431</f>
        <v>0.15074088207160474</v>
      </c>
      <c r="G431" s="3">
        <f>SUM(G$234:G242)</f>
        <v>8477119</v>
      </c>
      <c r="H431" s="4">
        <f t="shared" ref="H431" si="877">G431/$K431</f>
        <v>0.23466174041715612</v>
      </c>
      <c r="I431" s="3">
        <f>SUM(I$234:I242)</f>
        <v>315769</v>
      </c>
      <c r="J431" s="4">
        <f t="shared" ref="J431" si="878">+I431/$K431</f>
        <v>8.7410478854649757E-3</v>
      </c>
      <c r="K431" s="3">
        <f>SUM(K$234:K242)</f>
        <v>36124845</v>
      </c>
    </row>
    <row r="432" spans="1:11" ht="12.6" customHeight="1" x14ac:dyDescent="0.2">
      <c r="A432" s="12"/>
      <c r="B432" s="2"/>
      <c r="C432" s="3"/>
      <c r="D432" s="4"/>
      <c r="E432" s="3"/>
      <c r="F432" s="4"/>
      <c r="G432" s="3"/>
      <c r="H432" s="4"/>
      <c r="I432" s="3"/>
      <c r="J432" s="4"/>
      <c r="K432" s="3"/>
    </row>
    <row r="433" spans="1:11" x14ac:dyDescent="0.2">
      <c r="A433" s="12"/>
      <c r="B433" s="2"/>
      <c r="C433" s="3"/>
      <c r="D433" s="4"/>
      <c r="E433" s="3"/>
      <c r="F433" s="4"/>
      <c r="G433" s="3"/>
      <c r="H433" s="4"/>
      <c r="I433" s="3"/>
      <c r="J433" s="4"/>
      <c r="K433" s="3"/>
    </row>
    <row r="434" spans="1:11" x14ac:dyDescent="0.2">
      <c r="A434" s="12"/>
      <c r="B434" s="2"/>
      <c r="C434" s="3"/>
      <c r="D434" s="4"/>
      <c r="E434" s="3"/>
      <c r="F434" s="4"/>
      <c r="G434" s="3"/>
      <c r="H434" s="4"/>
      <c r="I434" s="3"/>
      <c r="J434" s="4"/>
      <c r="K434" s="3"/>
    </row>
    <row r="435" spans="1:11" x14ac:dyDescent="0.2">
      <c r="A435" s="12"/>
      <c r="B435" s="2"/>
      <c r="C435" s="3"/>
      <c r="D435" s="4"/>
      <c r="E435" s="3"/>
      <c r="F435" s="4"/>
      <c r="G435" s="3"/>
      <c r="H435" s="4"/>
      <c r="I435" s="3"/>
      <c r="J435" s="4"/>
      <c r="K435" s="3"/>
    </row>
    <row r="436" spans="1:11" x14ac:dyDescent="0.2">
      <c r="A436" s="2"/>
      <c r="B436" s="2"/>
      <c r="C436" s="3"/>
      <c r="D436" s="4"/>
      <c r="E436" s="3"/>
      <c r="F436" s="4"/>
      <c r="G436" s="3"/>
      <c r="H436" s="4"/>
      <c r="I436" s="3"/>
      <c r="J436" s="4"/>
      <c r="K436" s="3"/>
    </row>
    <row r="439" spans="1:11" ht="15.75" x14ac:dyDescent="0.25">
      <c r="A439" s="17" t="s">
        <v>7</v>
      </c>
      <c r="B439" s="17"/>
    </row>
    <row r="440" spans="1:11" x14ac:dyDescent="0.2">
      <c r="A440" s="2">
        <v>37987</v>
      </c>
      <c r="B440" s="2"/>
      <c r="C440" s="3"/>
      <c r="D440" s="4"/>
      <c r="E440" s="3"/>
      <c r="F440" s="4"/>
      <c r="G440" s="3"/>
      <c r="H440" s="4"/>
      <c r="I440" s="3"/>
      <c r="J440" s="3"/>
      <c r="K440" s="3"/>
    </row>
    <row r="441" spans="1:11" x14ac:dyDescent="0.2">
      <c r="A441" s="2">
        <v>38018</v>
      </c>
      <c r="B441" s="2"/>
      <c r="C441" s="3"/>
      <c r="D441" s="4"/>
      <c r="E441" s="3"/>
      <c r="F441" s="4"/>
      <c r="G441" s="3"/>
      <c r="H441" s="4"/>
      <c r="I441" s="3"/>
      <c r="J441" s="3"/>
      <c r="K441" s="3"/>
    </row>
    <row r="442" spans="1:11" x14ac:dyDescent="0.2">
      <c r="A442" s="2">
        <v>38047</v>
      </c>
      <c r="B442" s="2"/>
      <c r="C442" s="3"/>
      <c r="D442" s="4"/>
      <c r="E442" s="3"/>
      <c r="F442" s="4"/>
      <c r="G442" s="3"/>
      <c r="H442" s="4"/>
      <c r="I442" s="3"/>
      <c r="J442" s="3"/>
      <c r="K442" s="3"/>
    </row>
    <row r="443" spans="1:11" x14ac:dyDescent="0.2">
      <c r="A443" s="2">
        <v>38078</v>
      </c>
      <c r="B443" s="2"/>
      <c r="C443" s="3"/>
      <c r="D443" s="4"/>
      <c r="E443" s="3"/>
      <c r="F443" s="4"/>
      <c r="G443" s="3"/>
      <c r="H443" s="4"/>
      <c r="I443" s="3"/>
      <c r="J443" s="3"/>
      <c r="K443" s="3"/>
    </row>
    <row r="444" spans="1:11" x14ac:dyDescent="0.2">
      <c r="A444" s="2">
        <v>38108</v>
      </c>
      <c r="B444" s="2"/>
      <c r="C444" s="3"/>
      <c r="D444" s="4"/>
      <c r="E444" s="3"/>
      <c r="F444" s="4"/>
      <c r="G444" s="3"/>
      <c r="H444" s="4"/>
      <c r="I444" s="3"/>
      <c r="J444" s="3"/>
      <c r="K444" s="3"/>
    </row>
    <row r="445" spans="1:11" x14ac:dyDescent="0.2">
      <c r="A445" s="2">
        <v>38139</v>
      </c>
      <c r="B445" s="2"/>
      <c r="C445" s="3"/>
      <c r="D445" s="4"/>
      <c r="E445" s="3"/>
      <c r="F445" s="4"/>
      <c r="G445" s="3"/>
      <c r="H445" s="4"/>
      <c r="I445" s="3"/>
      <c r="J445" s="3"/>
      <c r="K445" s="3"/>
    </row>
    <row r="446" spans="1:11" x14ac:dyDescent="0.2">
      <c r="A446" s="2">
        <v>38169</v>
      </c>
      <c r="B446" s="2"/>
      <c r="C446" s="3"/>
      <c r="D446" s="4"/>
      <c r="E446" s="3"/>
      <c r="F446" s="4"/>
      <c r="G446" s="3"/>
      <c r="H446" s="4"/>
      <c r="I446" s="3"/>
      <c r="J446" s="3"/>
      <c r="K446" s="3"/>
    </row>
    <row r="447" spans="1:11" x14ac:dyDescent="0.2">
      <c r="A447" s="2">
        <v>38200</v>
      </c>
      <c r="B447" s="2"/>
      <c r="C447" s="3"/>
      <c r="D447" s="4"/>
      <c r="E447" s="3"/>
      <c r="F447" s="4"/>
      <c r="G447" s="3"/>
      <c r="H447" s="4"/>
      <c r="I447" s="3"/>
      <c r="J447" s="3"/>
      <c r="K447" s="3"/>
    </row>
    <row r="448" spans="1:11" x14ac:dyDescent="0.2">
      <c r="A448" s="2">
        <v>38231</v>
      </c>
      <c r="B448" s="2"/>
      <c r="C448" s="3"/>
      <c r="D448" s="4"/>
      <c r="E448" s="3"/>
      <c r="F448" s="4"/>
      <c r="G448" s="3"/>
      <c r="H448" s="4"/>
      <c r="I448" s="3"/>
      <c r="J448" s="3"/>
      <c r="K448" s="3"/>
    </row>
    <row r="449" spans="1:11" x14ac:dyDescent="0.2">
      <c r="A449" s="2">
        <v>38261</v>
      </c>
      <c r="B449" s="2"/>
      <c r="C449" s="3"/>
      <c r="D449" s="4"/>
      <c r="E449" s="3"/>
      <c r="F449" s="4"/>
      <c r="G449" s="3"/>
      <c r="H449" s="4"/>
      <c r="I449" s="3"/>
      <c r="J449" s="3"/>
      <c r="K449" s="3"/>
    </row>
    <row r="450" spans="1:11" x14ac:dyDescent="0.2">
      <c r="A450" s="2">
        <v>38292</v>
      </c>
      <c r="B450" s="2"/>
      <c r="C450" s="3"/>
      <c r="D450" s="4"/>
      <c r="E450" s="3"/>
      <c r="F450" s="4"/>
      <c r="G450" s="3"/>
      <c r="H450" s="4"/>
      <c r="I450" s="3"/>
      <c r="J450" s="3"/>
      <c r="K450" s="3"/>
    </row>
    <row r="451" spans="1:11" x14ac:dyDescent="0.2">
      <c r="A451" s="2">
        <v>38322</v>
      </c>
      <c r="B451" s="2"/>
      <c r="C451" s="3">
        <f t="shared" ref="C451:C482" si="879">SUM(C66:C77)</f>
        <v>26312011.609999999</v>
      </c>
      <c r="D451" s="4">
        <f t="shared" ref="D451:D482" si="880">C451/$K451</f>
        <v>0.58084026173469183</v>
      </c>
      <c r="E451" s="3">
        <f t="shared" ref="E451:E482" si="881">SUM(E66:E77)</f>
        <v>5044452.1599999992</v>
      </c>
      <c r="F451" s="4">
        <f t="shared" ref="F451:F482" si="882">E451/$K451</f>
        <v>0.11135678093912681</v>
      </c>
      <c r="G451" s="3">
        <f t="shared" ref="G451:G482" si="883">SUM(G66:G77)</f>
        <v>13593721.480000002</v>
      </c>
      <c r="H451" s="4">
        <f t="shared" ref="H451:H482" si="884">G451/$K451</f>
        <v>0.30008274773605209</v>
      </c>
      <c r="I451" s="3">
        <f t="shared" ref="I451:I482" si="885">SUM(I66:I77)</f>
        <v>349724.79999999993</v>
      </c>
      <c r="J451" s="4">
        <f t="shared" ref="J451:J482" si="886">+I451/$K451</f>
        <v>7.7202095901291951E-3</v>
      </c>
      <c r="K451" s="3">
        <f t="shared" ref="K451:K482" si="887">SUM(K66:K77)</f>
        <v>45299910.050000004</v>
      </c>
    </row>
    <row r="452" spans="1:11" x14ac:dyDescent="0.2">
      <c r="A452" s="2">
        <v>38353</v>
      </c>
      <c r="B452" s="2"/>
      <c r="C452" s="3">
        <f t="shared" si="879"/>
        <v>26476513.719999999</v>
      </c>
      <c r="D452" s="4">
        <f t="shared" si="880"/>
        <v>0.58014051396290378</v>
      </c>
      <c r="E452" s="3">
        <f t="shared" si="881"/>
        <v>4961607.99</v>
      </c>
      <c r="F452" s="4">
        <f t="shared" si="882"/>
        <v>0.10871634535579824</v>
      </c>
      <c r="G452" s="3">
        <f t="shared" si="883"/>
        <v>13808561.360000001</v>
      </c>
      <c r="H452" s="4">
        <f t="shared" si="884"/>
        <v>0.30256649229567434</v>
      </c>
      <c r="I452" s="3">
        <f t="shared" si="885"/>
        <v>391421.98</v>
      </c>
      <c r="J452" s="4">
        <f t="shared" si="886"/>
        <v>8.5766483856235375E-3</v>
      </c>
      <c r="K452" s="3">
        <f t="shared" si="887"/>
        <v>45638105.050000004</v>
      </c>
    </row>
    <row r="453" spans="1:11" x14ac:dyDescent="0.2">
      <c r="A453" s="2">
        <v>38384</v>
      </c>
      <c r="B453" s="2"/>
      <c r="C453" s="3">
        <f t="shared" si="879"/>
        <v>26562934.140000001</v>
      </c>
      <c r="D453" s="4">
        <f t="shared" si="880"/>
        <v>0.57998890112949508</v>
      </c>
      <c r="E453" s="3">
        <f t="shared" si="881"/>
        <v>4993846.75</v>
      </c>
      <c r="F453" s="4">
        <f t="shared" si="882"/>
        <v>0.10903824380530577</v>
      </c>
      <c r="G453" s="3">
        <f t="shared" si="883"/>
        <v>13863414.079999998</v>
      </c>
      <c r="H453" s="4">
        <f t="shared" si="884"/>
        <v>0.30270098385156669</v>
      </c>
      <c r="I453" s="3">
        <f t="shared" si="885"/>
        <v>378843.75000000006</v>
      </c>
      <c r="J453" s="4">
        <f t="shared" si="886"/>
        <v>8.2718712136323203E-3</v>
      </c>
      <c r="K453" s="3">
        <f t="shared" si="887"/>
        <v>45799038.720000006</v>
      </c>
    </row>
    <row r="454" spans="1:11" x14ac:dyDescent="0.2">
      <c r="A454" s="2">
        <v>38412</v>
      </c>
      <c r="B454" s="2"/>
      <c r="C454" s="3">
        <f t="shared" si="879"/>
        <v>26627441.440000001</v>
      </c>
      <c r="D454" s="4">
        <f t="shared" si="880"/>
        <v>0.57908054574192103</v>
      </c>
      <c r="E454" s="3">
        <f t="shared" si="881"/>
        <v>5007410.16</v>
      </c>
      <c r="F454" s="4">
        <f t="shared" si="882"/>
        <v>0.10889870191773258</v>
      </c>
      <c r="G454" s="3">
        <f t="shared" si="883"/>
        <v>13977435.139999999</v>
      </c>
      <c r="H454" s="4">
        <f t="shared" si="884"/>
        <v>0.3039744087760729</v>
      </c>
      <c r="I454" s="3">
        <f t="shared" si="885"/>
        <v>369989.19</v>
      </c>
      <c r="J454" s="4">
        <f t="shared" si="886"/>
        <v>8.0463435642734189E-3</v>
      </c>
      <c r="K454" s="3">
        <f t="shared" si="887"/>
        <v>45982275.93</v>
      </c>
    </row>
    <row r="455" spans="1:11" x14ac:dyDescent="0.2">
      <c r="A455" s="2">
        <v>38443</v>
      </c>
      <c r="B455" s="2"/>
      <c r="C455" s="3">
        <f t="shared" si="879"/>
        <v>26706665.939999998</v>
      </c>
      <c r="D455" s="4">
        <f t="shared" si="880"/>
        <v>0.57849637597368542</v>
      </c>
      <c r="E455" s="3">
        <f t="shared" si="881"/>
        <v>5014255.05</v>
      </c>
      <c r="F455" s="4">
        <f t="shared" si="882"/>
        <v>0.10861439541534743</v>
      </c>
      <c r="G455" s="3">
        <f t="shared" si="883"/>
        <v>14068272.859999999</v>
      </c>
      <c r="H455" s="4">
        <f t="shared" si="884"/>
        <v>0.30473458888515065</v>
      </c>
      <c r="I455" s="3">
        <f t="shared" si="885"/>
        <v>376464.31</v>
      </c>
      <c r="J455" s="4">
        <f t="shared" si="886"/>
        <v>8.1546397258164868E-3</v>
      </c>
      <c r="K455" s="3">
        <f t="shared" si="887"/>
        <v>46165658.159999996</v>
      </c>
    </row>
    <row r="456" spans="1:11" x14ac:dyDescent="0.2">
      <c r="A456" s="2">
        <v>38473</v>
      </c>
      <c r="B456" s="2"/>
      <c r="C456" s="3">
        <f t="shared" si="879"/>
        <v>26755764.009999998</v>
      </c>
      <c r="D456" s="4">
        <f t="shared" si="880"/>
        <v>0.57639872157186234</v>
      </c>
      <c r="E456" s="3">
        <f t="shared" si="881"/>
        <v>5057362.3</v>
      </c>
      <c r="F456" s="4">
        <f t="shared" si="882"/>
        <v>0.10895062324350846</v>
      </c>
      <c r="G456" s="3">
        <f t="shared" si="883"/>
        <v>14232243.41</v>
      </c>
      <c r="H456" s="4">
        <f t="shared" si="884"/>
        <v>0.30660484610185357</v>
      </c>
      <c r="I456" s="3">
        <f t="shared" si="885"/>
        <v>373477.18</v>
      </c>
      <c r="J456" s="4">
        <f t="shared" si="886"/>
        <v>8.0458090827758167E-3</v>
      </c>
      <c r="K456" s="3">
        <f t="shared" si="887"/>
        <v>46418846.899999991</v>
      </c>
    </row>
    <row r="457" spans="1:11" x14ac:dyDescent="0.2">
      <c r="A457" s="2">
        <v>38504</v>
      </c>
      <c r="B457" s="2"/>
      <c r="C457" s="3">
        <f t="shared" si="879"/>
        <v>27098214.98</v>
      </c>
      <c r="D457" s="4">
        <f t="shared" si="880"/>
        <v>0.57489568730135909</v>
      </c>
      <c r="E457" s="3">
        <f t="shared" si="881"/>
        <v>5114622.49</v>
      </c>
      <c r="F457" s="4">
        <f t="shared" si="882"/>
        <v>0.10850804799672965</v>
      </c>
      <c r="G457" s="3">
        <f t="shared" si="883"/>
        <v>14538650.879999999</v>
      </c>
      <c r="H457" s="4">
        <f t="shared" si="884"/>
        <v>0.30844126435121033</v>
      </c>
      <c r="I457" s="3">
        <f t="shared" si="885"/>
        <v>384393.13</v>
      </c>
      <c r="J457" s="4">
        <f t="shared" si="886"/>
        <v>8.1550003507009847E-3</v>
      </c>
      <c r="K457" s="3">
        <f t="shared" si="887"/>
        <v>47135881.479999997</v>
      </c>
    </row>
    <row r="458" spans="1:11" x14ac:dyDescent="0.2">
      <c r="A458" s="2">
        <v>38534</v>
      </c>
      <c r="B458" s="2"/>
      <c r="C458" s="3">
        <f t="shared" si="879"/>
        <v>26871752.540000003</v>
      </c>
      <c r="D458" s="4">
        <f t="shared" si="880"/>
        <v>0.57534232814438457</v>
      </c>
      <c r="E458" s="3">
        <f t="shared" si="881"/>
        <v>5066137.28</v>
      </c>
      <c r="F458" s="4">
        <f t="shared" si="882"/>
        <v>0.10846941274245077</v>
      </c>
      <c r="G458" s="3">
        <f t="shared" si="883"/>
        <v>14385897.92</v>
      </c>
      <c r="H458" s="4">
        <f t="shared" si="884"/>
        <v>0.30801176772597127</v>
      </c>
      <c r="I458" s="3">
        <f t="shared" si="885"/>
        <v>381888.56000000006</v>
      </c>
      <c r="J458" s="4">
        <f t="shared" si="886"/>
        <v>8.1764913871935543E-3</v>
      </c>
      <c r="K458" s="3">
        <f t="shared" si="887"/>
        <v>46705676.299999997</v>
      </c>
    </row>
    <row r="459" spans="1:11" x14ac:dyDescent="0.2">
      <c r="A459" s="2">
        <v>38565</v>
      </c>
      <c r="B459" s="2"/>
      <c r="C459" s="3">
        <f t="shared" si="879"/>
        <v>27046876.610000003</v>
      </c>
      <c r="D459" s="4">
        <f t="shared" si="880"/>
        <v>0.57534934767847579</v>
      </c>
      <c r="E459" s="3">
        <f t="shared" si="881"/>
        <v>5100454.21</v>
      </c>
      <c r="F459" s="4">
        <f t="shared" si="882"/>
        <v>0.10849840611549399</v>
      </c>
      <c r="G459" s="3">
        <f t="shared" si="883"/>
        <v>14474449.310000001</v>
      </c>
      <c r="H459" s="4">
        <f t="shared" si="884"/>
        <v>0.30790486785578097</v>
      </c>
      <c r="I459" s="3">
        <f t="shared" si="885"/>
        <v>387705.01</v>
      </c>
      <c r="J459" s="4">
        <f t="shared" si="886"/>
        <v>8.2473783502492529E-3</v>
      </c>
      <c r="K459" s="3">
        <f t="shared" si="887"/>
        <v>47009485.140000001</v>
      </c>
    </row>
    <row r="460" spans="1:11" x14ac:dyDescent="0.2">
      <c r="A460" s="2">
        <v>38596</v>
      </c>
      <c r="B460" s="2"/>
      <c r="C460" s="3">
        <f t="shared" si="879"/>
        <v>27082368.559999999</v>
      </c>
      <c r="D460" s="4">
        <f t="shared" si="880"/>
        <v>0.57660680257919628</v>
      </c>
      <c r="E460" s="3">
        <f t="shared" si="881"/>
        <v>5122711.97</v>
      </c>
      <c r="F460" s="4">
        <f t="shared" si="882"/>
        <v>0.10906692163988022</v>
      </c>
      <c r="G460" s="3">
        <f t="shared" si="883"/>
        <v>14365165.479999999</v>
      </c>
      <c r="H460" s="4">
        <f t="shared" si="884"/>
        <v>0.30584666616559197</v>
      </c>
      <c r="I460" s="3">
        <f t="shared" si="885"/>
        <v>398274.72000000009</v>
      </c>
      <c r="J460" s="4">
        <f t="shared" si="886"/>
        <v>8.4796096153313977E-3</v>
      </c>
      <c r="K460" s="3">
        <f t="shared" si="887"/>
        <v>46968520.730000004</v>
      </c>
    </row>
    <row r="461" spans="1:11" x14ac:dyDescent="0.2">
      <c r="A461" s="2">
        <v>38626</v>
      </c>
      <c r="B461" s="2"/>
      <c r="C461" s="3">
        <f t="shared" si="879"/>
        <v>27042074.52</v>
      </c>
      <c r="D461" s="4">
        <f t="shared" si="880"/>
        <v>0.57574862457653131</v>
      </c>
      <c r="E461" s="3">
        <f t="shared" si="881"/>
        <v>5164733.07</v>
      </c>
      <c r="F461" s="4">
        <f t="shared" si="882"/>
        <v>0.10996153269077769</v>
      </c>
      <c r="G461" s="3">
        <f t="shared" si="883"/>
        <v>14328588.879999999</v>
      </c>
      <c r="H461" s="4">
        <f t="shared" si="884"/>
        <v>0.30506776888293929</v>
      </c>
      <c r="I461" s="3">
        <f t="shared" si="885"/>
        <v>433147.38</v>
      </c>
      <c r="J461" s="4">
        <f t="shared" si="886"/>
        <v>9.2220738497516778E-3</v>
      </c>
      <c r="K461" s="3">
        <f t="shared" si="887"/>
        <v>46968543.850000001</v>
      </c>
    </row>
    <row r="462" spans="1:11" x14ac:dyDescent="0.2">
      <c r="A462" s="2">
        <v>38657</v>
      </c>
      <c r="B462" s="2"/>
      <c r="C462" s="3">
        <f t="shared" si="879"/>
        <v>27142062.109999999</v>
      </c>
      <c r="D462" s="4">
        <f t="shared" si="880"/>
        <v>0.57483143348223631</v>
      </c>
      <c r="E462" s="3">
        <f t="shared" si="881"/>
        <v>5208297.8200000012</v>
      </c>
      <c r="F462" s="4">
        <f t="shared" si="882"/>
        <v>0.11030456307039256</v>
      </c>
      <c r="G462" s="3">
        <f t="shared" si="883"/>
        <v>14435426.930000003</v>
      </c>
      <c r="H462" s="4">
        <f t="shared" si="884"/>
        <v>0.30572242895438501</v>
      </c>
      <c r="I462" s="3">
        <f t="shared" si="885"/>
        <v>431641.64000000007</v>
      </c>
      <c r="J462" s="4">
        <f t="shared" si="886"/>
        <v>9.1415744929862087E-3</v>
      </c>
      <c r="K462" s="3">
        <f t="shared" si="887"/>
        <v>47217428.5</v>
      </c>
    </row>
    <row r="463" spans="1:11" x14ac:dyDescent="0.2">
      <c r="A463" s="2">
        <v>38687</v>
      </c>
      <c r="B463" s="2"/>
      <c r="C463" s="3">
        <f t="shared" si="879"/>
        <v>26921012.969999999</v>
      </c>
      <c r="D463" s="4">
        <f t="shared" si="880"/>
        <v>0.57612187492457945</v>
      </c>
      <c r="E463" s="3">
        <f t="shared" si="881"/>
        <v>5159188.4900000012</v>
      </c>
      <c r="F463" s="4">
        <f t="shared" si="882"/>
        <v>0.11040897120997563</v>
      </c>
      <c r="G463" s="3">
        <f t="shared" si="883"/>
        <v>14100099.65</v>
      </c>
      <c r="H463" s="4">
        <f t="shared" si="884"/>
        <v>0.30174852098001892</v>
      </c>
      <c r="I463" s="3">
        <f t="shared" si="885"/>
        <v>547681.53</v>
      </c>
      <c r="J463" s="4">
        <f t="shared" si="886"/>
        <v>1.1720632885426017E-2</v>
      </c>
      <c r="K463" s="3">
        <f t="shared" si="887"/>
        <v>46727982.640000001</v>
      </c>
    </row>
    <row r="464" spans="1:11" x14ac:dyDescent="0.2">
      <c r="A464" s="2">
        <v>38718</v>
      </c>
      <c r="B464" s="2"/>
      <c r="C464" s="3">
        <f t="shared" si="879"/>
        <v>26950923.530000001</v>
      </c>
      <c r="D464" s="4">
        <f t="shared" si="880"/>
        <v>0.57487161509007823</v>
      </c>
      <c r="E464" s="3">
        <f t="shared" si="881"/>
        <v>5166362.9200000009</v>
      </c>
      <c r="F464" s="4">
        <f t="shared" si="882"/>
        <v>0.11020013442789406</v>
      </c>
      <c r="G464" s="3">
        <f t="shared" si="883"/>
        <v>14242171.68</v>
      </c>
      <c r="H464" s="4">
        <f t="shared" si="884"/>
        <v>0.30378996945904557</v>
      </c>
      <c r="I464" s="3">
        <f t="shared" si="885"/>
        <v>522180.86999999994</v>
      </c>
      <c r="J464" s="4">
        <f t="shared" si="886"/>
        <v>1.1138281022982153E-2</v>
      </c>
      <c r="K464" s="3">
        <f t="shared" si="887"/>
        <v>46881639</v>
      </c>
    </row>
    <row r="465" spans="1:11" x14ac:dyDescent="0.2">
      <c r="A465" s="2">
        <v>38749</v>
      </c>
      <c r="B465" s="2"/>
      <c r="C465" s="3">
        <f t="shared" si="879"/>
        <v>26975125.129999999</v>
      </c>
      <c r="D465" s="4">
        <f t="shared" si="880"/>
        <v>0.57549676363786528</v>
      </c>
      <c r="E465" s="3">
        <f t="shared" si="881"/>
        <v>5137443.1800000006</v>
      </c>
      <c r="F465" s="4">
        <f t="shared" si="882"/>
        <v>0.10960401144442898</v>
      </c>
      <c r="G465" s="3">
        <f t="shared" si="883"/>
        <v>14224008.530000001</v>
      </c>
      <c r="H465" s="4">
        <f t="shared" si="884"/>
        <v>0.30345997786933682</v>
      </c>
      <c r="I465" s="3">
        <f t="shared" si="885"/>
        <v>536189.15</v>
      </c>
      <c r="J465" s="4">
        <f t="shared" si="886"/>
        <v>1.1439247048369038E-2</v>
      </c>
      <c r="K465" s="3">
        <f t="shared" si="887"/>
        <v>46872765.989999995</v>
      </c>
    </row>
    <row r="466" spans="1:11" x14ac:dyDescent="0.2">
      <c r="A466" s="2">
        <v>38777</v>
      </c>
      <c r="B466" s="2"/>
      <c r="C466" s="3">
        <f t="shared" si="879"/>
        <v>26971071.790000003</v>
      </c>
      <c r="D466" s="4">
        <f t="shared" si="880"/>
        <v>0.57636856527087676</v>
      </c>
      <c r="E466" s="3">
        <f t="shared" si="881"/>
        <v>5096421.1700000009</v>
      </c>
      <c r="F466" s="4">
        <f t="shared" si="882"/>
        <v>0.10890990838777576</v>
      </c>
      <c r="G466" s="3">
        <f t="shared" si="883"/>
        <v>14195649.900000002</v>
      </c>
      <c r="H466" s="4">
        <f t="shared" si="884"/>
        <v>0.30335933364666134</v>
      </c>
      <c r="I466" s="3">
        <f t="shared" si="885"/>
        <v>531691.92999999993</v>
      </c>
      <c r="J466" s="4">
        <f t="shared" si="886"/>
        <v>1.1362192694686508E-2</v>
      </c>
      <c r="K466" s="3">
        <f t="shared" si="887"/>
        <v>46794834.789999992</v>
      </c>
    </row>
    <row r="467" spans="1:11" x14ac:dyDescent="0.2">
      <c r="A467" s="2">
        <v>38808</v>
      </c>
      <c r="B467" s="2"/>
      <c r="C467" s="3">
        <f t="shared" si="879"/>
        <v>26927954.719999999</v>
      </c>
      <c r="D467" s="4">
        <f t="shared" si="880"/>
        <v>0.58033344361892725</v>
      </c>
      <c r="E467" s="3">
        <f t="shared" si="881"/>
        <v>4992635.3100000005</v>
      </c>
      <c r="F467" s="4">
        <f t="shared" si="882"/>
        <v>0.10759796918530139</v>
      </c>
      <c r="G467" s="3">
        <f t="shared" si="883"/>
        <v>13957224.830000002</v>
      </c>
      <c r="H467" s="4">
        <f t="shared" si="884"/>
        <v>0.30079686456623311</v>
      </c>
      <c r="I467" s="3">
        <f t="shared" si="885"/>
        <v>523017.30999999994</v>
      </c>
      <c r="J467" s="4">
        <f t="shared" si="886"/>
        <v>1.1271722629538348E-2</v>
      </c>
      <c r="K467" s="3">
        <f t="shared" si="887"/>
        <v>46400832.169999994</v>
      </c>
    </row>
    <row r="468" spans="1:11" x14ac:dyDescent="0.2">
      <c r="A468" s="2">
        <v>38838</v>
      </c>
      <c r="B468" s="2"/>
      <c r="C468" s="3">
        <f t="shared" si="879"/>
        <v>26917245.520000003</v>
      </c>
      <c r="D468" s="4">
        <f t="shared" si="880"/>
        <v>0.57961240042040207</v>
      </c>
      <c r="E468" s="3">
        <f t="shared" si="881"/>
        <v>4929086.9799999995</v>
      </c>
      <c r="F468" s="4">
        <f t="shared" si="882"/>
        <v>0.10613864387557696</v>
      </c>
      <c r="G468" s="3">
        <f t="shared" si="883"/>
        <v>14060970.520000001</v>
      </c>
      <c r="H468" s="4">
        <f t="shared" si="884"/>
        <v>0.3027766295508274</v>
      </c>
      <c r="I468" s="3">
        <f t="shared" si="885"/>
        <v>532775.73</v>
      </c>
      <c r="J468" s="4">
        <f t="shared" si="886"/>
        <v>1.14723261531937E-2</v>
      </c>
      <c r="K468" s="3">
        <f t="shared" si="887"/>
        <v>46440078.75</v>
      </c>
    </row>
    <row r="469" spans="1:11" x14ac:dyDescent="0.2">
      <c r="A469" s="2">
        <v>38869</v>
      </c>
      <c r="B469" s="2"/>
      <c r="C469" s="3">
        <f t="shared" si="879"/>
        <v>26874294.449999999</v>
      </c>
      <c r="D469" s="4">
        <f t="shared" si="880"/>
        <v>0.58078031572405131</v>
      </c>
      <c r="E469" s="3">
        <f t="shared" si="881"/>
        <v>4887091.4800000004</v>
      </c>
      <c r="F469" s="4">
        <f t="shared" si="882"/>
        <v>0.10561492276597131</v>
      </c>
      <c r="G469" s="3">
        <f t="shared" si="883"/>
        <v>13988763.4</v>
      </c>
      <c r="H469" s="4">
        <f t="shared" si="884"/>
        <v>0.30231113375484558</v>
      </c>
      <c r="I469" s="3">
        <f t="shared" si="885"/>
        <v>522587.05999999994</v>
      </c>
      <c r="J469" s="4">
        <f t="shared" si="886"/>
        <v>1.1293627755131772E-2</v>
      </c>
      <c r="K469" s="3">
        <f t="shared" si="887"/>
        <v>46272736.390000001</v>
      </c>
    </row>
    <row r="470" spans="1:11" x14ac:dyDescent="0.2">
      <c r="A470" s="2">
        <v>38899</v>
      </c>
      <c r="B470" s="2"/>
      <c r="C470" s="3">
        <f t="shared" si="879"/>
        <v>26672876.57</v>
      </c>
      <c r="D470" s="4">
        <f t="shared" si="880"/>
        <v>0.57881011093668966</v>
      </c>
      <c r="E470" s="3">
        <f t="shared" si="881"/>
        <v>4874692.8900000006</v>
      </c>
      <c r="F470" s="4">
        <f t="shared" si="882"/>
        <v>0.10578242376814601</v>
      </c>
      <c r="G470" s="3">
        <f t="shared" si="883"/>
        <v>14020047.770000001</v>
      </c>
      <c r="H470" s="4">
        <f t="shared" si="884"/>
        <v>0.30423960399601507</v>
      </c>
      <c r="I470" s="3">
        <f t="shared" si="885"/>
        <v>514640.26</v>
      </c>
      <c r="J470" s="4">
        <f t="shared" si="886"/>
        <v>1.1167861299149213E-2</v>
      </c>
      <c r="K470" s="3">
        <f t="shared" si="887"/>
        <v>46082257.490000002</v>
      </c>
    </row>
    <row r="471" spans="1:11" x14ac:dyDescent="0.2">
      <c r="A471" s="2">
        <v>38930</v>
      </c>
      <c r="B471" s="2"/>
      <c r="C471" s="3">
        <f t="shared" si="879"/>
        <v>26576864.18</v>
      </c>
      <c r="D471" s="4">
        <f t="shared" si="880"/>
        <v>0.57732712060486802</v>
      </c>
      <c r="E471" s="3">
        <f t="shared" si="881"/>
        <v>4873333.040000001</v>
      </c>
      <c r="F471" s="4">
        <f t="shared" si="882"/>
        <v>0.1058630285603457</v>
      </c>
      <c r="G471" s="3">
        <f t="shared" si="883"/>
        <v>14062476.32</v>
      </c>
      <c r="H471" s="4">
        <f t="shared" si="884"/>
        <v>0.30547806194943428</v>
      </c>
      <c r="I471" s="3">
        <f t="shared" si="885"/>
        <v>521651.25</v>
      </c>
      <c r="J471" s="4">
        <f t="shared" si="886"/>
        <v>1.1331788885351867E-2</v>
      </c>
      <c r="K471" s="3">
        <f t="shared" si="887"/>
        <v>46034324.790000007</v>
      </c>
    </row>
    <row r="472" spans="1:11" x14ac:dyDescent="0.2">
      <c r="A472" s="2">
        <v>38961</v>
      </c>
      <c r="B472" s="2"/>
      <c r="C472" s="3">
        <f t="shared" si="879"/>
        <v>26273187.950000003</v>
      </c>
      <c r="D472" s="4">
        <f t="shared" si="880"/>
        <v>0.57605802644291548</v>
      </c>
      <c r="E472" s="3">
        <f t="shared" si="881"/>
        <v>4824853.3900000006</v>
      </c>
      <c r="F472" s="4">
        <f t="shared" si="882"/>
        <v>0.10578828602791655</v>
      </c>
      <c r="G472" s="3">
        <f t="shared" si="883"/>
        <v>14013587.209999999</v>
      </c>
      <c r="H472" s="4">
        <f t="shared" si="884"/>
        <v>0.30725770344052522</v>
      </c>
      <c r="I472" s="3">
        <f t="shared" si="885"/>
        <v>496950.34999999992</v>
      </c>
      <c r="J472" s="4">
        <f t="shared" si="886"/>
        <v>1.0895984088642584E-2</v>
      </c>
      <c r="K472" s="3">
        <f t="shared" si="887"/>
        <v>45608578.900000006</v>
      </c>
    </row>
    <row r="473" spans="1:11" x14ac:dyDescent="0.2">
      <c r="A473" s="2">
        <v>38991</v>
      </c>
      <c r="B473" s="2"/>
      <c r="C473" s="3">
        <f t="shared" si="879"/>
        <v>26408466.460000001</v>
      </c>
      <c r="D473" s="4">
        <f t="shared" si="880"/>
        <v>0.57799292520484147</v>
      </c>
      <c r="E473" s="3">
        <f t="shared" si="881"/>
        <v>4814545.91</v>
      </c>
      <c r="F473" s="4">
        <f t="shared" si="882"/>
        <v>0.1053742926825712</v>
      </c>
      <c r="G473" s="3">
        <f t="shared" si="883"/>
        <v>13991966.939999999</v>
      </c>
      <c r="H473" s="4">
        <f t="shared" si="884"/>
        <v>0.30623731647839247</v>
      </c>
      <c r="I473" s="3">
        <f t="shared" si="885"/>
        <v>474968.28</v>
      </c>
      <c r="J473" s="4">
        <f t="shared" si="886"/>
        <v>1.0395465634194655E-2</v>
      </c>
      <c r="K473" s="3">
        <f t="shared" si="887"/>
        <v>45689947.590000011</v>
      </c>
    </row>
    <row r="474" spans="1:11" x14ac:dyDescent="0.2">
      <c r="A474" s="2">
        <v>39022</v>
      </c>
      <c r="B474" s="2"/>
      <c r="C474" s="3">
        <f t="shared" si="879"/>
        <v>26388251.239999998</v>
      </c>
      <c r="D474" s="4">
        <f t="shared" si="880"/>
        <v>0.57865471346874298</v>
      </c>
      <c r="E474" s="3">
        <f t="shared" si="881"/>
        <v>4751464.4700000007</v>
      </c>
      <c r="F474" s="4">
        <f t="shared" si="882"/>
        <v>0.10419247893460497</v>
      </c>
      <c r="G474" s="3">
        <f t="shared" si="883"/>
        <v>13985727.319999998</v>
      </c>
      <c r="H474" s="4">
        <f t="shared" si="884"/>
        <v>0.30668599299748711</v>
      </c>
      <c r="I474" s="3">
        <f t="shared" si="885"/>
        <v>477315.62</v>
      </c>
      <c r="J474" s="4">
        <f t="shared" si="886"/>
        <v>1.0466814599164603E-2</v>
      </c>
      <c r="K474" s="3">
        <f t="shared" si="887"/>
        <v>45602758.650000013</v>
      </c>
    </row>
    <row r="475" spans="1:11" x14ac:dyDescent="0.2">
      <c r="A475" s="2">
        <v>39052</v>
      </c>
      <c r="B475" s="2"/>
      <c r="C475" s="3">
        <f t="shared" si="879"/>
        <v>26364379.68</v>
      </c>
      <c r="D475" s="4">
        <f t="shared" si="880"/>
        <v>0.57836326155213136</v>
      </c>
      <c r="E475" s="3">
        <f t="shared" si="881"/>
        <v>4750915.26</v>
      </c>
      <c r="F475" s="4">
        <f t="shared" si="882"/>
        <v>0.1042222452597979</v>
      </c>
      <c r="G475" s="3">
        <f t="shared" si="883"/>
        <v>14105203.91</v>
      </c>
      <c r="H475" s="4">
        <f t="shared" si="884"/>
        <v>0.30943006576536586</v>
      </c>
      <c r="I475" s="3">
        <f t="shared" si="885"/>
        <v>363965.85000000003</v>
      </c>
      <c r="J475" s="4">
        <f t="shared" si="886"/>
        <v>7.9844274227048231E-3</v>
      </c>
      <c r="K475" s="3">
        <f t="shared" si="887"/>
        <v>45584464.700000003</v>
      </c>
    </row>
    <row r="476" spans="1:11" x14ac:dyDescent="0.2">
      <c r="A476" s="2">
        <v>39083</v>
      </c>
      <c r="B476" s="2"/>
      <c r="C476" s="3">
        <f t="shared" si="879"/>
        <v>26476716.679999996</v>
      </c>
      <c r="D476" s="4">
        <f t="shared" si="880"/>
        <v>0.58135466009121128</v>
      </c>
      <c r="E476" s="3">
        <f t="shared" si="881"/>
        <v>4751560.53</v>
      </c>
      <c r="F476" s="4">
        <f t="shared" si="882"/>
        <v>0.10433098220624865</v>
      </c>
      <c r="G476" s="3">
        <f t="shared" si="883"/>
        <v>13937759.389999999</v>
      </c>
      <c r="H476" s="4">
        <f t="shared" si="884"/>
        <v>0.30603422133255759</v>
      </c>
      <c r="I476" s="3">
        <f t="shared" si="885"/>
        <v>377103.41000000003</v>
      </c>
      <c r="J476" s="4">
        <f t="shared" si="886"/>
        <v>8.2801363699823664E-3</v>
      </c>
      <c r="K476" s="3">
        <f t="shared" si="887"/>
        <v>45543140.009999998</v>
      </c>
    </row>
    <row r="477" spans="1:11" x14ac:dyDescent="0.2">
      <c r="A477" s="2">
        <v>39114</v>
      </c>
      <c r="B477" s="2"/>
      <c r="C477" s="3">
        <f t="shared" si="879"/>
        <v>26435152.760000005</v>
      </c>
      <c r="D477" s="4">
        <f t="shared" si="880"/>
        <v>0.5789955143694937</v>
      </c>
      <c r="E477" s="3">
        <f t="shared" si="881"/>
        <v>4724350.08</v>
      </c>
      <c r="F477" s="4">
        <f t="shared" si="882"/>
        <v>0.10347500275353651</v>
      </c>
      <c r="G477" s="3">
        <f t="shared" si="883"/>
        <v>14118634.500000002</v>
      </c>
      <c r="H477" s="4">
        <f t="shared" si="884"/>
        <v>0.30923316837766512</v>
      </c>
      <c r="I477" s="3">
        <f t="shared" si="885"/>
        <v>378784.18000000005</v>
      </c>
      <c r="J477" s="4">
        <f t="shared" si="886"/>
        <v>8.2963144993048604E-3</v>
      </c>
      <c r="K477" s="3">
        <f t="shared" si="887"/>
        <v>45656921.519999996</v>
      </c>
    </row>
    <row r="478" spans="1:11" x14ac:dyDescent="0.2">
      <c r="A478" s="2">
        <v>39142</v>
      </c>
      <c r="B478" s="2"/>
      <c r="C478" s="3">
        <f t="shared" si="879"/>
        <v>26199455.880000003</v>
      </c>
      <c r="D478" s="4">
        <f t="shared" si="880"/>
        <v>0.57775434459418051</v>
      </c>
      <c r="E478" s="3">
        <f t="shared" si="881"/>
        <v>4668854.04</v>
      </c>
      <c r="F478" s="4">
        <f t="shared" si="882"/>
        <v>0.10295827204355251</v>
      </c>
      <c r="G478" s="3">
        <f t="shared" si="883"/>
        <v>14095733.070000002</v>
      </c>
      <c r="H478" s="4">
        <f t="shared" si="884"/>
        <v>0.31084122734202246</v>
      </c>
      <c r="I478" s="3">
        <f t="shared" si="885"/>
        <v>383008.27</v>
      </c>
      <c r="J478" s="4">
        <f t="shared" si="886"/>
        <v>8.4461560202448351E-3</v>
      </c>
      <c r="K478" s="3">
        <f t="shared" si="887"/>
        <v>45347051.25999999</v>
      </c>
    </row>
    <row r="479" spans="1:11" x14ac:dyDescent="0.2">
      <c r="A479" s="2">
        <v>39173</v>
      </c>
      <c r="B479" s="2"/>
      <c r="C479" s="3">
        <f t="shared" si="879"/>
        <v>26063777.640000004</v>
      </c>
      <c r="D479" s="4">
        <f t="shared" si="880"/>
        <v>0.57416995941834159</v>
      </c>
      <c r="E479" s="3">
        <f t="shared" si="881"/>
        <v>4626536.4099999992</v>
      </c>
      <c r="F479" s="4">
        <f t="shared" si="882"/>
        <v>0.10191992348416838</v>
      </c>
      <c r="G479" s="3">
        <f t="shared" si="883"/>
        <v>14315166.310000002</v>
      </c>
      <c r="H479" s="4">
        <f t="shared" si="884"/>
        <v>0.31535484122091789</v>
      </c>
      <c r="I479" s="3">
        <f t="shared" si="885"/>
        <v>388356.80000000005</v>
      </c>
      <c r="J479" s="4">
        <f t="shared" si="886"/>
        <v>8.5552758765723175E-3</v>
      </c>
      <c r="K479" s="3">
        <f t="shared" si="887"/>
        <v>45393837.159999996</v>
      </c>
    </row>
    <row r="480" spans="1:11" x14ac:dyDescent="0.2">
      <c r="A480" s="2">
        <v>39203</v>
      </c>
      <c r="B480" s="2"/>
      <c r="C480" s="3">
        <f t="shared" si="879"/>
        <v>25964972.32</v>
      </c>
      <c r="D480" s="4">
        <f t="shared" si="880"/>
        <v>0.57523637003838279</v>
      </c>
      <c r="E480" s="3">
        <f t="shared" si="881"/>
        <v>4594308.7399999993</v>
      </c>
      <c r="F480" s="4">
        <f t="shared" si="882"/>
        <v>0.10178379741223678</v>
      </c>
      <c r="G480" s="3">
        <f t="shared" si="883"/>
        <v>14137119.940000003</v>
      </c>
      <c r="H480" s="4">
        <f t="shared" si="884"/>
        <v>0.31319831413102933</v>
      </c>
      <c r="I480" s="3">
        <f t="shared" si="885"/>
        <v>441517.38</v>
      </c>
      <c r="J480" s="4">
        <f t="shared" si="886"/>
        <v>9.7815184183511292E-3</v>
      </c>
      <c r="K480" s="3">
        <f t="shared" si="887"/>
        <v>45137918.380000003</v>
      </c>
    </row>
    <row r="481" spans="1:11" x14ac:dyDescent="0.2">
      <c r="A481" s="2">
        <v>39234</v>
      </c>
      <c r="B481" s="2"/>
      <c r="C481" s="3">
        <f t="shared" si="879"/>
        <v>25690403.559999999</v>
      </c>
      <c r="D481" s="4">
        <f t="shared" si="880"/>
        <v>0.57286262969241464</v>
      </c>
      <c r="E481" s="3">
        <f t="shared" si="881"/>
        <v>4537930.9399999995</v>
      </c>
      <c r="F481" s="4">
        <f t="shared" si="882"/>
        <v>0.10118996556747632</v>
      </c>
      <c r="G481" s="3">
        <f t="shared" si="883"/>
        <v>14157409.200000003</v>
      </c>
      <c r="H481" s="4">
        <f t="shared" si="884"/>
        <v>0.31569183586400568</v>
      </c>
      <c r="I481" s="3">
        <f t="shared" si="885"/>
        <v>459917.77</v>
      </c>
      <c r="J481" s="4">
        <f t="shared" si="886"/>
        <v>1.0255568876103368E-2</v>
      </c>
      <c r="K481" s="3">
        <f t="shared" si="887"/>
        <v>44845661.469999999</v>
      </c>
    </row>
    <row r="482" spans="1:11" x14ac:dyDescent="0.2">
      <c r="A482" s="2">
        <v>39264</v>
      </c>
      <c r="B482" s="2"/>
      <c r="C482" s="3">
        <f t="shared" si="879"/>
        <v>25534244.579999998</v>
      </c>
      <c r="D482" s="4">
        <f t="shared" si="880"/>
        <v>0.57069139908672639</v>
      </c>
      <c r="E482" s="3">
        <f t="shared" si="881"/>
        <v>4474281.2799999993</v>
      </c>
      <c r="F482" s="4">
        <f t="shared" si="882"/>
        <v>0.10000036756876513</v>
      </c>
      <c r="G482" s="3">
        <f t="shared" si="883"/>
        <v>14276165.98</v>
      </c>
      <c r="H482" s="4">
        <f t="shared" si="884"/>
        <v>0.31907288704761544</v>
      </c>
      <c r="I482" s="3">
        <f t="shared" si="885"/>
        <v>457956.5</v>
      </c>
      <c r="J482" s="4">
        <f t="shared" si="886"/>
        <v>1.0235346296892893E-2</v>
      </c>
      <c r="K482" s="3">
        <f t="shared" si="887"/>
        <v>44742648.340000004</v>
      </c>
    </row>
    <row r="483" spans="1:11" x14ac:dyDescent="0.2">
      <c r="A483" s="2">
        <v>39295</v>
      </c>
      <c r="B483" s="2"/>
      <c r="C483" s="3">
        <f t="shared" ref="C483:C514" si="888">SUM(C98:C109)</f>
        <v>25268533.209999997</v>
      </c>
      <c r="D483" s="4">
        <f t="shared" ref="D483:D514" si="889">C483/$K483</f>
        <v>0.56948671021474884</v>
      </c>
      <c r="E483" s="3">
        <f t="shared" ref="E483:E514" si="890">SUM(E98:E109)</f>
        <v>4396426.8499999996</v>
      </c>
      <c r="F483" s="4">
        <f t="shared" ref="F483:F514" si="891">E483/$K483</f>
        <v>9.9083973046581578E-2</v>
      </c>
      <c r="G483" s="3">
        <f t="shared" ref="G483:G514" si="892">SUM(G98:G109)</f>
        <v>14261044.35</v>
      </c>
      <c r="H483" s="4">
        <f t="shared" ref="H483:H514" si="893">G483/$K483</f>
        <v>0.32140667460246825</v>
      </c>
      <c r="I483" s="3">
        <f t="shared" ref="I483:I514" si="894">SUM(I98:I109)</f>
        <v>444711.81</v>
      </c>
      <c r="J483" s="4">
        <f t="shared" ref="J483:J514" si="895">+I483/$K483</f>
        <v>1.0022642136201245E-2</v>
      </c>
      <c r="K483" s="3">
        <f t="shared" ref="K483:K514" si="896">SUM(K98:K109)</f>
        <v>44370716.219999999</v>
      </c>
    </row>
    <row r="484" spans="1:11" x14ac:dyDescent="0.2">
      <c r="A484" s="2">
        <v>39326</v>
      </c>
      <c r="B484" s="2"/>
      <c r="C484" s="3">
        <f t="shared" si="888"/>
        <v>25144864.599999994</v>
      </c>
      <c r="D484" s="4">
        <f t="shared" si="889"/>
        <v>0.56903541751316078</v>
      </c>
      <c r="E484" s="3">
        <f t="shared" si="890"/>
        <v>4359053.5999999996</v>
      </c>
      <c r="F484" s="4">
        <f t="shared" si="891"/>
        <v>9.8646619287750995E-2</v>
      </c>
      <c r="G484" s="3">
        <f t="shared" si="892"/>
        <v>14242176.24</v>
      </c>
      <c r="H484" s="4">
        <f t="shared" si="893"/>
        <v>0.3223044876934601</v>
      </c>
      <c r="I484" s="3">
        <f t="shared" si="894"/>
        <v>442481.22</v>
      </c>
      <c r="J484" s="4">
        <f t="shared" si="895"/>
        <v>1.0013475505628009E-2</v>
      </c>
      <c r="K484" s="3">
        <f t="shared" si="896"/>
        <v>44188575.659999996</v>
      </c>
    </row>
    <row r="485" spans="1:11" x14ac:dyDescent="0.2">
      <c r="A485" s="2">
        <v>39356</v>
      </c>
      <c r="B485" s="2"/>
      <c r="C485" s="3">
        <f t="shared" si="888"/>
        <v>24922134.41</v>
      </c>
      <c r="D485" s="4">
        <f t="shared" si="889"/>
        <v>0.567730625997657</v>
      </c>
      <c r="E485" s="3">
        <f t="shared" si="890"/>
        <v>4328471.24</v>
      </c>
      <c r="F485" s="4">
        <f t="shared" si="891"/>
        <v>9.8603339756968056E-2</v>
      </c>
      <c r="G485" s="3">
        <f t="shared" si="892"/>
        <v>14215009.780000001</v>
      </c>
      <c r="H485" s="4">
        <f t="shared" si="893"/>
        <v>0.32382043480690048</v>
      </c>
      <c r="I485" s="3">
        <f t="shared" si="894"/>
        <v>432200.30999999994</v>
      </c>
      <c r="J485" s="4">
        <f t="shared" si="895"/>
        <v>9.8455994384744738E-3</v>
      </c>
      <c r="K485" s="3">
        <f t="shared" si="896"/>
        <v>43897815.740000002</v>
      </c>
    </row>
    <row r="486" spans="1:11" x14ac:dyDescent="0.2">
      <c r="A486" s="2">
        <v>39387</v>
      </c>
      <c r="B486" s="2"/>
      <c r="C486" s="3">
        <f t="shared" si="888"/>
        <v>24658784.829999998</v>
      </c>
      <c r="D486" s="4">
        <f t="shared" si="889"/>
        <v>0.56688863928834887</v>
      </c>
      <c r="E486" s="3">
        <f t="shared" si="890"/>
        <v>4365337.37</v>
      </c>
      <c r="F486" s="4">
        <f t="shared" si="891"/>
        <v>0.1003561277968246</v>
      </c>
      <c r="G486" s="3">
        <f t="shared" si="892"/>
        <v>14039460.9</v>
      </c>
      <c r="H486" s="4">
        <f t="shared" si="893"/>
        <v>0.32275762738560621</v>
      </c>
      <c r="I486" s="3">
        <f t="shared" si="894"/>
        <v>434880.47999999992</v>
      </c>
      <c r="J486" s="4">
        <f t="shared" si="895"/>
        <v>9.9976055292203946E-3</v>
      </c>
      <c r="K486" s="3">
        <f t="shared" si="896"/>
        <v>43498463.579999998</v>
      </c>
    </row>
    <row r="487" spans="1:11" x14ac:dyDescent="0.2">
      <c r="A487" s="2">
        <v>39417</v>
      </c>
      <c r="B487" s="2"/>
      <c r="C487" s="3">
        <f t="shared" si="888"/>
        <v>24276393.489999998</v>
      </c>
      <c r="D487" s="4">
        <f t="shared" si="889"/>
        <v>0.56317913405446962</v>
      </c>
      <c r="E487" s="3">
        <f t="shared" si="890"/>
        <v>4339218.5499999989</v>
      </c>
      <c r="F487" s="4">
        <f t="shared" si="891"/>
        <v>0.10066393702461324</v>
      </c>
      <c r="G487" s="3">
        <f t="shared" si="892"/>
        <v>14052126.65</v>
      </c>
      <c r="H487" s="4">
        <f t="shared" si="893"/>
        <v>0.32599012376490921</v>
      </c>
      <c r="I487" s="3">
        <f t="shared" si="894"/>
        <v>438250.19</v>
      </c>
      <c r="J487" s="4">
        <f t="shared" si="895"/>
        <v>1.0166805156007826E-2</v>
      </c>
      <c r="K487" s="3">
        <f t="shared" si="896"/>
        <v>43105988.880000003</v>
      </c>
    </row>
    <row r="488" spans="1:11" x14ac:dyDescent="0.2">
      <c r="A488" s="2">
        <v>39448</v>
      </c>
      <c r="B488" s="2"/>
      <c r="C488" s="3">
        <f t="shared" si="888"/>
        <v>23957536.789999995</v>
      </c>
      <c r="D488" s="4">
        <f t="shared" si="889"/>
        <v>0.56067291033947164</v>
      </c>
      <c r="E488" s="3">
        <f t="shared" si="890"/>
        <v>4329061.58</v>
      </c>
      <c r="F488" s="4">
        <f t="shared" si="891"/>
        <v>0.10131206627680156</v>
      </c>
      <c r="G488" s="3">
        <f t="shared" si="892"/>
        <v>14036079.880000001</v>
      </c>
      <c r="H488" s="4">
        <f t="shared" si="893"/>
        <v>0.32848325873642137</v>
      </c>
      <c r="I488" s="3">
        <f t="shared" si="894"/>
        <v>407292.02</v>
      </c>
      <c r="J488" s="4">
        <f t="shared" si="895"/>
        <v>9.5317646473054764E-3</v>
      </c>
      <c r="K488" s="3">
        <f t="shared" si="896"/>
        <v>42729970.269999996</v>
      </c>
    </row>
    <row r="489" spans="1:11" x14ac:dyDescent="0.2">
      <c r="A489" s="2">
        <v>39479</v>
      </c>
      <c r="B489" s="2"/>
      <c r="C489" s="3">
        <f t="shared" si="888"/>
        <v>23809101.07</v>
      </c>
      <c r="D489" s="4">
        <f t="shared" si="889"/>
        <v>0.56327306892567863</v>
      </c>
      <c r="E489" s="3">
        <f t="shared" si="890"/>
        <v>4339191.1399999997</v>
      </c>
      <c r="F489" s="4">
        <f t="shared" si="891"/>
        <v>0.10265610208873434</v>
      </c>
      <c r="G489" s="3">
        <f t="shared" si="892"/>
        <v>13726199.08</v>
      </c>
      <c r="H489" s="4">
        <f t="shared" si="893"/>
        <v>0.32473289343201678</v>
      </c>
      <c r="I489" s="3">
        <f t="shared" si="894"/>
        <v>394707.05000000005</v>
      </c>
      <c r="J489" s="4">
        <f t="shared" si="895"/>
        <v>9.3379355535702854E-3</v>
      </c>
      <c r="K489" s="3">
        <f t="shared" si="896"/>
        <v>42269198.339999996</v>
      </c>
    </row>
    <row r="490" spans="1:11" x14ac:dyDescent="0.2">
      <c r="A490" s="2">
        <v>39508</v>
      </c>
      <c r="B490" s="2"/>
      <c r="C490" s="3">
        <f t="shared" si="888"/>
        <v>23642953.129999999</v>
      </c>
      <c r="D490" s="4">
        <f t="shared" si="889"/>
        <v>0.56128773208083882</v>
      </c>
      <c r="E490" s="3">
        <f t="shared" si="890"/>
        <v>4465940.28</v>
      </c>
      <c r="F490" s="4">
        <f t="shared" si="891"/>
        <v>0.10602218249077358</v>
      </c>
      <c r="G490" s="3">
        <f t="shared" si="892"/>
        <v>13631764.109999999</v>
      </c>
      <c r="H490" s="4">
        <f t="shared" si="893"/>
        <v>0.32362040052662722</v>
      </c>
      <c r="I490" s="3">
        <f t="shared" si="894"/>
        <v>382039.59</v>
      </c>
      <c r="J490" s="4">
        <f t="shared" si="895"/>
        <v>9.0696849017605583E-3</v>
      </c>
      <c r="K490" s="3">
        <f t="shared" si="896"/>
        <v>42122697.109999992</v>
      </c>
    </row>
    <row r="491" spans="1:11" x14ac:dyDescent="0.2">
      <c r="A491" s="2">
        <v>39539</v>
      </c>
      <c r="B491" s="2"/>
      <c r="C491" s="3">
        <f t="shared" si="888"/>
        <v>23635117.360000003</v>
      </c>
      <c r="D491" s="4">
        <f t="shared" si="889"/>
        <v>0.56179329778727727</v>
      </c>
      <c r="E491" s="3">
        <f t="shared" si="890"/>
        <v>4504253.88</v>
      </c>
      <c r="F491" s="4">
        <f t="shared" si="891"/>
        <v>0.10706355305004242</v>
      </c>
      <c r="G491" s="3">
        <f t="shared" si="892"/>
        <v>13551609.629999999</v>
      </c>
      <c r="H491" s="4">
        <f t="shared" si="893"/>
        <v>0.32211405377864061</v>
      </c>
      <c r="I491" s="3">
        <f t="shared" si="894"/>
        <v>379861.65</v>
      </c>
      <c r="J491" s="4">
        <f t="shared" si="895"/>
        <v>9.029095384039865E-3</v>
      </c>
      <c r="K491" s="3">
        <f t="shared" si="896"/>
        <v>42070842.519999996</v>
      </c>
    </row>
    <row r="492" spans="1:11" x14ac:dyDescent="0.2">
      <c r="A492" s="2">
        <v>39569</v>
      </c>
      <c r="B492" s="2"/>
      <c r="C492" s="3">
        <f t="shared" si="888"/>
        <v>23453240.510000002</v>
      </c>
      <c r="D492" s="4">
        <f t="shared" si="889"/>
        <v>0.55841913784690789</v>
      </c>
      <c r="E492" s="3">
        <f t="shared" si="890"/>
        <v>4628871.0000000009</v>
      </c>
      <c r="F492" s="4">
        <f t="shared" si="891"/>
        <v>0.11021292140514337</v>
      </c>
      <c r="G492" s="3">
        <f t="shared" si="892"/>
        <v>13602151.18</v>
      </c>
      <c r="H492" s="4">
        <f t="shared" si="893"/>
        <v>0.323865758830224</v>
      </c>
      <c r="I492" s="3">
        <f t="shared" si="894"/>
        <v>315086.76</v>
      </c>
      <c r="J492" s="4">
        <f t="shared" si="895"/>
        <v>7.5021819177249196E-3</v>
      </c>
      <c r="K492" s="3">
        <f t="shared" si="896"/>
        <v>41999349.449999996</v>
      </c>
    </row>
    <row r="493" spans="1:11" x14ac:dyDescent="0.2">
      <c r="A493" s="2">
        <v>39600</v>
      </c>
      <c r="B493" s="2"/>
      <c r="C493" s="3">
        <f t="shared" si="888"/>
        <v>23345446.449999999</v>
      </c>
      <c r="D493" s="4">
        <f t="shared" si="889"/>
        <v>0.55972142285725535</v>
      </c>
      <c r="E493" s="3">
        <f t="shared" si="890"/>
        <v>4666114.03</v>
      </c>
      <c r="F493" s="4">
        <f t="shared" si="891"/>
        <v>0.11187295088485241</v>
      </c>
      <c r="G493" s="3">
        <f t="shared" si="892"/>
        <v>13395933.01</v>
      </c>
      <c r="H493" s="4">
        <f t="shared" si="893"/>
        <v>0.32117572482138912</v>
      </c>
      <c r="I493" s="3">
        <f t="shared" si="894"/>
        <v>301552.28999999998</v>
      </c>
      <c r="J493" s="4">
        <f t="shared" si="895"/>
        <v>7.2299014365032072E-3</v>
      </c>
      <c r="K493" s="3">
        <f t="shared" si="896"/>
        <v>41709045.779999994</v>
      </c>
    </row>
    <row r="494" spans="1:11" x14ac:dyDescent="0.2">
      <c r="A494" s="2">
        <v>39630</v>
      </c>
      <c r="B494" s="2"/>
      <c r="C494" s="3">
        <f t="shared" si="888"/>
        <v>23412308.919999998</v>
      </c>
      <c r="D494" s="4">
        <f t="shared" si="889"/>
        <v>0.56283903750069086</v>
      </c>
      <c r="E494" s="3">
        <f t="shared" si="890"/>
        <v>4758738.1900000004</v>
      </c>
      <c r="F494" s="4">
        <f t="shared" si="891"/>
        <v>0.1144015155331113</v>
      </c>
      <c r="G494" s="3">
        <f t="shared" si="892"/>
        <v>13122768.52</v>
      </c>
      <c r="H494" s="4">
        <f t="shared" si="893"/>
        <v>0.31547535223369871</v>
      </c>
      <c r="I494" s="3">
        <f t="shared" si="894"/>
        <v>302995.11</v>
      </c>
      <c r="J494" s="4">
        <f t="shared" si="895"/>
        <v>7.2840947324991972E-3</v>
      </c>
      <c r="K494" s="3">
        <f t="shared" si="896"/>
        <v>41596810.739999995</v>
      </c>
    </row>
    <row r="495" spans="1:11" x14ac:dyDescent="0.2">
      <c r="A495" s="2">
        <v>39661</v>
      </c>
      <c r="B495" s="2"/>
      <c r="C495" s="3">
        <f t="shared" si="888"/>
        <v>23367475.949999999</v>
      </c>
      <c r="D495" s="4">
        <f t="shared" si="889"/>
        <v>0.56626550205932469</v>
      </c>
      <c r="E495" s="3">
        <f t="shared" si="890"/>
        <v>4804068.290000001</v>
      </c>
      <c r="F495" s="4">
        <f t="shared" si="891"/>
        <v>0.11641728648763762</v>
      </c>
      <c r="G495" s="3">
        <f t="shared" si="892"/>
        <v>12785583.85</v>
      </c>
      <c r="H495" s="4">
        <f t="shared" si="893"/>
        <v>0.3098338508375289</v>
      </c>
      <c r="I495" s="3">
        <f t="shared" si="894"/>
        <v>308807.88</v>
      </c>
      <c r="J495" s="4">
        <f t="shared" si="895"/>
        <v>7.483360615508655E-3</v>
      </c>
      <c r="K495" s="3">
        <f t="shared" si="896"/>
        <v>41265935.970000006</v>
      </c>
    </row>
    <row r="496" spans="1:11" x14ac:dyDescent="0.2">
      <c r="A496" s="2">
        <v>39692</v>
      </c>
      <c r="B496" s="2"/>
      <c r="C496" s="3">
        <f t="shared" si="888"/>
        <v>23498877.129999995</v>
      </c>
      <c r="D496" s="4">
        <f t="shared" si="889"/>
        <v>0.56841093472628845</v>
      </c>
      <c r="E496" s="3">
        <f t="shared" si="890"/>
        <v>4904370.71</v>
      </c>
      <c r="F496" s="4">
        <f t="shared" si="891"/>
        <v>0.11863111263118178</v>
      </c>
      <c r="G496" s="3">
        <f t="shared" si="892"/>
        <v>12628232.560000001</v>
      </c>
      <c r="H496" s="4">
        <f t="shared" si="893"/>
        <v>0.30546248800146614</v>
      </c>
      <c r="I496" s="3">
        <f t="shared" si="894"/>
        <v>309872.65000000002</v>
      </c>
      <c r="J496" s="4">
        <f t="shared" si="895"/>
        <v>7.4954646410635576E-3</v>
      </c>
      <c r="K496" s="3">
        <f t="shared" si="896"/>
        <v>41341353.049999997</v>
      </c>
    </row>
    <row r="497" spans="1:11" x14ac:dyDescent="0.2">
      <c r="A497" s="2">
        <v>39722</v>
      </c>
      <c r="B497" s="2"/>
      <c r="C497" s="3">
        <f t="shared" si="888"/>
        <v>23528132.169999998</v>
      </c>
      <c r="D497" s="4">
        <f t="shared" si="889"/>
        <v>0.56962314662642555</v>
      </c>
      <c r="E497" s="3">
        <f t="shared" si="890"/>
        <v>4946798.82</v>
      </c>
      <c r="F497" s="4">
        <f t="shared" si="891"/>
        <v>0.11976348522766264</v>
      </c>
      <c r="G497" s="3">
        <f t="shared" si="892"/>
        <v>12508274.93</v>
      </c>
      <c r="H497" s="4">
        <f t="shared" si="893"/>
        <v>0.30282909297746574</v>
      </c>
      <c r="I497" s="3">
        <f t="shared" si="894"/>
        <v>321527.41000000003</v>
      </c>
      <c r="J497" s="4">
        <f t="shared" si="895"/>
        <v>7.7842751684459302E-3</v>
      </c>
      <c r="K497" s="3">
        <f t="shared" si="896"/>
        <v>41304733.330000006</v>
      </c>
    </row>
    <row r="498" spans="1:11" x14ac:dyDescent="0.2">
      <c r="A498" s="2">
        <v>39753</v>
      </c>
      <c r="B498" s="2"/>
      <c r="C498" s="3">
        <f t="shared" si="888"/>
        <v>23413695.249999996</v>
      </c>
      <c r="D498" s="4">
        <f t="shared" si="889"/>
        <v>0.57012537634645144</v>
      </c>
      <c r="E498" s="3">
        <f t="shared" si="890"/>
        <v>4984994.51</v>
      </c>
      <c r="F498" s="4">
        <f t="shared" si="891"/>
        <v>0.12138502020943254</v>
      </c>
      <c r="G498" s="3">
        <f t="shared" si="892"/>
        <v>12351718.710000001</v>
      </c>
      <c r="H498" s="4">
        <f t="shared" si="893"/>
        <v>0.3007653513412949</v>
      </c>
      <c r="I498" s="3">
        <f t="shared" si="894"/>
        <v>317216.69</v>
      </c>
      <c r="J498" s="4">
        <f t="shared" si="895"/>
        <v>7.7242521028211318E-3</v>
      </c>
      <c r="K498" s="3">
        <f t="shared" si="896"/>
        <v>41067625.159999996</v>
      </c>
    </row>
    <row r="499" spans="1:11" x14ac:dyDescent="0.2">
      <c r="A499" s="2">
        <v>39783</v>
      </c>
      <c r="B499" s="2"/>
      <c r="C499" s="3">
        <f t="shared" si="888"/>
        <v>23777061.390000001</v>
      </c>
      <c r="D499" s="4">
        <f t="shared" si="889"/>
        <v>0.57752760658508484</v>
      </c>
      <c r="E499" s="3">
        <f t="shared" si="890"/>
        <v>5175908.5600000005</v>
      </c>
      <c r="F499" s="4">
        <f t="shared" si="891"/>
        <v>0.12571907156774403</v>
      </c>
      <c r="G499" s="3">
        <f t="shared" si="892"/>
        <v>11902188.49</v>
      </c>
      <c r="H499" s="4">
        <f t="shared" si="893"/>
        <v>0.28909554124485715</v>
      </c>
      <c r="I499" s="3">
        <f t="shared" si="894"/>
        <v>315274.13999999996</v>
      </c>
      <c r="J499" s="4">
        <f t="shared" si="895"/>
        <v>7.6577806023139915E-3</v>
      </c>
      <c r="K499" s="3">
        <f t="shared" si="896"/>
        <v>41170432.579999998</v>
      </c>
    </row>
    <row r="500" spans="1:11" x14ac:dyDescent="0.2">
      <c r="A500" s="2">
        <v>39814</v>
      </c>
      <c r="B500" s="2"/>
      <c r="C500" s="3">
        <f t="shared" si="888"/>
        <v>23759783.380000003</v>
      </c>
      <c r="D500" s="4">
        <f t="shared" si="889"/>
        <v>0.57848154935157892</v>
      </c>
      <c r="E500" s="3">
        <f t="shared" si="890"/>
        <v>5200393.2300000004</v>
      </c>
      <c r="F500" s="4">
        <f t="shared" si="891"/>
        <v>0.12661443434960565</v>
      </c>
      <c r="G500" s="3">
        <f t="shared" si="892"/>
        <v>11780914.59</v>
      </c>
      <c r="H500" s="4">
        <f t="shared" si="893"/>
        <v>0.28683097045987543</v>
      </c>
      <c r="I500" s="3">
        <f t="shared" si="894"/>
        <v>331581.56999999995</v>
      </c>
      <c r="J500" s="4">
        <f t="shared" si="895"/>
        <v>8.0730458389401769E-3</v>
      </c>
      <c r="K500" s="3">
        <f t="shared" si="896"/>
        <v>41072672.769999996</v>
      </c>
    </row>
    <row r="501" spans="1:11" x14ac:dyDescent="0.2">
      <c r="A501" s="2">
        <v>39845</v>
      </c>
      <c r="B501" s="2"/>
      <c r="C501" s="3">
        <f t="shared" si="888"/>
        <v>23200429.630000003</v>
      </c>
      <c r="D501" s="4">
        <f t="shared" si="889"/>
        <v>0.57142844155767747</v>
      </c>
      <c r="E501" s="3">
        <f t="shared" si="890"/>
        <v>5005588.83</v>
      </c>
      <c r="F501" s="4">
        <f t="shared" si="891"/>
        <v>0.12328805413615168</v>
      </c>
      <c r="G501" s="3">
        <f t="shared" si="892"/>
        <v>12060092.42</v>
      </c>
      <c r="H501" s="4">
        <f t="shared" si="893"/>
        <v>0.29704104305425993</v>
      </c>
      <c r="I501" s="3">
        <f t="shared" si="894"/>
        <v>334650.19999999995</v>
      </c>
      <c r="J501" s="4">
        <f t="shared" si="895"/>
        <v>8.2424612519110922E-3</v>
      </c>
      <c r="K501" s="3">
        <f t="shared" si="896"/>
        <v>40600761.079999998</v>
      </c>
    </row>
    <row r="502" spans="1:11" x14ac:dyDescent="0.2">
      <c r="A502" s="2">
        <v>39873</v>
      </c>
      <c r="B502" s="2"/>
      <c r="C502" s="3">
        <f t="shared" si="888"/>
        <v>23540701.25</v>
      </c>
      <c r="D502" s="4">
        <f t="shared" si="889"/>
        <v>0.58121191356205382</v>
      </c>
      <c r="E502" s="3">
        <f t="shared" si="890"/>
        <v>4779464.93</v>
      </c>
      <c r="F502" s="4">
        <f t="shared" si="891"/>
        <v>0.11800336482193909</v>
      </c>
      <c r="G502" s="3">
        <f t="shared" si="892"/>
        <v>11834727.83</v>
      </c>
      <c r="H502" s="4">
        <f t="shared" si="893"/>
        <v>0.2921954080939026</v>
      </c>
      <c r="I502" s="3">
        <f t="shared" si="894"/>
        <v>347891.12</v>
      </c>
      <c r="J502" s="4">
        <f t="shared" si="895"/>
        <v>8.5893135221044477E-3</v>
      </c>
      <c r="K502" s="3">
        <f t="shared" si="896"/>
        <v>40502785.130000003</v>
      </c>
    </row>
    <row r="503" spans="1:11" x14ac:dyDescent="0.2">
      <c r="A503" s="2">
        <v>39904</v>
      </c>
      <c r="B503" s="2"/>
      <c r="C503" s="3">
        <f t="shared" si="888"/>
        <v>23318412.629999999</v>
      </c>
      <c r="D503" s="4">
        <f t="shared" si="889"/>
        <v>0.58078716148677201</v>
      </c>
      <c r="E503" s="3">
        <f t="shared" si="890"/>
        <v>4598605.8099999996</v>
      </c>
      <c r="F503" s="4">
        <f t="shared" si="891"/>
        <v>0.11453657920738482</v>
      </c>
      <c r="G503" s="3">
        <f t="shared" si="892"/>
        <v>11883247.1</v>
      </c>
      <c r="H503" s="4">
        <f t="shared" si="893"/>
        <v>0.29597372093740648</v>
      </c>
      <c r="I503" s="3">
        <f t="shared" si="894"/>
        <v>349404.04000000004</v>
      </c>
      <c r="J503" s="4">
        <f t="shared" si="895"/>
        <v>8.7025383684365548E-3</v>
      </c>
      <c r="K503" s="3">
        <f t="shared" si="896"/>
        <v>40149669.580000006</v>
      </c>
    </row>
    <row r="504" spans="1:11" x14ac:dyDescent="0.2">
      <c r="A504" s="2">
        <v>39934</v>
      </c>
      <c r="B504" s="2"/>
      <c r="C504" s="3">
        <f t="shared" si="888"/>
        <v>23520488.260000002</v>
      </c>
      <c r="D504" s="4">
        <f t="shared" si="889"/>
        <v>0.58889891984820042</v>
      </c>
      <c r="E504" s="3">
        <f t="shared" si="890"/>
        <v>4335869.59</v>
      </c>
      <c r="F504" s="4">
        <f t="shared" si="891"/>
        <v>0.10856020036353017</v>
      </c>
      <c r="G504" s="3">
        <f t="shared" si="892"/>
        <v>11726815.41</v>
      </c>
      <c r="H504" s="4">
        <f t="shared" si="893"/>
        <v>0.29361248167423165</v>
      </c>
      <c r="I504" s="3">
        <f t="shared" si="894"/>
        <v>356598.18000000005</v>
      </c>
      <c r="J504" s="4">
        <f t="shared" si="895"/>
        <v>8.9283981140378822E-3</v>
      </c>
      <c r="K504" s="3">
        <f t="shared" si="896"/>
        <v>39939771.439999998</v>
      </c>
    </row>
    <row r="505" spans="1:11" x14ac:dyDescent="0.2">
      <c r="A505" s="2">
        <v>39965</v>
      </c>
      <c r="B505" s="2"/>
      <c r="C505" s="3">
        <f t="shared" si="888"/>
        <v>23530617.389999997</v>
      </c>
      <c r="D505" s="4">
        <f t="shared" si="889"/>
        <v>0.59157686582353564</v>
      </c>
      <c r="E505" s="3">
        <f t="shared" si="890"/>
        <v>4161229.4400000004</v>
      </c>
      <c r="F505" s="4">
        <f t="shared" si="891"/>
        <v>0.10461634003423941</v>
      </c>
      <c r="G505" s="3">
        <f t="shared" si="892"/>
        <v>11719577.399999999</v>
      </c>
      <c r="H505" s="4">
        <f t="shared" si="893"/>
        <v>0.29463871483519716</v>
      </c>
      <c r="I505" s="3">
        <f t="shared" si="894"/>
        <v>364670.39</v>
      </c>
      <c r="J505" s="4">
        <f t="shared" si="895"/>
        <v>9.1680793070277548E-3</v>
      </c>
      <c r="K505" s="3">
        <f t="shared" si="896"/>
        <v>39776094.619999997</v>
      </c>
    </row>
    <row r="506" spans="1:11" x14ac:dyDescent="0.2">
      <c r="A506" s="2">
        <v>39995</v>
      </c>
      <c r="B506" s="2"/>
      <c r="C506" s="3">
        <f t="shared" si="888"/>
        <v>23799025.289999999</v>
      </c>
      <c r="D506" s="4">
        <f t="shared" si="889"/>
        <v>0.59457122749476465</v>
      </c>
      <c r="E506" s="3">
        <f t="shared" si="890"/>
        <v>4101605.5000000005</v>
      </c>
      <c r="F506" s="4">
        <f t="shared" si="891"/>
        <v>0.10247044099990862</v>
      </c>
      <c r="G506" s="3">
        <f t="shared" si="892"/>
        <v>11754788.140000001</v>
      </c>
      <c r="H506" s="4">
        <f t="shared" si="893"/>
        <v>0.29366996035242676</v>
      </c>
      <c r="I506" s="3">
        <f t="shared" si="894"/>
        <v>371787.55000000005</v>
      </c>
      <c r="J506" s="4">
        <f t="shared" si="895"/>
        <v>9.2883711528999012E-3</v>
      </c>
      <c r="K506" s="3">
        <f t="shared" si="896"/>
        <v>40027206.480000004</v>
      </c>
    </row>
    <row r="507" spans="1:11" x14ac:dyDescent="0.2">
      <c r="A507" s="2">
        <v>40026</v>
      </c>
      <c r="B507" s="2"/>
      <c r="C507" s="3">
        <f t="shared" si="888"/>
        <v>24153248.739999998</v>
      </c>
      <c r="D507" s="4">
        <f t="shared" si="889"/>
        <v>0.59790510122219953</v>
      </c>
      <c r="E507" s="3">
        <f t="shared" si="890"/>
        <v>3947588.58</v>
      </c>
      <c r="F507" s="4">
        <f t="shared" si="891"/>
        <v>9.7721154405189928E-2</v>
      </c>
      <c r="G507" s="3">
        <f t="shared" si="892"/>
        <v>11927395.030000001</v>
      </c>
      <c r="H507" s="4">
        <f t="shared" si="893"/>
        <v>0.29525843125686746</v>
      </c>
      <c r="I507" s="3">
        <f t="shared" si="894"/>
        <v>368226.37</v>
      </c>
      <c r="J507" s="4">
        <f t="shared" si="895"/>
        <v>9.1153131157433315E-3</v>
      </c>
      <c r="K507" s="3">
        <f t="shared" si="896"/>
        <v>40396458.719999991</v>
      </c>
    </row>
    <row r="508" spans="1:11" x14ac:dyDescent="0.2">
      <c r="A508" s="2">
        <v>40057</v>
      </c>
      <c r="B508" s="2"/>
      <c r="C508" s="3">
        <f t="shared" si="888"/>
        <v>24139842.66</v>
      </c>
      <c r="D508" s="4">
        <f t="shared" si="889"/>
        <v>0.60160521064445194</v>
      </c>
      <c r="E508" s="3">
        <f t="shared" si="890"/>
        <v>3488060.8599999994</v>
      </c>
      <c r="F508" s="4">
        <f t="shared" si="891"/>
        <v>8.6928304296618311E-2</v>
      </c>
      <c r="G508" s="3">
        <f t="shared" si="892"/>
        <v>12127406.210000003</v>
      </c>
      <c r="H508" s="4">
        <f t="shared" si="893"/>
        <v>0.3022352245744872</v>
      </c>
      <c r="I508" s="3">
        <f t="shared" si="894"/>
        <v>370410.98</v>
      </c>
      <c r="J508" s="4">
        <f t="shared" si="895"/>
        <v>9.2312604844425224E-3</v>
      </c>
      <c r="K508" s="3">
        <f t="shared" si="896"/>
        <v>40125720.710000001</v>
      </c>
    </row>
    <row r="509" spans="1:11" x14ac:dyDescent="0.2">
      <c r="A509" s="2">
        <v>40087</v>
      </c>
      <c r="B509" s="2"/>
      <c r="C509" s="3">
        <f t="shared" si="888"/>
        <v>24868507.560000002</v>
      </c>
      <c r="D509" s="4">
        <f t="shared" si="889"/>
        <v>0.6128082793690427</v>
      </c>
      <c r="E509" s="3">
        <f t="shared" si="890"/>
        <v>3128635.59</v>
      </c>
      <c r="F509" s="4">
        <f t="shared" si="891"/>
        <v>7.7095651520498784E-2</v>
      </c>
      <c r="G509" s="3">
        <f t="shared" si="892"/>
        <v>12222415.48</v>
      </c>
      <c r="H509" s="4">
        <f t="shared" si="893"/>
        <v>0.30118403293648843</v>
      </c>
      <c r="I509" s="3">
        <f t="shared" si="894"/>
        <v>361661.3</v>
      </c>
      <c r="J509" s="4">
        <f t="shared" si="895"/>
        <v>8.9120361739701889E-3</v>
      </c>
      <c r="K509" s="3">
        <f t="shared" si="896"/>
        <v>40581219.93</v>
      </c>
    </row>
    <row r="510" spans="1:11" x14ac:dyDescent="0.2">
      <c r="A510" s="2">
        <v>40118</v>
      </c>
      <c r="B510" s="2"/>
      <c r="C510" s="3">
        <f t="shared" si="888"/>
        <v>25241166.559999999</v>
      </c>
      <c r="D510" s="4">
        <f t="shared" si="889"/>
        <v>0.62171666942431481</v>
      </c>
      <c r="E510" s="3">
        <f t="shared" si="890"/>
        <v>2659273.2399999998</v>
      </c>
      <c r="F510" s="4">
        <f t="shared" si="891"/>
        <v>6.5500716772814896E-2</v>
      </c>
      <c r="G510" s="3">
        <f t="shared" si="892"/>
        <v>12331283.230000002</v>
      </c>
      <c r="H510" s="4">
        <f t="shared" si="893"/>
        <v>0.30373256803561577</v>
      </c>
      <c r="I510" s="3">
        <f t="shared" si="894"/>
        <v>367424.13999999996</v>
      </c>
      <c r="J510" s="4">
        <f t="shared" si="895"/>
        <v>9.0500457672544731E-3</v>
      </c>
      <c r="K510" s="3">
        <f t="shared" si="896"/>
        <v>40599147.170000002</v>
      </c>
    </row>
    <row r="511" spans="1:11" x14ac:dyDescent="0.2">
      <c r="A511" s="2">
        <v>40148</v>
      </c>
      <c r="B511" s="2"/>
      <c r="C511" s="3">
        <f t="shared" si="888"/>
        <v>24550076.390000001</v>
      </c>
      <c r="D511" s="4">
        <f t="shared" si="889"/>
        <v>0.61112932114547569</v>
      </c>
      <c r="E511" s="3">
        <f t="shared" si="890"/>
        <v>2257919.0700000003</v>
      </c>
      <c r="F511" s="4">
        <f t="shared" si="891"/>
        <v>5.6206772090232344E-2</v>
      </c>
      <c r="G511" s="3">
        <f t="shared" si="892"/>
        <v>12975912.85</v>
      </c>
      <c r="H511" s="4">
        <f t="shared" si="893"/>
        <v>0.32301165525063175</v>
      </c>
      <c r="I511" s="3">
        <f t="shared" si="894"/>
        <v>387746.92</v>
      </c>
      <c r="J511" s="4">
        <f t="shared" si="895"/>
        <v>9.6522515136601185E-3</v>
      </c>
      <c r="K511" s="3">
        <f t="shared" si="896"/>
        <v>40171655.230000004</v>
      </c>
    </row>
    <row r="512" spans="1:11" x14ac:dyDescent="0.2">
      <c r="A512" s="2">
        <v>40179</v>
      </c>
      <c r="B512" s="2"/>
      <c r="C512" s="3">
        <f t="shared" si="888"/>
        <v>24352700.240000002</v>
      </c>
      <c r="D512" s="4">
        <f t="shared" si="889"/>
        <v>0.6128739149690402</v>
      </c>
      <c r="E512" s="3">
        <f t="shared" si="890"/>
        <v>1947154.8599999999</v>
      </c>
      <c r="F512" s="4">
        <f t="shared" si="891"/>
        <v>4.9003207461120267E-2</v>
      </c>
      <c r="G512" s="3">
        <f t="shared" si="892"/>
        <v>13066016.01</v>
      </c>
      <c r="H512" s="4">
        <f t="shared" si="893"/>
        <v>0.32882679563984391</v>
      </c>
      <c r="I512" s="3">
        <f t="shared" si="894"/>
        <v>369382.17</v>
      </c>
      <c r="J512" s="4">
        <f t="shared" si="895"/>
        <v>9.296081929995436E-3</v>
      </c>
      <c r="K512" s="3">
        <f t="shared" si="896"/>
        <v>39735253.280000009</v>
      </c>
    </row>
    <row r="513" spans="1:11" x14ac:dyDescent="0.2">
      <c r="A513" s="2">
        <v>40210</v>
      </c>
      <c r="B513" s="2"/>
      <c r="C513" s="3">
        <f t="shared" si="888"/>
        <v>24441267.799999997</v>
      </c>
      <c r="D513" s="4">
        <f t="shared" si="889"/>
        <v>0.61700105479972267</v>
      </c>
      <c r="E513" s="3">
        <f t="shared" si="890"/>
        <v>2002215.78</v>
      </c>
      <c r="F513" s="4">
        <f t="shared" si="891"/>
        <v>5.054440130952003E-2</v>
      </c>
      <c r="G513" s="3">
        <f t="shared" si="892"/>
        <v>12802994.449999999</v>
      </c>
      <c r="H513" s="4">
        <f t="shared" si="893"/>
        <v>0.32320177271021089</v>
      </c>
      <c r="I513" s="3">
        <f t="shared" si="894"/>
        <v>366530.1</v>
      </c>
      <c r="J513" s="4">
        <f t="shared" si="895"/>
        <v>9.2527711805460381E-3</v>
      </c>
      <c r="K513" s="3">
        <f t="shared" si="896"/>
        <v>39613008.13000001</v>
      </c>
    </row>
    <row r="514" spans="1:11" x14ac:dyDescent="0.2">
      <c r="A514" s="2">
        <v>40238</v>
      </c>
      <c r="B514" s="2"/>
      <c r="C514" s="3">
        <f t="shared" si="888"/>
        <v>24084389.560000002</v>
      </c>
      <c r="D514" s="4">
        <f t="shared" si="889"/>
        <v>0.61215415506228121</v>
      </c>
      <c r="E514" s="3">
        <f t="shared" si="890"/>
        <v>2130113.42</v>
      </c>
      <c r="F514" s="4">
        <f t="shared" si="891"/>
        <v>5.4141201194178236E-2</v>
      </c>
      <c r="G514" s="3">
        <f t="shared" si="892"/>
        <v>12769892.639999999</v>
      </c>
      <c r="H514" s="4">
        <f t="shared" si="893"/>
        <v>0.32457301107013159</v>
      </c>
      <c r="I514" s="3">
        <f t="shared" si="894"/>
        <v>359271.92</v>
      </c>
      <c r="J514" s="4">
        <f t="shared" si="895"/>
        <v>9.1316326734088692E-3</v>
      </c>
      <c r="K514" s="3">
        <f t="shared" si="896"/>
        <v>39343667.540000007</v>
      </c>
    </row>
    <row r="515" spans="1:11" x14ac:dyDescent="0.2">
      <c r="A515" s="2">
        <v>40269</v>
      </c>
      <c r="B515" s="2"/>
      <c r="C515" s="3">
        <f t="shared" ref="C515:C546" si="897">SUM(C130:C141)</f>
        <v>23648489.149999999</v>
      </c>
      <c r="D515" s="4">
        <f t="shared" ref="D515:D523" si="898">C515/$K515</f>
        <v>0.60638045129391094</v>
      </c>
      <c r="E515" s="3">
        <f t="shared" ref="E515:E546" si="899">SUM(E130:E141)</f>
        <v>2446501.39</v>
      </c>
      <c r="F515" s="4">
        <f t="shared" ref="F515:F523" si="900">E515/$K515</f>
        <v>6.2731729183611737E-2</v>
      </c>
      <c r="G515" s="3">
        <f t="shared" ref="G515:G546" si="901">SUM(G130:G141)</f>
        <v>12553495.479999999</v>
      </c>
      <c r="H515" s="4">
        <f t="shared" ref="H515:H523" si="902">G515/$K515</f>
        <v>0.32188924231882571</v>
      </c>
      <c r="I515" s="3">
        <f t="shared" ref="I515:I546" si="903">SUM(I130:I141)</f>
        <v>350939.33999999997</v>
      </c>
      <c r="J515" s="4">
        <f t="shared" ref="J515:J523" si="904">+I515/$K515</f>
        <v>8.9985772036513898E-3</v>
      </c>
      <c r="K515" s="3">
        <f t="shared" ref="K515:K546" si="905">SUM(K130:K141)</f>
        <v>38999425.360000007</v>
      </c>
    </row>
    <row r="516" spans="1:11" x14ac:dyDescent="0.2">
      <c r="A516" s="2">
        <v>40299</v>
      </c>
      <c r="B516" s="2"/>
      <c r="C516" s="3">
        <f t="shared" si="897"/>
        <v>23362220.709999997</v>
      </c>
      <c r="D516" s="4">
        <f t="shared" si="898"/>
        <v>0.60437584982533765</v>
      </c>
      <c r="E516" s="3">
        <f t="shared" si="899"/>
        <v>2629341.63</v>
      </c>
      <c r="F516" s="4">
        <f t="shared" si="900"/>
        <v>6.8020527750265777E-2</v>
      </c>
      <c r="G516" s="3">
        <f t="shared" si="901"/>
        <v>12303260.439999999</v>
      </c>
      <c r="H516" s="4">
        <f t="shared" si="902"/>
        <v>0.31828281978624706</v>
      </c>
      <c r="I516" s="3">
        <f t="shared" si="903"/>
        <v>360296.74</v>
      </c>
      <c r="J516" s="4">
        <f t="shared" si="904"/>
        <v>9.3208026381494946E-3</v>
      </c>
      <c r="K516" s="3">
        <f t="shared" si="905"/>
        <v>38655119.519999996</v>
      </c>
    </row>
    <row r="517" spans="1:11" x14ac:dyDescent="0.2">
      <c r="A517" s="2">
        <v>40330</v>
      </c>
      <c r="B517" s="2"/>
      <c r="C517" s="3">
        <f t="shared" si="897"/>
        <v>23162358.759999998</v>
      </c>
      <c r="D517" s="4">
        <f t="shared" si="898"/>
        <v>0.60268632367910902</v>
      </c>
      <c r="E517" s="3">
        <f t="shared" si="899"/>
        <v>2820261.96</v>
      </c>
      <c r="F517" s="4">
        <f t="shared" si="900"/>
        <v>7.3383429127251737E-2</v>
      </c>
      <c r="G517" s="3">
        <f t="shared" si="901"/>
        <v>12092812.930000002</v>
      </c>
      <c r="H517" s="4">
        <f t="shared" si="902"/>
        <v>0.31465590543857447</v>
      </c>
      <c r="I517" s="3">
        <f t="shared" si="903"/>
        <v>356430.24</v>
      </c>
      <c r="J517" s="4">
        <f t="shared" si="904"/>
        <v>9.2743417550649552E-3</v>
      </c>
      <c r="K517" s="3">
        <f t="shared" si="905"/>
        <v>38431863.889999993</v>
      </c>
    </row>
    <row r="518" spans="1:11" x14ac:dyDescent="0.2">
      <c r="A518" s="2">
        <v>40360</v>
      </c>
      <c r="B518" s="2"/>
      <c r="C518" s="3">
        <f t="shared" si="897"/>
        <v>22645762.659999996</v>
      </c>
      <c r="D518" s="4">
        <f t="shared" si="898"/>
        <v>0.59927207759499779</v>
      </c>
      <c r="E518" s="3">
        <f t="shared" si="899"/>
        <v>2865860.0900000003</v>
      </c>
      <c r="F518" s="4">
        <f t="shared" si="900"/>
        <v>7.5838908850901457E-2</v>
      </c>
      <c r="G518" s="3">
        <f t="shared" si="901"/>
        <v>11917314.9</v>
      </c>
      <c r="H518" s="4">
        <f t="shared" si="902"/>
        <v>0.31536646244604</v>
      </c>
      <c r="I518" s="3">
        <f t="shared" si="903"/>
        <v>359845.62</v>
      </c>
      <c r="J518" s="4">
        <f t="shared" si="904"/>
        <v>9.5225511080605889E-3</v>
      </c>
      <c r="K518" s="3">
        <f t="shared" si="905"/>
        <v>37788783.270000003</v>
      </c>
    </row>
    <row r="519" spans="1:11" x14ac:dyDescent="0.2">
      <c r="A519" s="2">
        <v>40391</v>
      </c>
      <c r="B519" s="2"/>
      <c r="C519" s="3">
        <f t="shared" si="897"/>
        <v>22149261.969999999</v>
      </c>
      <c r="D519" s="4">
        <f t="shared" si="898"/>
        <v>0.59598354602557035</v>
      </c>
      <c r="E519" s="3">
        <f t="shared" si="899"/>
        <v>3055038.69</v>
      </c>
      <c r="F519" s="4">
        <f t="shared" si="900"/>
        <v>8.2203767971033362E-2</v>
      </c>
      <c r="G519" s="3">
        <f t="shared" si="901"/>
        <v>11564624.75</v>
      </c>
      <c r="H519" s="4">
        <f t="shared" si="902"/>
        <v>0.31117633067392336</v>
      </c>
      <c r="I519" s="3">
        <f t="shared" si="903"/>
        <v>395291.81999999995</v>
      </c>
      <c r="J519" s="4">
        <f t="shared" si="904"/>
        <v>1.0636355329472925E-2</v>
      </c>
      <c r="K519" s="3">
        <f t="shared" si="905"/>
        <v>37164217.229999997</v>
      </c>
    </row>
    <row r="520" spans="1:11" x14ac:dyDescent="0.2">
      <c r="A520" s="2">
        <v>40422</v>
      </c>
      <c r="B520" s="2"/>
      <c r="C520" s="3">
        <f t="shared" si="897"/>
        <v>21745362.920000006</v>
      </c>
      <c r="D520" s="4">
        <f t="shared" si="898"/>
        <v>0.5889996452718439</v>
      </c>
      <c r="E520" s="3">
        <f t="shared" si="899"/>
        <v>3545334.81</v>
      </c>
      <c r="F520" s="4">
        <f t="shared" si="900"/>
        <v>9.6029712318083479E-2</v>
      </c>
      <c r="G520" s="3">
        <f t="shared" si="901"/>
        <v>11174209.049999997</v>
      </c>
      <c r="H520" s="4">
        <f t="shared" si="902"/>
        <v>0.30266706473728627</v>
      </c>
      <c r="I520" s="3">
        <f t="shared" si="903"/>
        <v>454237.55999999994</v>
      </c>
      <c r="J520" s="4">
        <f t="shared" si="904"/>
        <v>1.2303577672786333E-2</v>
      </c>
      <c r="K520" s="3">
        <f t="shared" si="905"/>
        <v>36919144.340000004</v>
      </c>
    </row>
    <row r="521" spans="1:11" x14ac:dyDescent="0.2">
      <c r="A521" s="2">
        <v>40452</v>
      </c>
      <c r="B521" s="2"/>
      <c r="C521" s="3">
        <f t="shared" si="897"/>
        <v>20813736.32</v>
      </c>
      <c r="D521" s="4">
        <f t="shared" si="898"/>
        <v>0.57450888166886716</v>
      </c>
      <c r="E521" s="3">
        <f t="shared" si="899"/>
        <v>3946163.4700000007</v>
      </c>
      <c r="F521" s="4">
        <f t="shared" si="900"/>
        <v>0.10892354583418862</v>
      </c>
      <c r="G521" s="3">
        <f t="shared" si="901"/>
        <v>10906697.309999999</v>
      </c>
      <c r="H521" s="4">
        <f t="shared" si="902"/>
        <v>0.30105092031207881</v>
      </c>
      <c r="I521" s="3">
        <f t="shared" si="903"/>
        <v>562148.85</v>
      </c>
      <c r="J521" s="4">
        <f t="shared" si="904"/>
        <v>1.551665218486537E-2</v>
      </c>
      <c r="K521" s="3">
        <f t="shared" si="905"/>
        <v>36228745.950000003</v>
      </c>
    </row>
    <row r="522" spans="1:11" x14ac:dyDescent="0.2">
      <c r="A522" s="2">
        <v>40483</v>
      </c>
      <c r="B522" s="2"/>
      <c r="C522" s="3">
        <f t="shared" si="897"/>
        <v>20257348.589999996</v>
      </c>
      <c r="D522" s="4">
        <f t="shared" si="898"/>
        <v>0.56486269285303059</v>
      </c>
      <c r="E522" s="3">
        <f t="shared" si="899"/>
        <v>4429956.25</v>
      </c>
      <c r="F522" s="4">
        <f t="shared" si="900"/>
        <v>0.12352638379493443</v>
      </c>
      <c r="G522" s="3">
        <f t="shared" si="901"/>
        <v>10617716.91</v>
      </c>
      <c r="H522" s="4">
        <f t="shared" si="902"/>
        <v>0.29606797449763195</v>
      </c>
      <c r="I522" s="3">
        <f t="shared" si="903"/>
        <v>557407.91</v>
      </c>
      <c r="J522" s="4">
        <f t="shared" si="904"/>
        <v>1.5542948854402855E-2</v>
      </c>
      <c r="K522" s="3">
        <f t="shared" si="905"/>
        <v>35862429.660000004</v>
      </c>
    </row>
    <row r="523" spans="1:11" x14ac:dyDescent="0.2">
      <c r="A523" s="2">
        <v>40513</v>
      </c>
      <c r="B523" s="2"/>
      <c r="C523" s="3">
        <f t="shared" si="897"/>
        <v>20482096.219999999</v>
      </c>
      <c r="D523" s="4">
        <f t="shared" si="898"/>
        <v>0.57116149176303899</v>
      </c>
      <c r="E523" s="3">
        <f t="shared" si="899"/>
        <v>4697542.5600000005</v>
      </c>
      <c r="F523" s="4">
        <f t="shared" si="900"/>
        <v>0.1309951573008461</v>
      </c>
      <c r="G523" s="3">
        <f t="shared" si="901"/>
        <v>10137621.359999999</v>
      </c>
      <c r="H523" s="4">
        <f t="shared" si="902"/>
        <v>0.28269659885947201</v>
      </c>
      <c r="I523" s="3">
        <f t="shared" si="903"/>
        <v>543169.03</v>
      </c>
      <c r="J523" s="4">
        <f t="shared" si="904"/>
        <v>1.5146752076642813E-2</v>
      </c>
      <c r="K523" s="3">
        <f t="shared" si="905"/>
        <v>35860429.170000002</v>
      </c>
    </row>
    <row r="524" spans="1:11" x14ac:dyDescent="0.2">
      <c r="A524" s="2">
        <v>40544</v>
      </c>
      <c r="B524" s="2"/>
      <c r="C524" s="3">
        <f t="shared" si="897"/>
        <v>20627372.390000001</v>
      </c>
      <c r="D524" s="4">
        <f t="shared" ref="D524:D525" si="906">C524/$K524</f>
        <v>0.57318607706085944</v>
      </c>
      <c r="E524" s="3">
        <f t="shared" si="899"/>
        <v>5039437.96</v>
      </c>
      <c r="F524" s="4">
        <f t="shared" ref="F524:F525" si="907">E524/$K524</f>
        <v>0.14003410712090122</v>
      </c>
      <c r="G524" s="3">
        <f t="shared" si="901"/>
        <v>9767861.0199999996</v>
      </c>
      <c r="H524" s="4">
        <f t="shared" ref="H524:H525" si="908">G524/$K524</f>
        <v>0.27142584297570271</v>
      </c>
      <c r="I524" s="3">
        <f t="shared" si="903"/>
        <v>552546.77</v>
      </c>
      <c r="J524" s="4">
        <f t="shared" ref="J524:J525" si="909">+I524/$K524</f>
        <v>1.5353972842536586E-2</v>
      </c>
      <c r="K524" s="3">
        <f t="shared" si="905"/>
        <v>35987218.140000001</v>
      </c>
    </row>
    <row r="525" spans="1:11" x14ac:dyDescent="0.2">
      <c r="A525" s="2">
        <v>40575</v>
      </c>
      <c r="B525" s="2"/>
      <c r="C525" s="3">
        <f t="shared" si="897"/>
        <v>20770935.5</v>
      </c>
      <c r="D525" s="4">
        <f t="shared" si="906"/>
        <v>0.57685425034692539</v>
      </c>
      <c r="E525" s="3">
        <f t="shared" si="899"/>
        <v>5280843.88</v>
      </c>
      <c r="F525" s="4">
        <f t="shared" si="907"/>
        <v>0.1466605698908722</v>
      </c>
      <c r="G525" s="3">
        <f t="shared" si="901"/>
        <v>9403563.0800000001</v>
      </c>
      <c r="H525" s="4">
        <f t="shared" si="908"/>
        <v>0.2611574876395637</v>
      </c>
      <c r="I525" s="3">
        <f t="shared" si="903"/>
        <v>551908.05000000005</v>
      </c>
      <c r="J525" s="4">
        <f t="shared" si="909"/>
        <v>1.5327692122638551E-2</v>
      </c>
      <c r="K525" s="3">
        <f t="shared" si="905"/>
        <v>36007250.510000005</v>
      </c>
    </row>
    <row r="526" spans="1:11" x14ac:dyDescent="0.2">
      <c r="A526" s="2">
        <v>40603</v>
      </c>
      <c r="B526" s="2"/>
      <c r="C526" s="3">
        <f t="shared" si="897"/>
        <v>20827720.420000002</v>
      </c>
      <c r="D526" s="4">
        <f t="shared" ref="D526:D527" si="910">C526/$K526</f>
        <v>0.57933837293386525</v>
      </c>
      <c r="E526" s="3">
        <f t="shared" si="899"/>
        <v>5316559.43</v>
      </c>
      <c r="F526" s="4">
        <f t="shared" ref="F526:F527" si="911">E526/$K526</f>
        <v>0.14788401359683689</v>
      </c>
      <c r="G526" s="3">
        <f t="shared" si="901"/>
        <v>9251425.4000000004</v>
      </c>
      <c r="H526" s="4">
        <f t="shared" ref="H526:H527" si="912">G526/$K526</f>
        <v>0.25733520666084653</v>
      </c>
      <c r="I526" s="3">
        <f t="shared" si="903"/>
        <v>555168.01</v>
      </c>
      <c r="J526" s="4">
        <f t="shared" ref="J526:J527" si="913">+I526/$K526</f>
        <v>1.5442406808451475E-2</v>
      </c>
      <c r="K526" s="3">
        <f t="shared" si="905"/>
        <v>35950873.259999998</v>
      </c>
    </row>
    <row r="527" spans="1:11" x14ac:dyDescent="0.2">
      <c r="A527" s="2">
        <v>40634</v>
      </c>
      <c r="B527" s="2"/>
      <c r="C527" s="3">
        <f t="shared" si="897"/>
        <v>21077656.450000003</v>
      </c>
      <c r="D527" s="4">
        <f t="shared" si="910"/>
        <v>0.58614209015568863</v>
      </c>
      <c r="E527" s="3">
        <f t="shared" si="899"/>
        <v>5303151.13</v>
      </c>
      <c r="F527" s="4">
        <f t="shared" si="911"/>
        <v>0.14747370492176806</v>
      </c>
      <c r="G527" s="3">
        <f t="shared" si="901"/>
        <v>9018574.9600000009</v>
      </c>
      <c r="H527" s="4">
        <f t="shared" si="912"/>
        <v>0.2507947878275697</v>
      </c>
      <c r="I527" s="3">
        <f t="shared" si="903"/>
        <v>560595.09</v>
      </c>
      <c r="J527" s="4">
        <f t="shared" si="913"/>
        <v>1.5589417094973872E-2</v>
      </c>
      <c r="K527" s="3">
        <f t="shared" si="905"/>
        <v>35959977.629999995</v>
      </c>
    </row>
    <row r="528" spans="1:11" x14ac:dyDescent="0.2">
      <c r="A528" s="2">
        <v>40664</v>
      </c>
      <c r="B528" s="2"/>
      <c r="C528" s="3">
        <f t="shared" si="897"/>
        <v>21222937.890000001</v>
      </c>
      <c r="D528" s="4">
        <f t="shared" ref="D528" si="914">C528/$K528</f>
        <v>0.58886979849403931</v>
      </c>
      <c r="E528" s="3">
        <f t="shared" si="899"/>
        <v>5350601.7300000004</v>
      </c>
      <c r="F528" s="4">
        <f t="shared" ref="F528" si="915">E528/$K528</f>
        <v>0.14846237495005732</v>
      </c>
      <c r="G528" s="3">
        <f t="shared" si="901"/>
        <v>8919739.1600000001</v>
      </c>
      <c r="H528" s="4">
        <f t="shared" ref="H528" si="916">G528/$K528</f>
        <v>0.24749471675377885</v>
      </c>
      <c r="I528" s="3">
        <f t="shared" si="903"/>
        <v>546840.68999999994</v>
      </c>
      <c r="J528" s="4">
        <f t="shared" ref="J528" si="917">+I528/$K528</f>
        <v>1.5173109802124636E-2</v>
      </c>
      <c r="K528" s="3">
        <f t="shared" si="905"/>
        <v>36040119.469999999</v>
      </c>
    </row>
    <row r="529" spans="1:11" x14ac:dyDescent="0.2">
      <c r="A529" s="2">
        <v>40695</v>
      </c>
      <c r="B529" s="2"/>
      <c r="C529" s="3">
        <f t="shared" si="897"/>
        <v>21295483.870000001</v>
      </c>
      <c r="D529" s="4">
        <f t="shared" ref="D529" si="918">C529/$K529</f>
        <v>0.58980949713237374</v>
      </c>
      <c r="E529" s="3">
        <f t="shared" si="899"/>
        <v>5436113.04</v>
      </c>
      <c r="F529" s="4">
        <f t="shared" ref="F529" si="919">E529/$K529</f>
        <v>0.15056108224870962</v>
      </c>
      <c r="G529" s="3">
        <f t="shared" si="901"/>
        <v>8833553.6099999994</v>
      </c>
      <c r="H529" s="4">
        <f t="shared" ref="H529" si="920">G529/$K529</f>
        <v>0.24465815589875881</v>
      </c>
      <c r="I529" s="3">
        <f t="shared" si="903"/>
        <v>540547.97</v>
      </c>
      <c r="J529" s="4">
        <f t="shared" ref="J529" si="921">+I529/$K529</f>
        <v>1.497126472015803E-2</v>
      </c>
      <c r="K529" s="3">
        <f t="shared" si="905"/>
        <v>36105698.489999995</v>
      </c>
    </row>
    <row r="530" spans="1:11" x14ac:dyDescent="0.2">
      <c r="A530" s="2">
        <v>40725</v>
      </c>
      <c r="B530" s="2"/>
      <c r="C530" s="3">
        <f t="shared" si="897"/>
        <v>21520843.670000002</v>
      </c>
      <c r="D530" s="4">
        <f t="shared" ref="D530" si="922">C530/$K530</f>
        <v>0.59620365687168209</v>
      </c>
      <c r="E530" s="3">
        <f t="shared" si="899"/>
        <v>5433708.8599999994</v>
      </c>
      <c r="F530" s="4">
        <f t="shared" ref="F530" si="923">E530/$K530</f>
        <v>0.15053299686499039</v>
      </c>
      <c r="G530" s="3">
        <f t="shared" si="901"/>
        <v>8602899.0899999999</v>
      </c>
      <c r="H530" s="4">
        <f t="shared" ref="H530" si="924">G530/$K530</f>
        <v>0.23833080040007865</v>
      </c>
      <c r="I530" s="3">
        <f t="shared" si="903"/>
        <v>539012.1</v>
      </c>
      <c r="J530" s="4">
        <f t="shared" ref="J530" si="925">+I530/$K530</f>
        <v>1.49325458632489E-2</v>
      </c>
      <c r="K530" s="3">
        <f t="shared" si="905"/>
        <v>36096463.719999999</v>
      </c>
    </row>
    <row r="531" spans="1:11" x14ac:dyDescent="0.2">
      <c r="A531" s="2">
        <v>40756</v>
      </c>
      <c r="B531" s="2"/>
      <c r="C531" s="3">
        <f t="shared" si="897"/>
        <v>21666940.5</v>
      </c>
      <c r="D531" s="4">
        <f t="shared" ref="D531" si="926">C531/$K531</f>
        <v>0.6001971991859153</v>
      </c>
      <c r="E531" s="3">
        <f t="shared" si="899"/>
        <v>5430837.8599999994</v>
      </c>
      <c r="F531" s="4">
        <f t="shared" ref="F531" si="927">E531/$K531</f>
        <v>0.15043996049210684</v>
      </c>
      <c r="G531" s="3">
        <f t="shared" si="901"/>
        <v>8504071.6600000001</v>
      </c>
      <c r="H531" s="4">
        <f t="shared" ref="H531" si="928">G531/$K531</f>
        <v>0.2355717915968947</v>
      </c>
      <c r="I531" s="3">
        <f t="shared" si="903"/>
        <v>497852.76</v>
      </c>
      <c r="J531" s="4">
        <f t="shared" ref="J531" si="929">+I531/$K531</f>
        <v>1.379104872508316E-2</v>
      </c>
      <c r="K531" s="3">
        <f t="shared" si="905"/>
        <v>36099702.780000001</v>
      </c>
    </row>
    <row r="532" spans="1:11" x14ac:dyDescent="0.2">
      <c r="A532" s="2">
        <v>40787</v>
      </c>
      <c r="B532" s="2"/>
      <c r="C532" s="3">
        <f t="shared" si="897"/>
        <v>21783419.73</v>
      </c>
      <c r="D532" s="4">
        <f t="shared" ref="D532" si="930">C532/$K532</f>
        <v>0.60362247408615977</v>
      </c>
      <c r="E532" s="3">
        <f t="shared" si="899"/>
        <v>5433436.9900000002</v>
      </c>
      <c r="F532" s="4">
        <f t="shared" ref="F532" si="931">E532/$K532</f>
        <v>0.15056151510399496</v>
      </c>
      <c r="G532" s="3">
        <f t="shared" si="901"/>
        <v>8430150.629999999</v>
      </c>
      <c r="H532" s="4">
        <f t="shared" ref="H532" si="932">G532/$K532</f>
        <v>0.23360098842476823</v>
      </c>
      <c r="I532" s="3">
        <f t="shared" si="903"/>
        <v>440813.54000000004</v>
      </c>
      <c r="J532" s="4">
        <f t="shared" ref="J532" si="933">+I532/$K532</f>
        <v>1.2215022385077018E-2</v>
      </c>
      <c r="K532" s="3">
        <f t="shared" si="905"/>
        <v>36087820.890000001</v>
      </c>
    </row>
    <row r="533" spans="1:11" x14ac:dyDescent="0.2">
      <c r="A533" s="2">
        <v>40817</v>
      </c>
      <c r="B533" s="2"/>
      <c r="C533" s="3">
        <f t="shared" si="897"/>
        <v>22115513</v>
      </c>
      <c r="D533" s="4">
        <f t="shared" ref="D533:D534" si="934">C533/$K533</f>
        <v>0.61434229730966261</v>
      </c>
      <c r="E533" s="3">
        <f t="shared" si="899"/>
        <v>5389627</v>
      </c>
      <c r="F533" s="4">
        <f t="shared" ref="F533:F534" si="935">E533/$K533</f>
        <v>0.14971734242937004</v>
      </c>
      <c r="G533" s="3">
        <f t="shared" si="901"/>
        <v>8162695</v>
      </c>
      <c r="H533" s="4">
        <f t="shared" ref="H533:H534" si="936">G533/$K533</f>
        <v>0.22674982934097421</v>
      </c>
      <c r="I533" s="3">
        <f t="shared" si="903"/>
        <v>330847</v>
      </c>
      <c r="J533" s="4">
        <f t="shared" ref="J533:J534" si="937">+I533/$K533</f>
        <v>9.1905309199931257E-3</v>
      </c>
      <c r="K533" s="3">
        <f t="shared" si="905"/>
        <v>35998682</v>
      </c>
    </row>
    <row r="534" spans="1:11" x14ac:dyDescent="0.2">
      <c r="A534" s="2">
        <v>40848</v>
      </c>
      <c r="B534" s="2"/>
      <c r="C534" s="3">
        <f t="shared" si="897"/>
        <v>22167537</v>
      </c>
      <c r="D534" s="4">
        <f t="shared" si="934"/>
        <v>0.61614586596346155</v>
      </c>
      <c r="E534" s="3">
        <f t="shared" si="899"/>
        <v>5347669</v>
      </c>
      <c r="F534" s="4">
        <f t="shared" si="935"/>
        <v>0.14863826084471893</v>
      </c>
      <c r="G534" s="3">
        <f t="shared" si="901"/>
        <v>8138120</v>
      </c>
      <c r="H534" s="4">
        <f t="shared" si="936"/>
        <v>0.2261987425447656</v>
      </c>
      <c r="I534" s="3">
        <f t="shared" si="903"/>
        <v>324416</v>
      </c>
      <c r="J534" s="4">
        <f t="shared" si="937"/>
        <v>9.0171306470539486E-3</v>
      </c>
      <c r="K534" s="3">
        <f t="shared" si="905"/>
        <v>35977742</v>
      </c>
    </row>
    <row r="535" spans="1:11" x14ac:dyDescent="0.2">
      <c r="A535" s="2">
        <v>40878</v>
      </c>
      <c r="B535" s="2"/>
      <c r="C535" s="3">
        <f t="shared" si="897"/>
        <v>22484552</v>
      </c>
      <c r="D535" s="4">
        <f t="shared" ref="D535" si="938">C535/$K535</f>
        <v>0.62355523865197682</v>
      </c>
      <c r="E535" s="3">
        <f t="shared" si="899"/>
        <v>5343181</v>
      </c>
      <c r="F535" s="4">
        <f t="shared" ref="F535" si="939">E535/$K535</f>
        <v>0.14818033748752069</v>
      </c>
      <c r="G535" s="3">
        <f t="shared" si="901"/>
        <v>7917882</v>
      </c>
      <c r="H535" s="4">
        <f t="shared" ref="H535" si="940">G535/$K535</f>
        <v>0.21958350782920608</v>
      </c>
      <c r="I535" s="3">
        <f t="shared" si="903"/>
        <v>313022</v>
      </c>
      <c r="J535" s="4">
        <f t="shared" ref="J535" si="941">+I535/$K535</f>
        <v>8.6809160312964692E-3</v>
      </c>
      <c r="K535" s="3">
        <f t="shared" si="905"/>
        <v>36058637</v>
      </c>
    </row>
    <row r="536" spans="1:11" x14ac:dyDescent="0.2">
      <c r="A536" s="2">
        <v>40909</v>
      </c>
      <c r="B536" s="2"/>
      <c r="C536" s="3">
        <f t="shared" si="897"/>
        <v>22585907</v>
      </c>
      <c r="D536" s="4">
        <f t="shared" ref="D536" si="942">C536/$K536</f>
        <v>0.62599806789582046</v>
      </c>
      <c r="E536" s="3">
        <f t="shared" si="899"/>
        <v>5334590</v>
      </c>
      <c r="F536" s="4">
        <f t="shared" ref="F536" si="943">E536/$K536</f>
        <v>0.1478551661890915</v>
      </c>
      <c r="G536" s="3">
        <f t="shared" si="901"/>
        <v>7851969</v>
      </c>
      <c r="H536" s="4">
        <f t="shared" ref="H536" si="944">G536/$K536</f>
        <v>0.21762763050329914</v>
      </c>
      <c r="I536" s="3">
        <f t="shared" si="903"/>
        <v>307369</v>
      </c>
      <c r="J536" s="4">
        <f t="shared" ref="J536" si="945">+I536/$K536</f>
        <v>8.5191354117888848E-3</v>
      </c>
      <c r="K536" s="3">
        <f t="shared" si="905"/>
        <v>36079835</v>
      </c>
    </row>
    <row r="537" spans="1:11" x14ac:dyDescent="0.2">
      <c r="A537" s="2">
        <v>40940</v>
      </c>
      <c r="B537" s="2"/>
      <c r="C537" s="3">
        <f t="shared" si="897"/>
        <v>22793892</v>
      </c>
      <c r="D537" s="4">
        <f t="shared" ref="D537" si="946">C537/$K537</f>
        <v>0.6272374919957634</v>
      </c>
      <c r="E537" s="3">
        <f t="shared" si="899"/>
        <v>5282331</v>
      </c>
      <c r="F537" s="4">
        <f t="shared" ref="F537" si="947">E537/$K537</f>
        <v>0.14535806558754744</v>
      </c>
      <c r="G537" s="3">
        <f t="shared" si="901"/>
        <v>7960503</v>
      </c>
      <c r="H537" s="4">
        <f t="shared" ref="H537" si="948">G537/$K537</f>
        <v>0.2190554354098348</v>
      </c>
      <c r="I537" s="3">
        <f t="shared" si="903"/>
        <v>303404</v>
      </c>
      <c r="J537" s="4">
        <f t="shared" ref="J537" si="949">+I537/$K537</f>
        <v>8.3490070068544062E-3</v>
      </c>
      <c r="K537" s="3">
        <f t="shared" si="905"/>
        <v>36340130</v>
      </c>
    </row>
    <row r="538" spans="1:11" x14ac:dyDescent="0.2">
      <c r="A538" s="2">
        <v>40969</v>
      </c>
      <c r="B538" s="2"/>
      <c r="C538" s="3">
        <f t="shared" si="897"/>
        <v>22992215</v>
      </c>
      <c r="D538" s="4">
        <f t="shared" ref="D538" si="950">C538/$K538</f>
        <v>0.62739339528366778</v>
      </c>
      <c r="E538" s="3">
        <f t="shared" si="899"/>
        <v>5311094</v>
      </c>
      <c r="F538" s="4">
        <f t="shared" ref="F538" si="951">E538/$K538</f>
        <v>0.14492493643308033</v>
      </c>
      <c r="G538" s="3">
        <f t="shared" si="901"/>
        <v>8048149</v>
      </c>
      <c r="H538" s="4">
        <f t="shared" ref="H538" si="952">G538/$K538</f>
        <v>0.2196115305488773</v>
      </c>
      <c r="I538" s="3">
        <f t="shared" si="903"/>
        <v>295748</v>
      </c>
      <c r="J538" s="4">
        <f t="shared" ref="J538" si="953">+I538/$K538</f>
        <v>8.0701377343746199E-3</v>
      </c>
      <c r="K538" s="3">
        <f t="shared" si="905"/>
        <v>36647206</v>
      </c>
    </row>
    <row r="539" spans="1:11" x14ac:dyDescent="0.2">
      <c r="A539" s="2">
        <v>41000</v>
      </c>
      <c r="B539" s="2"/>
      <c r="C539" s="3">
        <f t="shared" si="897"/>
        <v>23261108</v>
      </c>
      <c r="D539" s="4">
        <f t="shared" ref="D539" si="954">C539/$K539</f>
        <v>0.63186783649549649</v>
      </c>
      <c r="E539" s="3">
        <f t="shared" si="899"/>
        <v>5242601</v>
      </c>
      <c r="F539" s="4">
        <f t="shared" ref="F539" si="955">E539/$K539</f>
        <v>0.14241071196948685</v>
      </c>
      <c r="G539" s="3">
        <f t="shared" si="901"/>
        <v>8008574</v>
      </c>
      <c r="H539" s="4">
        <f t="shared" ref="H539" si="956">G539/$K539</f>
        <v>0.21754597101711939</v>
      </c>
      <c r="I539" s="3">
        <f t="shared" si="903"/>
        <v>300966</v>
      </c>
      <c r="J539" s="4">
        <f t="shared" ref="J539" si="957">+I539/$K539</f>
        <v>8.1754805178972378E-3</v>
      </c>
      <c r="K539" s="3">
        <f t="shared" si="905"/>
        <v>36813249</v>
      </c>
    </row>
    <row r="540" spans="1:11" x14ac:dyDescent="0.2">
      <c r="A540" s="2">
        <v>41030</v>
      </c>
      <c r="B540" s="2"/>
      <c r="C540" s="3">
        <f t="shared" si="897"/>
        <v>23415178</v>
      </c>
      <c r="D540" s="4">
        <f t="shared" ref="D540" si="958">C540/$K540</f>
        <v>0.63511147281163105</v>
      </c>
      <c r="E540" s="3">
        <f t="shared" si="899"/>
        <v>5206816</v>
      </c>
      <c r="F540" s="4">
        <f t="shared" ref="F540" si="959">E540/$K540</f>
        <v>0.14122927352587991</v>
      </c>
      <c r="G540" s="3">
        <f t="shared" si="901"/>
        <v>7947376</v>
      </c>
      <c r="H540" s="4">
        <f t="shared" ref="H540" si="960">G540/$K540</f>
        <v>0.21556401050411872</v>
      </c>
      <c r="I540" s="3">
        <f t="shared" si="903"/>
        <v>298454</v>
      </c>
      <c r="J540" s="4">
        <f t="shared" ref="J540" si="961">+I540/$K540</f>
        <v>8.0952431583702911E-3</v>
      </c>
      <c r="K540" s="3">
        <f t="shared" si="905"/>
        <v>36867824</v>
      </c>
    </row>
    <row r="541" spans="1:11" x14ac:dyDescent="0.2">
      <c r="A541" s="2">
        <v>41061</v>
      </c>
      <c r="B541" s="2"/>
      <c r="C541" s="3">
        <f t="shared" si="897"/>
        <v>23489392</v>
      </c>
      <c r="D541" s="4">
        <f t="shared" ref="D541" si="962">C541/$K541</f>
        <v>0.63566615681258942</v>
      </c>
      <c r="E541" s="3">
        <f t="shared" si="899"/>
        <v>5139268</v>
      </c>
      <c r="F541" s="4">
        <f t="shared" ref="F541" si="963">E541/$K541</f>
        <v>0.139078045885135</v>
      </c>
      <c r="G541" s="3">
        <f t="shared" si="901"/>
        <v>8022259</v>
      </c>
      <c r="H541" s="4">
        <f t="shared" ref="H541" si="964">G541/$K541</f>
        <v>0.21709708567532129</v>
      </c>
      <c r="I541" s="3">
        <f t="shared" si="903"/>
        <v>301484</v>
      </c>
      <c r="J541" s="4">
        <f t="shared" ref="J541" si="965">+I541/$K541</f>
        <v>8.158711626954274E-3</v>
      </c>
      <c r="K541" s="3">
        <f t="shared" si="905"/>
        <v>36952403</v>
      </c>
    </row>
    <row r="542" spans="1:11" x14ac:dyDescent="0.2">
      <c r="A542" s="2">
        <v>41091</v>
      </c>
      <c r="B542" s="2"/>
      <c r="C542" s="3">
        <f t="shared" si="897"/>
        <v>23462998</v>
      </c>
      <c r="D542" s="4">
        <f t="shared" ref="D542" si="966">C542/$K542</f>
        <v>0.63142971194740849</v>
      </c>
      <c r="E542" s="3">
        <f t="shared" si="899"/>
        <v>5176386</v>
      </c>
      <c r="F542" s="4">
        <f t="shared" ref="F542" si="967">E542/$K542</f>
        <v>0.13930546816347161</v>
      </c>
      <c r="G542" s="3">
        <f t="shared" si="901"/>
        <v>8224923</v>
      </c>
      <c r="H542" s="4">
        <f t="shared" ref="H542" si="968">G542/$K542</f>
        <v>0.22134685263492818</v>
      </c>
      <c r="I542" s="3">
        <f t="shared" si="903"/>
        <v>294220</v>
      </c>
      <c r="J542" s="4">
        <f t="shared" ref="J542" si="969">+I542/$K542</f>
        <v>7.9179672541917507E-3</v>
      </c>
      <c r="K542" s="3">
        <f t="shared" si="905"/>
        <v>37158527</v>
      </c>
    </row>
    <row r="543" spans="1:11" x14ac:dyDescent="0.2">
      <c r="A543" s="2">
        <v>41122</v>
      </c>
      <c r="B543" s="2"/>
      <c r="C543" s="3">
        <f t="shared" si="897"/>
        <v>23623583</v>
      </c>
      <c r="D543" s="4">
        <f t="shared" ref="D543" si="970">C543/$K543</f>
        <v>0.62819469124632576</v>
      </c>
      <c r="E543" s="3">
        <f t="shared" si="899"/>
        <v>5210092</v>
      </c>
      <c r="F543" s="4">
        <f t="shared" ref="F543" si="971">E543/$K543</f>
        <v>0.13854596634663557</v>
      </c>
      <c r="G543" s="3">
        <f t="shared" si="901"/>
        <v>8477763</v>
      </c>
      <c r="H543" s="4">
        <f t="shared" ref="H543" si="972">G543/$K543</f>
        <v>0.22543937176018239</v>
      </c>
      <c r="I543" s="3">
        <f t="shared" si="903"/>
        <v>294074</v>
      </c>
      <c r="J543" s="4">
        <f t="shared" ref="J543" si="973">+I543/$K543</f>
        <v>7.8199706468562377E-3</v>
      </c>
      <c r="K543" s="3">
        <f t="shared" si="905"/>
        <v>37605512</v>
      </c>
    </row>
    <row r="544" spans="1:11" x14ac:dyDescent="0.2">
      <c r="A544" s="2">
        <v>41153</v>
      </c>
      <c r="B544" s="2"/>
      <c r="C544" s="3">
        <f t="shared" si="897"/>
        <v>23619821</v>
      </c>
      <c r="D544" s="4">
        <f t="shared" ref="D544" si="974">C544/$K544</f>
        <v>0.62321715205809003</v>
      </c>
      <c r="E544" s="3">
        <f t="shared" si="899"/>
        <v>5219156</v>
      </c>
      <c r="F544" s="4">
        <f t="shared" ref="F544" si="975">E544/$K544</f>
        <v>0.13770923744370853</v>
      </c>
      <c r="G544" s="3">
        <f t="shared" si="901"/>
        <v>8773930</v>
      </c>
      <c r="H544" s="4">
        <f t="shared" ref="H544" si="976">G544/$K544</f>
        <v>0.23150317976402265</v>
      </c>
      <c r="I544" s="3">
        <f t="shared" si="903"/>
        <v>286918</v>
      </c>
      <c r="J544" s="4">
        <f t="shared" ref="J544" si="977">+I544/$K544</f>
        <v>7.5704307341788518E-3</v>
      </c>
      <c r="K544" s="3">
        <f t="shared" si="905"/>
        <v>37899825</v>
      </c>
    </row>
    <row r="545" spans="1:11" x14ac:dyDescent="0.2">
      <c r="A545" s="2">
        <v>41183</v>
      </c>
      <c r="B545" s="2"/>
      <c r="C545" s="3">
        <f t="shared" si="897"/>
        <v>23376434</v>
      </c>
      <c r="D545" s="4">
        <f t="shared" ref="D545" si="978">C545/$K545</f>
        <v>0.61642944356857499</v>
      </c>
      <c r="E545" s="3">
        <f t="shared" si="899"/>
        <v>5337674</v>
      </c>
      <c r="F545" s="4">
        <f t="shared" ref="F545" si="979">E545/$K545</f>
        <v>0.14075283739899977</v>
      </c>
      <c r="G545" s="3">
        <f t="shared" si="901"/>
        <v>8923396</v>
      </c>
      <c r="H545" s="4">
        <f t="shared" ref="H545" si="980">G545/$K545</f>
        <v>0.23530723424377079</v>
      </c>
      <c r="I545" s="3">
        <f t="shared" si="903"/>
        <v>284815</v>
      </c>
      <c r="J545" s="4">
        <f t="shared" ref="J545" si="981">+I545/$K545</f>
        <v>7.510484788654407E-3</v>
      </c>
      <c r="K545" s="3">
        <f t="shared" si="905"/>
        <v>37922319</v>
      </c>
    </row>
    <row r="546" spans="1:11" x14ac:dyDescent="0.2">
      <c r="A546" s="2">
        <v>41214</v>
      </c>
      <c r="B546" s="2"/>
      <c r="C546" s="3">
        <f t="shared" si="897"/>
        <v>23498502</v>
      </c>
      <c r="D546" s="4">
        <f t="shared" ref="D546" si="982">C546/$K546</f>
        <v>0.61745642187732386</v>
      </c>
      <c r="E546" s="3">
        <f t="shared" si="899"/>
        <v>5416353</v>
      </c>
      <c r="F546" s="4">
        <f t="shared" ref="F546" si="983">E546/$K546</f>
        <v>0.14232234646295788</v>
      </c>
      <c r="G546" s="3">
        <f t="shared" si="901"/>
        <v>8850484</v>
      </c>
      <c r="H546" s="4">
        <f t="shared" ref="H546" si="984">G546/$K546</f>
        <v>0.23255900237906674</v>
      </c>
      <c r="I546" s="3">
        <f t="shared" si="903"/>
        <v>291601</v>
      </c>
      <c r="J546" s="4">
        <f t="shared" ref="J546" si="985">+I546/$K546</f>
        <v>7.662229280651571E-3</v>
      </c>
      <c r="K546" s="3">
        <f t="shared" si="905"/>
        <v>38056940</v>
      </c>
    </row>
    <row r="547" spans="1:11" x14ac:dyDescent="0.2">
      <c r="A547" s="2">
        <v>41244</v>
      </c>
      <c r="B547" s="2"/>
      <c r="C547" s="3">
        <f t="shared" ref="C547:C578" si="986">SUM(C162:C173)</f>
        <v>23703559.039999999</v>
      </c>
      <c r="D547" s="4">
        <f t="shared" ref="D547" si="987">C547/$K547</f>
        <v>0.62121311559949499</v>
      </c>
      <c r="E547" s="3">
        <f t="shared" ref="E547:E578" si="988">SUM(E162:E173)</f>
        <v>5382481.4400000004</v>
      </c>
      <c r="F547" s="4">
        <f t="shared" ref="F547" si="989">E547/$K547</f>
        <v>0.14106185739265495</v>
      </c>
      <c r="G547" s="3">
        <f t="shared" ref="G547:G578" si="990">SUM(G162:G173)</f>
        <v>8775601.6400000006</v>
      </c>
      <c r="H547" s="4">
        <f t="shared" ref="H547" si="991">G547/$K547</f>
        <v>0.22998735450844932</v>
      </c>
      <c r="I547" s="3">
        <f t="shared" ref="I547:I578" si="992">SUM(I162:I173)</f>
        <v>295245.5</v>
      </c>
      <c r="J547" s="4">
        <f t="shared" ref="J547" si="993">+I547/$K547</f>
        <v>7.7376724994007787E-3</v>
      </c>
      <c r="K547" s="3">
        <f t="shared" ref="K547:K578" si="994">SUM(K162:K173)</f>
        <v>38156887.619999997</v>
      </c>
    </row>
    <row r="548" spans="1:11" x14ac:dyDescent="0.2">
      <c r="A548" s="2">
        <v>41275</v>
      </c>
      <c r="B548" s="2"/>
      <c r="C548" s="3">
        <f t="shared" si="986"/>
        <v>23642043.039999999</v>
      </c>
      <c r="D548" s="4">
        <f t="shared" ref="D548" si="995">C548/$K548</f>
        <v>0.6159314479102489</v>
      </c>
      <c r="E548" s="3">
        <f t="shared" si="988"/>
        <v>5500092.4400000004</v>
      </c>
      <c r="F548" s="4">
        <f t="shared" ref="F548" si="996">E548/$K548</f>
        <v>0.14329048866368252</v>
      </c>
      <c r="G548" s="3">
        <f t="shared" si="990"/>
        <v>8946730.6400000006</v>
      </c>
      <c r="H548" s="4">
        <f t="shared" ref="H548" si="997">G548/$K548</f>
        <v>0.23308361074526612</v>
      </c>
      <c r="I548" s="3">
        <f t="shared" si="992"/>
        <v>295345.5</v>
      </c>
      <c r="J548" s="4">
        <f t="shared" ref="J548" si="998">+I548/$K548</f>
        <v>7.6944526808025143E-3</v>
      </c>
      <c r="K548" s="3">
        <f t="shared" si="994"/>
        <v>38384211.619999997</v>
      </c>
    </row>
    <row r="549" spans="1:11" x14ac:dyDescent="0.2">
      <c r="A549" s="2">
        <v>41306</v>
      </c>
      <c r="B549" s="2"/>
      <c r="C549" s="3">
        <f t="shared" si="986"/>
        <v>23633549.039999999</v>
      </c>
      <c r="D549" s="4">
        <f t="shared" ref="D549" si="999">C549/$K549</f>
        <v>0.61669995183380744</v>
      </c>
      <c r="E549" s="3">
        <f t="shared" si="988"/>
        <v>5529859.4400000004</v>
      </c>
      <c r="F549" s="4">
        <f t="shared" ref="F549" si="1000">E549/$K549</f>
        <v>0.14429758495111428</v>
      </c>
      <c r="G549" s="3">
        <f t="shared" si="990"/>
        <v>8859943.6400000006</v>
      </c>
      <c r="H549" s="4">
        <f t="shared" ref="H549" si="1001">G549/$K549</f>
        <v>0.23119366485289627</v>
      </c>
      <c r="I549" s="3">
        <f t="shared" si="992"/>
        <v>299253.5</v>
      </c>
      <c r="J549" s="4">
        <f t="shared" ref="J549" si="1002">+I549/$K549</f>
        <v>7.8087983621819282E-3</v>
      </c>
      <c r="K549" s="3">
        <f t="shared" si="994"/>
        <v>38322605.620000005</v>
      </c>
    </row>
    <row r="550" spans="1:11" x14ac:dyDescent="0.2">
      <c r="A550" s="12">
        <f t="shared" ref="A550:A569" si="1003">DATE(IF(MONTH(A549)&lt;12,YEAR(A549),YEAR(A549)+1),IF(MONTH(A549)=12,1,MONTH(A549)+1),1)</f>
        <v>41334</v>
      </c>
      <c r="B550" s="2"/>
      <c r="C550" s="3">
        <f t="shared" si="986"/>
        <v>23643277.039999999</v>
      </c>
      <c r="D550" s="4">
        <f t="shared" ref="D550" si="1004">C550/$K550</f>
        <v>0.61759760495952742</v>
      </c>
      <c r="E550" s="3">
        <f t="shared" si="988"/>
        <v>5558084.4399999995</v>
      </c>
      <c r="F550" s="4">
        <f t="shared" ref="F550" si="1005">E550/$K550</f>
        <v>0.14518544246211718</v>
      </c>
      <c r="G550" s="3">
        <f t="shared" si="990"/>
        <v>8781440.6400000006</v>
      </c>
      <c r="H550" s="4">
        <f t="shared" ref="H550" si="1006">G550/$K550</f>
        <v>0.2293843065063649</v>
      </c>
      <c r="I550" s="3">
        <f t="shared" si="992"/>
        <v>299854.5</v>
      </c>
      <c r="J550" s="4">
        <f t="shared" ref="J550" si="1007">+I550/$K550</f>
        <v>7.8326460719903915E-3</v>
      </c>
      <c r="K550" s="3">
        <f t="shared" si="994"/>
        <v>38282656.620000005</v>
      </c>
    </row>
    <row r="551" spans="1:11" x14ac:dyDescent="0.2">
      <c r="A551" s="12">
        <f t="shared" si="1003"/>
        <v>41365</v>
      </c>
      <c r="B551" s="2"/>
      <c r="C551" s="3">
        <f t="shared" si="986"/>
        <v>23721291.039999999</v>
      </c>
      <c r="D551" s="4">
        <f t="shared" ref="D551" si="1008">C551/$K551</f>
        <v>0.61608715657836743</v>
      </c>
      <c r="E551" s="3">
        <f t="shared" si="988"/>
        <v>5648194.4399999995</v>
      </c>
      <c r="F551" s="4">
        <f t="shared" ref="F551" si="1009">E551/$K551</f>
        <v>0.14669437875339791</v>
      </c>
      <c r="G551" s="3">
        <f t="shared" si="990"/>
        <v>8835552.6400000006</v>
      </c>
      <c r="H551" s="4">
        <f t="shared" ref="H551" si="1010">G551/$K551</f>
        <v>0.22947614839331648</v>
      </c>
      <c r="I551" s="3">
        <f t="shared" si="992"/>
        <v>298103.5</v>
      </c>
      <c r="J551" s="4">
        <f t="shared" ref="J551" si="1011">+I551/$K551</f>
        <v>7.7423162749180353E-3</v>
      </c>
      <c r="K551" s="3">
        <f t="shared" si="994"/>
        <v>38503141.620000005</v>
      </c>
    </row>
    <row r="552" spans="1:11" x14ac:dyDescent="0.2">
      <c r="A552" s="12">
        <f t="shared" si="1003"/>
        <v>41395</v>
      </c>
      <c r="B552" s="2"/>
      <c r="C552" s="3">
        <f t="shared" si="986"/>
        <v>23736090.039999999</v>
      </c>
      <c r="D552" s="4">
        <f t="shared" ref="D552" si="1012">C552/$K552</f>
        <v>0.6141722097909027</v>
      </c>
      <c r="E552" s="3">
        <f t="shared" si="988"/>
        <v>5727974.4399999995</v>
      </c>
      <c r="F552" s="4">
        <f t="shared" ref="F552" si="1013">E552/$K552</f>
        <v>0.14821155099732711</v>
      </c>
      <c r="G552" s="3">
        <f t="shared" si="990"/>
        <v>8886841.6400000006</v>
      </c>
      <c r="H552" s="4">
        <f t="shared" ref="H552" si="1014">G552/$K552</f>
        <v>0.22994735691104626</v>
      </c>
      <c r="I552" s="3">
        <f t="shared" si="992"/>
        <v>296381.5</v>
      </c>
      <c r="J552" s="4">
        <f t="shared" ref="J552" si="1015">+I552/$K552</f>
        <v>7.6688823007237984E-3</v>
      </c>
      <c r="K552" s="3">
        <f t="shared" si="994"/>
        <v>38647287.620000005</v>
      </c>
    </row>
    <row r="553" spans="1:11" x14ac:dyDescent="0.2">
      <c r="A553" s="12">
        <f t="shared" si="1003"/>
        <v>41426</v>
      </c>
      <c r="B553" s="2"/>
      <c r="C553" s="3">
        <f t="shared" si="986"/>
        <v>23766505.039999999</v>
      </c>
      <c r="D553" s="4">
        <f t="shared" ref="D553" si="1016">C553/$K553</f>
        <v>0.61472507812632504</v>
      </c>
      <c r="E553" s="3">
        <f t="shared" si="988"/>
        <v>5760425.4399999995</v>
      </c>
      <c r="F553" s="4">
        <f t="shared" ref="F553" si="1017">E553/$K553</f>
        <v>0.14899447658311943</v>
      </c>
      <c r="G553" s="3">
        <f t="shared" si="990"/>
        <v>8839416.6400000006</v>
      </c>
      <c r="H553" s="4">
        <f t="shared" ref="H553" si="1018">G553/$K553</f>
        <v>0.22863315727195951</v>
      </c>
      <c r="I553" s="3">
        <f t="shared" si="992"/>
        <v>295659.5</v>
      </c>
      <c r="J553" s="4">
        <f t="shared" ref="J553" si="1019">+I553/$K553</f>
        <v>7.6472880185958639E-3</v>
      </c>
      <c r="K553" s="3">
        <f t="shared" si="994"/>
        <v>38662006.620000005</v>
      </c>
    </row>
    <row r="554" spans="1:11" x14ac:dyDescent="0.2">
      <c r="A554" s="12">
        <f t="shared" si="1003"/>
        <v>41456</v>
      </c>
      <c r="B554" s="2"/>
      <c r="C554" s="3">
        <f t="shared" si="986"/>
        <v>24055801.039999999</v>
      </c>
      <c r="D554" s="4">
        <f t="shared" ref="D554" si="1020">C554/$K554</f>
        <v>0.61802630515074797</v>
      </c>
      <c r="E554" s="3">
        <f t="shared" si="988"/>
        <v>5823844.4399999995</v>
      </c>
      <c r="F554" s="4">
        <f t="shared" ref="F554" si="1021">E554/$K554</f>
        <v>0.14962249874951272</v>
      </c>
      <c r="G554" s="3">
        <f t="shared" si="990"/>
        <v>8749797.6400000006</v>
      </c>
      <c r="H554" s="4">
        <f t="shared" ref="H554" si="1022">G554/$K554</f>
        <v>0.22479422311791514</v>
      </c>
      <c r="I554" s="3">
        <f t="shared" si="992"/>
        <v>294144.5</v>
      </c>
      <c r="J554" s="4">
        <f t="shared" ref="J554" si="1023">+I554/$K554</f>
        <v>7.5569729818240217E-3</v>
      </c>
      <c r="K554" s="3">
        <f t="shared" si="994"/>
        <v>38923587.620000005</v>
      </c>
    </row>
    <row r="555" spans="1:11" x14ac:dyDescent="0.2">
      <c r="A555" s="12">
        <f t="shared" si="1003"/>
        <v>41487</v>
      </c>
      <c r="B555" s="2"/>
      <c r="C555" s="3">
        <f t="shared" si="986"/>
        <v>23980271.039999999</v>
      </c>
      <c r="D555" s="4">
        <f t="shared" ref="D555" si="1024">C555/$K555</f>
        <v>0.62039715150770236</v>
      </c>
      <c r="E555" s="3">
        <f t="shared" si="988"/>
        <v>5851852.4399999995</v>
      </c>
      <c r="F555" s="4">
        <f t="shared" ref="F555" si="1025">E555/$K555</f>
        <v>0.15139414307551535</v>
      </c>
      <c r="G555" s="3">
        <f t="shared" si="990"/>
        <v>8525240.6400000006</v>
      </c>
      <c r="H555" s="4">
        <f t="shared" ref="H555" si="1026">G555/$K555</f>
        <v>0.22055776601321106</v>
      </c>
      <c r="I555" s="3">
        <f t="shared" si="992"/>
        <v>295732.5</v>
      </c>
      <c r="J555" s="4">
        <f t="shared" ref="J555" si="1027">+I555/$K555</f>
        <v>7.6509394035711277E-3</v>
      </c>
      <c r="K555" s="3">
        <f t="shared" si="994"/>
        <v>38653096.620000005</v>
      </c>
    </row>
    <row r="556" spans="1:11" x14ac:dyDescent="0.2">
      <c r="A556" s="12">
        <f t="shared" si="1003"/>
        <v>41518</v>
      </c>
      <c r="B556" s="2"/>
      <c r="C556" s="3">
        <f t="shared" si="986"/>
        <v>24523856.039999999</v>
      </c>
      <c r="D556" s="4">
        <f t="shared" ref="D556" si="1028">C556/$K556</f>
        <v>0.63040911178258241</v>
      </c>
      <c r="E556" s="3">
        <f t="shared" si="988"/>
        <v>5848571.4399999995</v>
      </c>
      <c r="F556" s="4">
        <f t="shared" ref="F556" si="1029">E556/$K556</f>
        <v>0.15034310757140534</v>
      </c>
      <c r="G556" s="3">
        <f t="shared" si="990"/>
        <v>8225421.6400000006</v>
      </c>
      <c r="H556" s="4">
        <f t="shared" ref="H556" si="1030">G556/$K556</f>
        <v>0.21144230913980006</v>
      </c>
      <c r="I556" s="3">
        <f t="shared" si="992"/>
        <v>303644.5</v>
      </c>
      <c r="J556" s="4">
        <f t="shared" ref="J556" si="1031">+I556/$K556</f>
        <v>7.8054715062120528E-3</v>
      </c>
      <c r="K556" s="3">
        <f t="shared" si="994"/>
        <v>38901493.620000005</v>
      </c>
    </row>
    <row r="557" spans="1:11" x14ac:dyDescent="0.2">
      <c r="A557" s="12">
        <f t="shared" si="1003"/>
        <v>41548</v>
      </c>
      <c r="B557" s="2"/>
      <c r="C557" s="3">
        <f t="shared" si="986"/>
        <v>24712467.039999999</v>
      </c>
      <c r="D557" s="4">
        <f t="shared" ref="D557" si="1032">C557/$K557</f>
        <v>0.63297017844054648</v>
      </c>
      <c r="E557" s="3">
        <f t="shared" si="988"/>
        <v>5862374.4399999995</v>
      </c>
      <c r="F557" s="4">
        <f t="shared" ref="F557" si="1033">E557/$K557</f>
        <v>0.15015531186610734</v>
      </c>
      <c r="G557" s="3">
        <f t="shared" si="990"/>
        <v>8163909.6400000006</v>
      </c>
      <c r="H557" s="4">
        <f t="shared" ref="H557" si="1034">G557/$K557</f>
        <v>0.20910544193095251</v>
      </c>
      <c r="I557" s="3">
        <f t="shared" si="992"/>
        <v>303320.5</v>
      </c>
      <c r="J557" s="4">
        <f t="shared" ref="J557" si="1035">+I557/$K557</f>
        <v>7.7690677623934948E-3</v>
      </c>
      <c r="K557" s="3">
        <f t="shared" si="994"/>
        <v>39042071.620000005</v>
      </c>
    </row>
    <row r="558" spans="1:11" x14ac:dyDescent="0.2">
      <c r="A558" s="12">
        <f t="shared" si="1003"/>
        <v>41579</v>
      </c>
      <c r="B558" s="2"/>
      <c r="C558" s="3">
        <f t="shared" si="986"/>
        <v>24920703.039999999</v>
      </c>
      <c r="D558" s="4">
        <f t="shared" ref="D558" si="1036">C558/$K558</f>
        <v>0.63811416678413435</v>
      </c>
      <c r="E558" s="3">
        <f t="shared" si="988"/>
        <v>5816806.4399999995</v>
      </c>
      <c r="F558" s="4">
        <f t="shared" ref="F558" si="1037">E558/$K558</f>
        <v>0.14894389571784677</v>
      </c>
      <c r="G558" s="3">
        <f t="shared" si="990"/>
        <v>8022261.6400000006</v>
      </c>
      <c r="H558" s="4">
        <f t="shared" ref="H558" si="1038">G558/$K558</f>
        <v>0.20541630763451063</v>
      </c>
      <c r="I558" s="3">
        <f t="shared" si="992"/>
        <v>293903.5</v>
      </c>
      <c r="J558" s="4">
        <f t="shared" ref="J558" si="1039">+I558/$K558</f>
        <v>7.5256298635080904E-3</v>
      </c>
      <c r="K558" s="3">
        <f t="shared" si="994"/>
        <v>39053674.620000005</v>
      </c>
    </row>
    <row r="559" spans="1:11" x14ac:dyDescent="0.2">
      <c r="A559" s="12">
        <f t="shared" si="1003"/>
        <v>41609</v>
      </c>
      <c r="B559" s="2"/>
      <c r="C559" s="3">
        <f t="shared" si="986"/>
        <v>24938380</v>
      </c>
      <c r="D559" s="4">
        <f t="shared" ref="D559" si="1040">C559/$K559</f>
        <v>0.63567812348271058</v>
      </c>
      <c r="E559" s="3">
        <f t="shared" si="988"/>
        <v>5944330</v>
      </c>
      <c r="F559" s="4">
        <f t="shared" ref="F559" si="1041">E559/$K559</f>
        <v>0.15152068978666541</v>
      </c>
      <c r="G559" s="3">
        <f t="shared" si="990"/>
        <v>8053842</v>
      </c>
      <c r="H559" s="4">
        <f t="shared" ref="H559" si="1042">G559/$K559</f>
        <v>0.20529205062182229</v>
      </c>
      <c r="I559" s="3">
        <f t="shared" si="992"/>
        <v>294592</v>
      </c>
      <c r="J559" s="4">
        <f t="shared" ref="J559" si="1043">+I559/$K559</f>
        <v>7.5091361088017216E-3</v>
      </c>
      <c r="K559" s="3">
        <f t="shared" si="994"/>
        <v>39231144</v>
      </c>
    </row>
    <row r="560" spans="1:11" x14ac:dyDescent="0.2">
      <c r="A560" s="12">
        <f t="shared" si="1003"/>
        <v>41640</v>
      </c>
      <c r="B560" s="2"/>
      <c r="C560" s="3">
        <f t="shared" si="986"/>
        <v>24965434</v>
      </c>
      <c r="D560" s="4">
        <f t="shared" ref="D560" si="1044">C560/$K560</f>
        <v>0.63691820931153897</v>
      </c>
      <c r="E560" s="3">
        <f t="shared" si="988"/>
        <v>5957079</v>
      </c>
      <c r="F560" s="4">
        <f t="shared" ref="F560" si="1045">E560/$K560</f>
        <v>0.15197701307365108</v>
      </c>
      <c r="G560" s="3">
        <f t="shared" si="990"/>
        <v>7977715</v>
      </c>
      <c r="H560" s="4">
        <f t="shared" ref="H560" si="1046">G560/$K560</f>
        <v>0.20352748332746004</v>
      </c>
      <c r="I560" s="3">
        <f t="shared" si="992"/>
        <v>297009</v>
      </c>
      <c r="J560" s="4">
        <f t="shared" ref="J560" si="1047">+I560/$K560</f>
        <v>7.5772942873498965E-3</v>
      </c>
      <c r="K560" s="3">
        <f t="shared" si="994"/>
        <v>39197237</v>
      </c>
    </row>
    <row r="561" spans="1:11" x14ac:dyDescent="0.2">
      <c r="A561" s="12">
        <f t="shared" si="1003"/>
        <v>41671</v>
      </c>
      <c r="B561" s="2"/>
      <c r="C561" s="3">
        <f t="shared" si="986"/>
        <v>24994087</v>
      </c>
      <c r="D561" s="4">
        <f t="shared" ref="D561" si="1048">C561/$K561</f>
        <v>0.6364623298830272</v>
      </c>
      <c r="E561" s="3">
        <f t="shared" si="988"/>
        <v>6027851</v>
      </c>
      <c r="F561" s="4">
        <f t="shared" ref="F561" si="1049">E561/$K561</f>
        <v>0.15349630861282251</v>
      </c>
      <c r="G561" s="3">
        <f t="shared" si="990"/>
        <v>7953301</v>
      </c>
      <c r="H561" s="4">
        <f t="shared" ref="H561" si="1050">G561/$K561</f>
        <v>0.20252696106567167</v>
      </c>
      <c r="I561" s="3">
        <f t="shared" si="992"/>
        <v>295093</v>
      </c>
      <c r="J561" s="4">
        <f t="shared" ref="J561" si="1051">+I561/$K561</f>
        <v>7.5144004384785947E-3</v>
      </c>
      <c r="K561" s="3">
        <f t="shared" si="994"/>
        <v>39270332</v>
      </c>
    </row>
    <row r="562" spans="1:11" x14ac:dyDescent="0.2">
      <c r="A562" s="12">
        <f t="shared" si="1003"/>
        <v>41699</v>
      </c>
      <c r="B562" s="2"/>
      <c r="C562" s="3">
        <f t="shared" si="986"/>
        <v>25009259</v>
      </c>
      <c r="D562" s="4">
        <f t="shared" ref="D562" si="1052">C562/$K562</f>
        <v>0.63636661808322015</v>
      </c>
      <c r="E562" s="3">
        <f t="shared" si="988"/>
        <v>6016027</v>
      </c>
      <c r="F562" s="4">
        <f t="shared" ref="F562" si="1053">E562/$K562</f>
        <v>0.15307925581830878</v>
      </c>
      <c r="G562" s="3">
        <f t="shared" si="990"/>
        <v>7980880</v>
      </c>
      <c r="H562" s="4">
        <f t="shared" ref="H562" si="1054">G562/$K562</f>
        <v>0.20307541358694436</v>
      </c>
      <c r="I562" s="3">
        <f t="shared" si="992"/>
        <v>293914</v>
      </c>
      <c r="J562" s="4">
        <f t="shared" ref="J562" si="1055">+I562/$K562</f>
        <v>7.4787125115266945E-3</v>
      </c>
      <c r="K562" s="3">
        <f t="shared" si="994"/>
        <v>39300080</v>
      </c>
    </row>
    <row r="563" spans="1:11" x14ac:dyDescent="0.2">
      <c r="A563" s="12">
        <f t="shared" si="1003"/>
        <v>41730</v>
      </c>
      <c r="B563" s="2"/>
      <c r="C563" s="3">
        <f t="shared" si="986"/>
        <v>25095833</v>
      </c>
      <c r="D563" s="4">
        <f t="shared" ref="D563" si="1056">C563/$K563</f>
        <v>0.63776241387665988</v>
      </c>
      <c r="E563" s="3">
        <f t="shared" si="988"/>
        <v>6007214</v>
      </c>
      <c r="F563" s="4">
        <f t="shared" ref="F563" si="1057">E563/$K563</f>
        <v>0.15266181048119287</v>
      </c>
      <c r="G563" s="3">
        <f t="shared" si="990"/>
        <v>7956999</v>
      </c>
      <c r="H563" s="4">
        <f t="shared" ref="H563" si="1058">G563/$K563</f>
        <v>0.20221185283844409</v>
      </c>
      <c r="I563" s="3">
        <f t="shared" si="992"/>
        <v>289769</v>
      </c>
      <c r="J563" s="4">
        <f t="shared" ref="J563" si="1059">+I563/$K563</f>
        <v>7.3639228037031433E-3</v>
      </c>
      <c r="K563" s="3">
        <f t="shared" si="994"/>
        <v>39349815</v>
      </c>
    </row>
    <row r="564" spans="1:11" x14ac:dyDescent="0.2">
      <c r="A564" s="12">
        <f t="shared" si="1003"/>
        <v>41760</v>
      </c>
      <c r="B564" s="2"/>
      <c r="C564" s="3">
        <f t="shared" si="986"/>
        <v>25064989</v>
      </c>
      <c r="D564" s="4">
        <f t="shared" ref="D564" si="1060">C564/$K564</f>
        <v>0.63799171167842494</v>
      </c>
      <c r="E564" s="3">
        <f t="shared" si="988"/>
        <v>5985490</v>
      </c>
      <c r="F564" s="4">
        <f t="shared" ref="F564" si="1061">E564/$K564</f>
        <v>0.15235167309804507</v>
      </c>
      <c r="G564" s="3">
        <f t="shared" si="990"/>
        <v>7942467</v>
      </c>
      <c r="H564" s="4">
        <f t="shared" ref="H564" si="1062">G564/$K564</f>
        <v>0.20216358827364356</v>
      </c>
      <c r="I564" s="3">
        <f t="shared" si="992"/>
        <v>294381</v>
      </c>
      <c r="J564" s="4">
        <f t="shared" ref="J564" si="1063">+I564/$K564</f>
        <v>7.4930269498864098E-3</v>
      </c>
      <c r="K564" s="3">
        <f t="shared" si="994"/>
        <v>39287327</v>
      </c>
    </row>
    <row r="565" spans="1:11" x14ac:dyDescent="0.2">
      <c r="A565" s="12">
        <f t="shared" si="1003"/>
        <v>41791</v>
      </c>
      <c r="B565" s="2"/>
      <c r="C565" s="3">
        <f t="shared" si="986"/>
        <v>25246437</v>
      </c>
      <c r="D565" s="4">
        <f t="shared" ref="D565" si="1064">C565/$K565</f>
        <v>0.63760288195757009</v>
      </c>
      <c r="E565" s="3">
        <f t="shared" si="988"/>
        <v>6018385</v>
      </c>
      <c r="F565" s="4">
        <f t="shared" ref="F565" si="1065">E565/$K565</f>
        <v>0.15199529425598593</v>
      </c>
      <c r="G565" s="3">
        <f t="shared" si="990"/>
        <v>8035760</v>
      </c>
      <c r="H565" s="4">
        <f t="shared" ref="H565" si="1066">G565/$K565</f>
        <v>0.2029444287413453</v>
      </c>
      <c r="I565" s="3">
        <f t="shared" si="992"/>
        <v>295282</v>
      </c>
      <c r="J565" s="4">
        <f t="shared" ref="J565" si="1067">+I565/$K565</f>
        <v>7.45739504509865E-3</v>
      </c>
      <c r="K565" s="3">
        <f t="shared" si="994"/>
        <v>39595864</v>
      </c>
    </row>
    <row r="566" spans="1:11" x14ac:dyDescent="0.2">
      <c r="A566" s="12">
        <f t="shared" si="1003"/>
        <v>41821</v>
      </c>
      <c r="B566" s="2"/>
      <c r="C566" s="3">
        <f t="shared" si="986"/>
        <v>25385631</v>
      </c>
      <c r="D566" s="4">
        <f t="shared" ref="D566" si="1068">C566/$K566</f>
        <v>0.63772942615676242</v>
      </c>
      <c r="E566" s="3">
        <f t="shared" si="988"/>
        <v>6010961</v>
      </c>
      <c r="F566" s="4">
        <f t="shared" ref="F566" si="1069">E566/$K566</f>
        <v>0.1510053742284633</v>
      </c>
      <c r="G566" s="3">
        <f t="shared" si="990"/>
        <v>8111944</v>
      </c>
      <c r="H566" s="4">
        <f t="shared" ref="H566" si="1070">G566/$K566</f>
        <v>0.20378557429341787</v>
      </c>
      <c r="I566" s="3">
        <f t="shared" si="992"/>
        <v>297736</v>
      </c>
      <c r="J566" s="4">
        <f t="shared" ref="J566" si="1071">+I566/$K566</f>
        <v>7.479625321356393E-3</v>
      </c>
      <c r="K566" s="3">
        <f t="shared" si="994"/>
        <v>39806272</v>
      </c>
    </row>
    <row r="567" spans="1:11" x14ac:dyDescent="0.2">
      <c r="A567" s="12">
        <f t="shared" si="1003"/>
        <v>41852</v>
      </c>
      <c r="B567" s="2"/>
      <c r="C567" s="3">
        <f t="shared" si="986"/>
        <v>25706988</v>
      </c>
      <c r="D567" s="4">
        <f t="shared" ref="D567" si="1072">C567/$K567</f>
        <v>0.63848567529509825</v>
      </c>
      <c r="E567" s="3">
        <f t="shared" si="988"/>
        <v>6066900</v>
      </c>
      <c r="F567" s="4">
        <f t="shared" ref="F567" si="1073">E567/$K567</f>
        <v>0.15068388188642837</v>
      </c>
      <c r="G567" s="3">
        <f t="shared" si="990"/>
        <v>8186619</v>
      </c>
      <c r="H567" s="4">
        <f t="shared" ref="H567" si="1074">G567/$K567</f>
        <v>0.20333144282008775</v>
      </c>
      <c r="I567" s="3">
        <f t="shared" si="992"/>
        <v>301928</v>
      </c>
      <c r="J567" s="4">
        <f t="shared" ref="J567" si="1075">+I567/$K567</f>
        <v>7.4989999983855922E-3</v>
      </c>
      <c r="K567" s="3">
        <f t="shared" si="994"/>
        <v>40262435</v>
      </c>
    </row>
    <row r="568" spans="1:11" x14ac:dyDescent="0.2">
      <c r="A568" s="12">
        <f t="shared" si="1003"/>
        <v>41883</v>
      </c>
      <c r="B568" s="2"/>
      <c r="C568" s="3">
        <f t="shared" si="986"/>
        <v>25721665</v>
      </c>
      <c r="D568" s="4">
        <f t="shared" ref="D568" si="1076">C568/$K568</f>
        <v>0.63654343947098846</v>
      </c>
      <c r="E568" s="3">
        <f t="shared" si="988"/>
        <v>6083705</v>
      </c>
      <c r="F568" s="4">
        <f t="shared" ref="F568" si="1077">E568/$K568</f>
        <v>0.15055566991588024</v>
      </c>
      <c r="G568" s="3">
        <f t="shared" si="990"/>
        <v>8309736</v>
      </c>
      <c r="H568" s="4">
        <f t="shared" ref="H568" si="1078">G568/$K568</f>
        <v>0.20564407220667455</v>
      </c>
      <c r="I568" s="3">
        <f t="shared" si="992"/>
        <v>293236</v>
      </c>
      <c r="J568" s="4">
        <f t="shared" ref="J568" si="1079">+I568/$K568</f>
        <v>7.2568184064567658E-3</v>
      </c>
      <c r="K568" s="3">
        <f t="shared" si="994"/>
        <v>40408342</v>
      </c>
    </row>
    <row r="569" spans="1:11" x14ac:dyDescent="0.2">
      <c r="A569" s="12">
        <f t="shared" si="1003"/>
        <v>41913</v>
      </c>
      <c r="B569" s="2"/>
      <c r="C569" s="3">
        <f t="shared" si="986"/>
        <v>25698003</v>
      </c>
      <c r="D569" s="4">
        <f t="shared" ref="D569" si="1080">C569/$K569</f>
        <v>0.63246771062959106</v>
      </c>
      <c r="E569" s="3">
        <f t="shared" si="988"/>
        <v>6113040</v>
      </c>
      <c r="F569" s="4">
        <f t="shared" ref="F569" si="1081">E569/$K569</f>
        <v>0.15045139553400766</v>
      </c>
      <c r="G569" s="3">
        <f t="shared" si="990"/>
        <v>8527953</v>
      </c>
      <c r="H569" s="4">
        <f t="shared" ref="H569" si="1082">G569/$K569</f>
        <v>0.20988614991860469</v>
      </c>
      <c r="I569" s="3">
        <f t="shared" si="992"/>
        <v>292332</v>
      </c>
      <c r="J569" s="4">
        <f t="shared" ref="J569" si="1083">+I569/$K569</f>
        <v>7.1947439177966321E-3</v>
      </c>
      <c r="K569" s="3">
        <f t="shared" si="994"/>
        <v>40631328</v>
      </c>
    </row>
    <row r="570" spans="1:11" x14ac:dyDescent="0.2">
      <c r="A570" s="12">
        <f t="shared" ref="A570:A575" si="1084">DATE(IF(MONTH(A569)&lt;12,YEAR(A569),YEAR(A569)+1),IF(MONTH(A569)=12,1,MONTH(A569)+1),1)</f>
        <v>41944</v>
      </c>
      <c r="B570" s="2"/>
      <c r="C570" s="3">
        <f t="shared" si="986"/>
        <v>25771315</v>
      </c>
      <c r="D570" s="4">
        <f t="shared" ref="D570:D576" si="1085">C570/$K570</f>
        <v>0.63182500757379045</v>
      </c>
      <c r="E570" s="3">
        <f t="shared" si="988"/>
        <v>6139191</v>
      </c>
      <c r="F570" s="4">
        <f t="shared" ref="F570:F576" si="1086">E570/$K570</f>
        <v>0.15051208679386158</v>
      </c>
      <c r="G570" s="3">
        <f t="shared" si="990"/>
        <v>8582043</v>
      </c>
      <c r="H570" s="4">
        <f t="shared" ref="H570:H576" si="1087">G570/$K570</f>
        <v>0.2104025108332111</v>
      </c>
      <c r="I570" s="3">
        <f t="shared" si="992"/>
        <v>296142</v>
      </c>
      <c r="J570" s="4">
        <f t="shared" ref="J570:J576" si="1088">+I570/$K570</f>
        <v>7.2603947991368486E-3</v>
      </c>
      <c r="K570" s="3">
        <f t="shared" si="994"/>
        <v>40788691</v>
      </c>
    </row>
    <row r="571" spans="1:11" x14ac:dyDescent="0.2">
      <c r="A571" s="12">
        <f t="shared" si="1084"/>
        <v>41974</v>
      </c>
      <c r="B571" s="2"/>
      <c r="C571" s="3">
        <f t="shared" si="986"/>
        <v>25685593</v>
      </c>
      <c r="D571" s="4">
        <f t="shared" si="1085"/>
        <v>0.6256972977784373</v>
      </c>
      <c r="E571" s="3">
        <f t="shared" si="988"/>
        <v>6176135</v>
      </c>
      <c r="F571" s="4">
        <f t="shared" si="1086"/>
        <v>0.15044974746017462</v>
      </c>
      <c r="G571" s="3">
        <f t="shared" si="990"/>
        <v>8878347</v>
      </c>
      <c r="H571" s="4">
        <f t="shared" si="1087"/>
        <v>0.2162752375091864</v>
      </c>
      <c r="I571" s="3">
        <f t="shared" si="992"/>
        <v>311074</v>
      </c>
      <c r="J571" s="4">
        <f t="shared" si="1088"/>
        <v>7.5777172522016375E-3</v>
      </c>
      <c r="K571" s="3">
        <f t="shared" si="994"/>
        <v>41051149</v>
      </c>
    </row>
    <row r="572" spans="1:11" x14ac:dyDescent="0.2">
      <c r="A572" s="12">
        <f t="shared" si="1084"/>
        <v>42005</v>
      </c>
      <c r="B572" s="2"/>
      <c r="C572" s="3">
        <f t="shared" si="986"/>
        <v>25736967</v>
      </c>
      <c r="D572" s="4">
        <f t="shared" si="1085"/>
        <v>0.62540956517977908</v>
      </c>
      <c r="E572" s="3">
        <f t="shared" si="988"/>
        <v>6187962</v>
      </c>
      <c r="F572" s="4">
        <f t="shared" si="1086"/>
        <v>0.15036778124512482</v>
      </c>
      <c r="G572" s="3">
        <f t="shared" si="990"/>
        <v>8916467</v>
      </c>
      <c r="H572" s="4">
        <f t="shared" si="1087"/>
        <v>0.2166705870746094</v>
      </c>
      <c r="I572" s="3">
        <f t="shared" si="992"/>
        <v>310784</v>
      </c>
      <c r="J572" s="4">
        <f t="shared" si="1088"/>
        <v>7.5520665004867298E-3</v>
      </c>
      <c r="K572" s="3">
        <f t="shared" si="994"/>
        <v>41152180</v>
      </c>
    </row>
    <row r="573" spans="1:11" x14ac:dyDescent="0.2">
      <c r="A573" s="12">
        <f t="shared" si="1084"/>
        <v>42036</v>
      </c>
      <c r="B573" s="2"/>
      <c r="C573" s="3">
        <f t="shared" si="986"/>
        <v>25907996</v>
      </c>
      <c r="D573" s="4">
        <f t="shared" si="1085"/>
        <v>0.62686655424941939</v>
      </c>
      <c r="E573" s="3">
        <f t="shared" si="988"/>
        <v>6187875</v>
      </c>
      <c r="F573" s="4">
        <f t="shared" si="1086"/>
        <v>0.14972103127451949</v>
      </c>
      <c r="G573" s="3">
        <f t="shared" si="990"/>
        <v>8916194</v>
      </c>
      <c r="H573" s="4">
        <f t="shared" si="1087"/>
        <v>0.21573508849543391</v>
      </c>
      <c r="I573" s="3">
        <f t="shared" si="992"/>
        <v>317299</v>
      </c>
      <c r="J573" s="4">
        <f t="shared" si="1088"/>
        <v>7.6773259806272361E-3</v>
      </c>
      <c r="K573" s="3">
        <f t="shared" si="994"/>
        <v>41329364</v>
      </c>
    </row>
    <row r="574" spans="1:11" x14ac:dyDescent="0.2">
      <c r="A574" s="12">
        <f t="shared" si="1084"/>
        <v>42064</v>
      </c>
      <c r="B574" s="2"/>
      <c r="C574" s="3">
        <f t="shared" si="986"/>
        <v>26218229</v>
      </c>
      <c r="D574" s="4">
        <f t="shared" si="1085"/>
        <v>0.62826017949086543</v>
      </c>
      <c r="E574" s="3">
        <f t="shared" si="988"/>
        <v>6269857</v>
      </c>
      <c r="F574" s="4">
        <f t="shared" si="1086"/>
        <v>0.15024285142227034</v>
      </c>
      <c r="G574" s="3">
        <f t="shared" si="990"/>
        <v>8925558</v>
      </c>
      <c r="H574" s="4">
        <f t="shared" si="1087"/>
        <v>0.21388068092380039</v>
      </c>
      <c r="I574" s="3">
        <f t="shared" si="992"/>
        <v>317839</v>
      </c>
      <c r="J574" s="4">
        <f t="shared" si="1088"/>
        <v>7.6162881630638434E-3</v>
      </c>
      <c r="K574" s="3">
        <f t="shared" si="994"/>
        <v>41731483</v>
      </c>
    </row>
    <row r="575" spans="1:11" x14ac:dyDescent="0.2">
      <c r="A575" s="12">
        <f t="shared" si="1084"/>
        <v>42095</v>
      </c>
      <c r="B575" s="2"/>
      <c r="C575" s="3">
        <f t="shared" si="986"/>
        <v>26333772</v>
      </c>
      <c r="D575" s="4">
        <f t="shared" si="1085"/>
        <v>0.62812470236627882</v>
      </c>
      <c r="E575" s="3">
        <f t="shared" si="988"/>
        <v>6301651</v>
      </c>
      <c r="F575" s="4">
        <f t="shared" si="1086"/>
        <v>0.15030974897144106</v>
      </c>
      <c r="G575" s="3">
        <f t="shared" si="990"/>
        <v>8978247</v>
      </c>
      <c r="H575" s="4">
        <f t="shared" si="1087"/>
        <v>0.21415309301857463</v>
      </c>
      <c r="I575" s="3">
        <f t="shared" si="992"/>
        <v>310763</v>
      </c>
      <c r="J575" s="4">
        <f t="shared" si="1088"/>
        <v>7.4124556437054259E-3</v>
      </c>
      <c r="K575" s="3">
        <f t="shared" si="994"/>
        <v>41924433</v>
      </c>
    </row>
    <row r="576" spans="1:11" x14ac:dyDescent="0.2">
      <c r="A576" s="12">
        <f t="shared" ref="A576:A582" si="1089">DATE(IF(MONTH(A575)&lt;12,YEAR(A575),YEAR(A575)+1),IF(MONTH(A575)=12,1,MONTH(A575)+1),1)</f>
        <v>42125</v>
      </c>
      <c r="B576" s="2"/>
      <c r="C576" s="3">
        <f t="shared" si="986"/>
        <v>26379277</v>
      </c>
      <c r="D576" s="4">
        <f t="shared" si="1085"/>
        <v>0.62750811197782397</v>
      </c>
      <c r="E576" s="3">
        <f t="shared" si="988"/>
        <v>6279917</v>
      </c>
      <c r="F576" s="4">
        <f t="shared" si="1086"/>
        <v>0.14938615868992317</v>
      </c>
      <c r="G576" s="3">
        <f t="shared" si="990"/>
        <v>9080663</v>
      </c>
      <c r="H576" s="4">
        <f t="shared" si="1087"/>
        <v>0.21601007846564116</v>
      </c>
      <c r="I576" s="3">
        <f t="shared" si="992"/>
        <v>298288</v>
      </c>
      <c r="J576" s="4">
        <f t="shared" si="1088"/>
        <v>7.0956508666117401E-3</v>
      </c>
      <c r="K576" s="3">
        <f t="shared" si="994"/>
        <v>42038145</v>
      </c>
    </row>
    <row r="577" spans="1:11" x14ac:dyDescent="0.2">
      <c r="A577" s="12">
        <f t="shared" si="1089"/>
        <v>42156</v>
      </c>
      <c r="B577" s="2"/>
      <c r="C577" s="3">
        <f t="shared" si="986"/>
        <v>26422659</v>
      </c>
      <c r="D577" s="4">
        <f t="shared" ref="D577" si="1090">C577/$K577</f>
        <v>0.62638757436596371</v>
      </c>
      <c r="E577" s="3">
        <f t="shared" si="988"/>
        <v>6285860</v>
      </c>
      <c r="F577" s="4">
        <f t="shared" ref="F577" si="1091">E577/$K577</f>
        <v>0.14901545670343158</v>
      </c>
      <c r="G577" s="3">
        <f t="shared" si="990"/>
        <v>9164925</v>
      </c>
      <c r="H577" s="4">
        <f t="shared" ref="H577" si="1092">G577/$K577</f>
        <v>0.21726788132852112</v>
      </c>
      <c r="I577" s="3">
        <f t="shared" si="992"/>
        <v>309160</v>
      </c>
      <c r="J577" s="4">
        <f t="shared" ref="J577" si="1093">+I577/$K577</f>
        <v>7.3290876020835512E-3</v>
      </c>
      <c r="K577" s="3">
        <f t="shared" si="994"/>
        <v>42182604</v>
      </c>
    </row>
    <row r="578" spans="1:11" x14ac:dyDescent="0.2">
      <c r="A578" s="12">
        <f t="shared" si="1089"/>
        <v>42186</v>
      </c>
      <c r="B578" s="2"/>
      <c r="C578" s="3">
        <f t="shared" si="986"/>
        <v>26313832</v>
      </c>
      <c r="D578" s="4">
        <f t="shared" ref="D578" si="1094">C578/$K578</f>
        <v>0.62467440235365634</v>
      </c>
      <c r="E578" s="3">
        <f t="shared" si="988"/>
        <v>6249596</v>
      </c>
      <c r="F578" s="4">
        <f t="shared" ref="F578" si="1095">E578/$K578</f>
        <v>0.14836161628803443</v>
      </c>
      <c r="G578" s="3">
        <f t="shared" si="990"/>
        <v>9253941</v>
      </c>
      <c r="H578" s="4">
        <f t="shared" ref="H578" si="1096">G578/$K578</f>
        <v>0.21968294331251326</v>
      </c>
      <c r="I578" s="3">
        <f t="shared" si="992"/>
        <v>306707</v>
      </c>
      <c r="J578" s="4">
        <f t="shared" ref="J578" si="1097">+I578/$K578</f>
        <v>7.2810380457959479E-3</v>
      </c>
      <c r="K578" s="3">
        <f t="shared" si="994"/>
        <v>42124076</v>
      </c>
    </row>
    <row r="579" spans="1:11" x14ac:dyDescent="0.2">
      <c r="A579" s="12">
        <f t="shared" si="1089"/>
        <v>42217</v>
      </c>
      <c r="B579" s="2"/>
      <c r="C579" s="3">
        <f t="shared" ref="C579:C610" si="1098">SUM(C194:C205)</f>
        <v>26127349</v>
      </c>
      <c r="D579" s="4">
        <f t="shared" ref="D579" si="1099">C579/$K579</f>
        <v>0.62184333398776703</v>
      </c>
      <c r="E579" s="3">
        <f t="shared" ref="E579:E610" si="1100">SUM(E194:E205)</f>
        <v>6198019</v>
      </c>
      <c r="F579" s="4">
        <f t="shared" ref="F579" si="1101">E579/$K579</f>
        <v>0.14751580036227657</v>
      </c>
      <c r="G579" s="3">
        <f t="shared" ref="G579:G610" si="1102">SUM(G194:G205)</f>
        <v>9391314</v>
      </c>
      <c r="H579" s="4">
        <f t="shared" ref="H579" si="1103">G579/$K579</f>
        <v>0.22351774029144683</v>
      </c>
      <c r="I579" s="3">
        <f t="shared" ref="I579:I610" si="1104">SUM(I194:I205)</f>
        <v>299285</v>
      </c>
      <c r="J579" s="4">
        <f t="shared" ref="J579" si="1105">+I579/$K579</f>
        <v>7.1231253585095399E-3</v>
      </c>
      <c r="K579" s="3">
        <f t="shared" ref="K579:K610" si="1106">SUM(K194:K205)</f>
        <v>42015967</v>
      </c>
    </row>
    <row r="580" spans="1:11" x14ac:dyDescent="0.2">
      <c r="A580" s="12">
        <f t="shared" si="1089"/>
        <v>42248</v>
      </c>
      <c r="B580" s="2"/>
      <c r="C580" s="3">
        <f t="shared" si="1098"/>
        <v>25881690</v>
      </c>
      <c r="D580" s="4">
        <f t="shared" ref="D580" si="1107">C580/$K580</f>
        <v>0.61883830736777168</v>
      </c>
      <c r="E580" s="3">
        <f t="shared" si="1100"/>
        <v>6167601</v>
      </c>
      <c r="F580" s="4">
        <f t="shared" ref="F580" si="1108">E580/$K580</f>
        <v>0.14746903171159906</v>
      </c>
      <c r="G580" s="3">
        <f t="shared" si="1102"/>
        <v>9468757</v>
      </c>
      <c r="H580" s="4">
        <f t="shared" ref="H580" si="1109">G580/$K580</f>
        <v>0.22640057719402171</v>
      </c>
      <c r="I580" s="3">
        <f t="shared" si="1104"/>
        <v>304977</v>
      </c>
      <c r="J580" s="4">
        <f t="shared" ref="J580" si="1110">+I580/$K580</f>
        <v>7.2920837266075324E-3</v>
      </c>
      <c r="K580" s="3">
        <f t="shared" si="1106"/>
        <v>41823025</v>
      </c>
    </row>
    <row r="581" spans="1:11" x14ac:dyDescent="0.2">
      <c r="A581" s="12">
        <f t="shared" si="1089"/>
        <v>42278</v>
      </c>
      <c r="B581" s="2"/>
      <c r="C581" s="3">
        <f t="shared" si="1098"/>
        <v>25673960</v>
      </c>
      <c r="D581" s="4">
        <f t="shared" ref="D581" si="1111">C581/$K581</f>
        <v>0.61882067164105359</v>
      </c>
      <c r="E581" s="3">
        <f t="shared" si="1100"/>
        <v>6073969</v>
      </c>
      <c r="F581" s="4">
        <f t="shared" ref="F581" si="1112">E581/$K581</f>
        <v>0.14640116195970307</v>
      </c>
      <c r="G581" s="3">
        <f t="shared" si="1102"/>
        <v>9423738</v>
      </c>
      <c r="H581" s="4">
        <f t="shared" ref="H581" si="1113">G581/$K581</f>
        <v>0.22714080253024149</v>
      </c>
      <c r="I581" s="3">
        <f t="shared" si="1104"/>
        <v>316863</v>
      </c>
      <c r="J581" s="4">
        <f t="shared" ref="J581" si="1114">+I581/$K581</f>
        <v>7.6373638690018664E-3</v>
      </c>
      <c r="K581" s="3">
        <f t="shared" si="1106"/>
        <v>41488530</v>
      </c>
    </row>
    <row r="582" spans="1:11" x14ac:dyDescent="0.2">
      <c r="A582" s="12">
        <f t="shared" si="1089"/>
        <v>42309</v>
      </c>
      <c r="B582" s="2"/>
      <c r="C582" s="3">
        <f t="shared" si="1098"/>
        <v>25612390</v>
      </c>
      <c r="D582" s="4">
        <f t="shared" ref="D582" si="1115">C582/$K582</f>
        <v>0.61714435712461857</v>
      </c>
      <c r="E582" s="3">
        <f t="shared" si="1100"/>
        <v>6034838</v>
      </c>
      <c r="F582" s="4">
        <f t="shared" ref="F582" si="1116">E582/$K582</f>
        <v>0.14541267792116311</v>
      </c>
      <c r="G582" s="3">
        <f t="shared" si="1102"/>
        <v>9530629</v>
      </c>
      <c r="H582" s="4">
        <f t="shared" ref="H582" si="1117">G582/$K582</f>
        <v>0.22964564834434609</v>
      </c>
      <c r="I582" s="3">
        <f t="shared" si="1104"/>
        <v>323600</v>
      </c>
      <c r="J582" s="4">
        <f t="shared" ref="J582" si="1118">+I582/$K582</f>
        <v>7.7973166098722754E-3</v>
      </c>
      <c r="K582" s="3">
        <f t="shared" si="1106"/>
        <v>41501457</v>
      </c>
    </row>
    <row r="583" spans="1:11" x14ac:dyDescent="0.2">
      <c r="A583" s="12">
        <f t="shared" ref="A583:A588" si="1119">DATE(IF(MONTH(A582)&lt;12,YEAR(A582),YEAR(A582)+1),IF(MONTH(A582)=12,1,MONTH(A582)+1),1)</f>
        <v>42339</v>
      </c>
      <c r="B583" s="2"/>
      <c r="C583" s="3">
        <f t="shared" si="1098"/>
        <v>25829499</v>
      </c>
      <c r="D583" s="4">
        <f t="shared" ref="D583:D589" si="1120">C583/$K583</f>
        <v>0.62085845068558831</v>
      </c>
      <c r="E583" s="3">
        <f t="shared" si="1100"/>
        <v>5978833</v>
      </c>
      <c r="F583" s="4">
        <f t="shared" ref="F583:F589" si="1121">E583/$K583</f>
        <v>0.14371200127760389</v>
      </c>
      <c r="G583" s="3">
        <f t="shared" si="1102"/>
        <v>9468389</v>
      </c>
      <c r="H583" s="4">
        <f t="shared" ref="H583:H589" si="1122">G583/$K583</f>
        <v>0.2275897540648569</v>
      </c>
      <c r="I583" s="3">
        <f t="shared" si="1104"/>
        <v>326158</v>
      </c>
      <c r="J583" s="4">
        <f t="shared" ref="J583:J589" si="1123">+I583/$K583</f>
        <v>7.8397939719508352E-3</v>
      </c>
      <c r="K583" s="3">
        <f t="shared" si="1106"/>
        <v>41602879</v>
      </c>
    </row>
    <row r="584" spans="1:11" x14ac:dyDescent="0.2">
      <c r="A584" s="12">
        <f t="shared" si="1119"/>
        <v>42370</v>
      </c>
      <c r="B584" s="2"/>
      <c r="C584" s="3">
        <f t="shared" si="1098"/>
        <v>25824536</v>
      </c>
      <c r="D584" s="4">
        <f t="shared" si="1120"/>
        <v>0.61950881627861887</v>
      </c>
      <c r="E584" s="3">
        <f t="shared" si="1100"/>
        <v>5947765</v>
      </c>
      <c r="F584" s="4">
        <f t="shared" si="1121"/>
        <v>0.14268186095012123</v>
      </c>
      <c r="G584" s="3">
        <f t="shared" si="1102"/>
        <v>9583322</v>
      </c>
      <c r="H584" s="4">
        <f t="shared" si="1122"/>
        <v>0.22989580406156557</v>
      </c>
      <c r="I584" s="3">
        <f t="shared" si="1104"/>
        <v>329879</v>
      </c>
      <c r="J584" s="4">
        <f t="shared" si="1123"/>
        <v>7.9135187096943203E-3</v>
      </c>
      <c r="K584" s="3">
        <f t="shared" si="1106"/>
        <v>41685502</v>
      </c>
    </row>
    <row r="585" spans="1:11" x14ac:dyDescent="0.2">
      <c r="A585" s="12">
        <f t="shared" si="1119"/>
        <v>42401</v>
      </c>
      <c r="B585" s="2"/>
      <c r="C585" s="3">
        <f t="shared" si="1098"/>
        <v>25971487</v>
      </c>
      <c r="D585" s="4">
        <f t="shared" si="1120"/>
        <v>0.62065297749163684</v>
      </c>
      <c r="E585" s="3">
        <f t="shared" si="1100"/>
        <v>5891704</v>
      </c>
      <c r="F585" s="4">
        <f t="shared" si="1121"/>
        <v>0.14079685272157835</v>
      </c>
      <c r="G585" s="3">
        <f t="shared" si="1102"/>
        <v>9647061</v>
      </c>
      <c r="H585" s="4">
        <f t="shared" si="1122"/>
        <v>0.23054040508706519</v>
      </c>
      <c r="I585" s="3">
        <f t="shared" si="1104"/>
        <v>335172</v>
      </c>
      <c r="J585" s="4">
        <f t="shared" si="1123"/>
        <v>8.0097646997196164E-3</v>
      </c>
      <c r="K585" s="3">
        <f t="shared" si="1106"/>
        <v>41845424</v>
      </c>
    </row>
    <row r="586" spans="1:11" x14ac:dyDescent="0.2">
      <c r="A586" s="12">
        <f t="shared" si="1119"/>
        <v>42430</v>
      </c>
      <c r="B586" s="2"/>
      <c r="C586" s="3">
        <f t="shared" si="1098"/>
        <v>25885613</v>
      </c>
      <c r="D586" s="4">
        <f t="shared" si="1120"/>
        <v>0.61783165771299386</v>
      </c>
      <c r="E586" s="3">
        <f t="shared" si="1100"/>
        <v>5984777</v>
      </c>
      <c r="F586" s="4">
        <f t="shared" si="1121"/>
        <v>0.14284323477109073</v>
      </c>
      <c r="G586" s="3">
        <f t="shared" si="1102"/>
        <v>9676470</v>
      </c>
      <c r="H586" s="4">
        <f t="shared" si="1122"/>
        <v>0.23095568572820949</v>
      </c>
      <c r="I586" s="3">
        <f t="shared" si="1104"/>
        <v>350658</v>
      </c>
      <c r="J586" s="4">
        <f t="shared" si="1123"/>
        <v>8.3694217877058972E-3</v>
      </c>
      <c r="K586" s="3">
        <f t="shared" si="1106"/>
        <v>41897518</v>
      </c>
    </row>
    <row r="587" spans="1:11" x14ac:dyDescent="0.2">
      <c r="A587" s="12">
        <f t="shared" si="1119"/>
        <v>42461</v>
      </c>
      <c r="B587" s="2"/>
      <c r="C587" s="3">
        <f t="shared" si="1098"/>
        <v>25907509</v>
      </c>
      <c r="D587" s="4">
        <f t="shared" si="1120"/>
        <v>0.61836974853417837</v>
      </c>
      <c r="E587" s="3">
        <f t="shared" si="1100"/>
        <v>5951455</v>
      </c>
      <c r="F587" s="4">
        <f t="shared" si="1121"/>
        <v>0.14205146977899261</v>
      </c>
      <c r="G587" s="3">
        <f t="shared" si="1102"/>
        <v>9676298</v>
      </c>
      <c r="H587" s="4">
        <f t="shared" si="1122"/>
        <v>0.23095736301787151</v>
      </c>
      <c r="I587" s="3">
        <f t="shared" si="1104"/>
        <v>361207</v>
      </c>
      <c r="J587" s="4">
        <f t="shared" si="1123"/>
        <v>8.6214186689575201E-3</v>
      </c>
      <c r="K587" s="3">
        <f t="shared" si="1106"/>
        <v>41896469</v>
      </c>
    </row>
    <row r="588" spans="1:11" x14ac:dyDescent="0.2">
      <c r="A588" s="12">
        <f t="shared" si="1119"/>
        <v>42491</v>
      </c>
      <c r="B588" s="2"/>
      <c r="C588" s="3">
        <f t="shared" si="1098"/>
        <v>26131348</v>
      </c>
      <c r="D588" s="4">
        <f t="shared" si="1120"/>
        <v>0.62092165159490575</v>
      </c>
      <c r="E588" s="3">
        <f t="shared" si="1100"/>
        <v>5979960</v>
      </c>
      <c r="F588" s="4">
        <f t="shared" si="1121"/>
        <v>0.14209319165897882</v>
      </c>
      <c r="G588" s="3">
        <f t="shared" si="1102"/>
        <v>9590937</v>
      </c>
      <c r="H588" s="4">
        <f t="shared" si="1122"/>
        <v>0.22789564634716475</v>
      </c>
      <c r="I588" s="3">
        <f t="shared" si="1104"/>
        <v>382530</v>
      </c>
      <c r="J588" s="4">
        <f t="shared" si="1123"/>
        <v>9.0895103989506888E-3</v>
      </c>
      <c r="K588" s="3">
        <f t="shared" si="1106"/>
        <v>42084775</v>
      </c>
    </row>
    <row r="589" spans="1:11" x14ac:dyDescent="0.2">
      <c r="A589" s="12">
        <f t="shared" ref="A589:A616" si="1124">DATE(IF(MONTH(A588)&lt;12,YEAR(A588),YEAR(A588)+1),IF(MONTH(A588)=12,1,MONTH(A588)+1),1)</f>
        <v>42522</v>
      </c>
      <c r="B589" s="2"/>
      <c r="C589" s="3">
        <f t="shared" si="1098"/>
        <v>26005416</v>
      </c>
      <c r="D589" s="4">
        <f t="shared" si="1120"/>
        <v>0.61743382036816652</v>
      </c>
      <c r="E589" s="3">
        <f t="shared" si="1100"/>
        <v>6119853</v>
      </c>
      <c r="F589" s="4">
        <f t="shared" si="1121"/>
        <v>0.14530066421093149</v>
      </c>
      <c r="G589" s="3">
        <f t="shared" si="1102"/>
        <v>9606015</v>
      </c>
      <c r="H589" s="4">
        <f t="shared" si="1122"/>
        <v>0.22807089646110307</v>
      </c>
      <c r="I589" s="3">
        <f t="shared" si="1104"/>
        <v>387264</v>
      </c>
      <c r="J589" s="4">
        <f t="shared" si="1123"/>
        <v>9.1946189597988982E-3</v>
      </c>
      <c r="K589" s="3">
        <f t="shared" si="1106"/>
        <v>42118548</v>
      </c>
    </row>
    <row r="590" spans="1:11" x14ac:dyDescent="0.2">
      <c r="A590" s="12">
        <f t="shared" si="1124"/>
        <v>42552</v>
      </c>
      <c r="B590" s="2"/>
      <c r="C590" s="3">
        <f t="shared" si="1098"/>
        <v>25968043</v>
      </c>
      <c r="D590" s="4">
        <f t="shared" ref="D590:D596" si="1125">C590/$K590</f>
        <v>0.61897759077435066</v>
      </c>
      <c r="E590" s="3">
        <f t="shared" si="1100"/>
        <v>6156180</v>
      </c>
      <c r="F590" s="4">
        <f t="shared" ref="F590:F596" si="1126">E590/$K590</f>
        <v>0.14673949302892184</v>
      </c>
      <c r="G590" s="3">
        <f t="shared" si="1102"/>
        <v>9427167</v>
      </c>
      <c r="H590" s="4">
        <f t="shared" ref="H590:H596" si="1127">G590/$K590</f>
        <v>0.22470715708101158</v>
      </c>
      <c r="I590" s="3">
        <f t="shared" si="1104"/>
        <v>401733</v>
      </c>
      <c r="J590" s="4">
        <f t="shared" ref="J590:J596" si="1128">+I590/$K590</f>
        <v>9.5757591157158914E-3</v>
      </c>
      <c r="K590" s="3">
        <f t="shared" si="1106"/>
        <v>41953123</v>
      </c>
    </row>
    <row r="591" spans="1:11" x14ac:dyDescent="0.2">
      <c r="A591" s="12">
        <f t="shared" si="1124"/>
        <v>42583</v>
      </c>
      <c r="B591" s="2"/>
      <c r="C591" s="3">
        <f t="shared" si="1098"/>
        <v>26225998</v>
      </c>
      <c r="D591" s="4">
        <f t="shared" si="1125"/>
        <v>0.62088843967238316</v>
      </c>
      <c r="E591" s="3">
        <f t="shared" si="1100"/>
        <v>6213270</v>
      </c>
      <c r="F591" s="4">
        <f t="shared" si="1126"/>
        <v>0.14709630937832102</v>
      </c>
      <c r="G591" s="3">
        <f t="shared" si="1102"/>
        <v>9375115</v>
      </c>
      <c r="H591" s="4">
        <f t="shared" si="1127"/>
        <v>0.22195153542294768</v>
      </c>
      <c r="I591" s="3">
        <f t="shared" si="1104"/>
        <v>425086</v>
      </c>
      <c r="J591" s="4">
        <f t="shared" si="1128"/>
        <v>1.0063715526348117E-2</v>
      </c>
      <c r="K591" s="3">
        <f t="shared" si="1106"/>
        <v>42239469</v>
      </c>
    </row>
    <row r="592" spans="1:11" x14ac:dyDescent="0.2">
      <c r="A592" s="12">
        <f t="shared" si="1124"/>
        <v>42614</v>
      </c>
      <c r="B592" s="2"/>
      <c r="C592" s="3">
        <f t="shared" si="1098"/>
        <v>26571918</v>
      </c>
      <c r="D592" s="4">
        <f t="shared" si="1125"/>
        <v>0.62525923324985067</v>
      </c>
      <c r="E592" s="3">
        <f t="shared" si="1100"/>
        <v>6250966</v>
      </c>
      <c r="F592" s="4">
        <f t="shared" si="1126"/>
        <v>0.14709040605314549</v>
      </c>
      <c r="G592" s="3">
        <f t="shared" si="1102"/>
        <v>9231382</v>
      </c>
      <c r="H592" s="4">
        <f t="shared" si="1127"/>
        <v>0.21722206244789979</v>
      </c>
      <c r="I592" s="3">
        <f t="shared" si="1104"/>
        <v>443176</v>
      </c>
      <c r="J592" s="4">
        <f t="shared" si="1128"/>
        <v>1.0428298249104028E-2</v>
      </c>
      <c r="K592" s="3">
        <f t="shared" si="1106"/>
        <v>42497442</v>
      </c>
    </row>
    <row r="593" spans="1:11" x14ac:dyDescent="0.2">
      <c r="A593" s="12">
        <f t="shared" si="1124"/>
        <v>42644</v>
      </c>
      <c r="B593" s="2"/>
      <c r="C593" s="3">
        <f t="shared" si="1098"/>
        <v>26991694</v>
      </c>
      <c r="D593" s="4">
        <f t="shared" si="1125"/>
        <v>0.63126832440094427</v>
      </c>
      <c r="E593" s="3">
        <f t="shared" si="1100"/>
        <v>6248046</v>
      </c>
      <c r="F593" s="4">
        <f t="shared" si="1126"/>
        <v>0.14612619456933762</v>
      </c>
      <c r="G593" s="3">
        <f t="shared" si="1102"/>
        <v>9073688</v>
      </c>
      <c r="H593" s="4">
        <f t="shared" si="1127"/>
        <v>0.21221090532135389</v>
      </c>
      <c r="I593" s="3">
        <f t="shared" si="1104"/>
        <v>444450</v>
      </c>
      <c r="J593" s="4">
        <f t="shared" si="1128"/>
        <v>1.0394575708364199E-2</v>
      </c>
      <c r="K593" s="3">
        <f t="shared" si="1106"/>
        <v>42757878</v>
      </c>
    </row>
    <row r="594" spans="1:11" x14ac:dyDescent="0.2">
      <c r="A594" s="12">
        <f t="shared" si="1124"/>
        <v>42675</v>
      </c>
      <c r="B594" s="2"/>
      <c r="C594" s="3">
        <f t="shared" si="1098"/>
        <v>27175560</v>
      </c>
      <c r="D594" s="4">
        <f t="shared" si="1125"/>
        <v>0.63009815416926251</v>
      </c>
      <c r="E594" s="3">
        <f t="shared" si="1100"/>
        <v>6342729</v>
      </c>
      <c r="F594" s="4">
        <f t="shared" si="1126"/>
        <v>0.14706382629450332</v>
      </c>
      <c r="G594" s="3">
        <f t="shared" si="1102"/>
        <v>9158486</v>
      </c>
      <c r="H594" s="4">
        <f t="shared" si="1127"/>
        <v>0.21235055040577022</v>
      </c>
      <c r="I594" s="3">
        <f t="shared" si="1104"/>
        <v>452315</v>
      </c>
      <c r="J594" s="4">
        <f t="shared" si="1128"/>
        <v>1.0487469130463917E-2</v>
      </c>
      <c r="K594" s="3">
        <f t="shared" si="1106"/>
        <v>43129090</v>
      </c>
    </row>
    <row r="595" spans="1:11" x14ac:dyDescent="0.2">
      <c r="A595" s="12">
        <f t="shared" si="1124"/>
        <v>42705</v>
      </c>
      <c r="B595" s="2"/>
      <c r="C595" s="3">
        <f t="shared" si="1098"/>
        <v>26677819</v>
      </c>
      <c r="D595" s="4">
        <f t="shared" si="1125"/>
        <v>0.62405310386886781</v>
      </c>
      <c r="E595" s="3">
        <f t="shared" si="1100"/>
        <v>6455233</v>
      </c>
      <c r="F595" s="4">
        <f t="shared" si="1126"/>
        <v>0.15100215613003232</v>
      </c>
      <c r="G595" s="3">
        <f t="shared" si="1102"/>
        <v>9172383</v>
      </c>
      <c r="H595" s="4">
        <f t="shared" si="1127"/>
        <v>0.21456229540443456</v>
      </c>
      <c r="I595" s="3">
        <f t="shared" si="1104"/>
        <v>443842</v>
      </c>
      <c r="J595" s="4">
        <f t="shared" si="1128"/>
        <v>1.0382444596665343E-2</v>
      </c>
      <c r="K595" s="3">
        <f t="shared" si="1106"/>
        <v>42749277</v>
      </c>
    </row>
    <row r="596" spans="1:11" x14ac:dyDescent="0.2">
      <c r="A596" s="12">
        <f t="shared" si="1124"/>
        <v>42736</v>
      </c>
      <c r="B596" s="2"/>
      <c r="C596" s="3">
        <f t="shared" si="1098"/>
        <v>27536915</v>
      </c>
      <c r="D596" s="4">
        <f t="shared" si="1125"/>
        <v>0.62878391532122124</v>
      </c>
      <c r="E596" s="3">
        <f t="shared" si="1100"/>
        <v>6674544</v>
      </c>
      <c r="F596" s="4">
        <f t="shared" si="1126"/>
        <v>0.15240799157435631</v>
      </c>
      <c r="G596" s="3">
        <f t="shared" si="1102"/>
        <v>9136331</v>
      </c>
      <c r="H596" s="4">
        <f t="shared" si="1127"/>
        <v>0.20862097216956399</v>
      </c>
      <c r="I596" s="3">
        <f t="shared" si="1104"/>
        <v>446134</v>
      </c>
      <c r="J596" s="4">
        <f t="shared" si="1128"/>
        <v>1.0187120934858452E-2</v>
      </c>
      <c r="K596" s="3">
        <f t="shared" si="1106"/>
        <v>43793924</v>
      </c>
    </row>
    <row r="597" spans="1:11" x14ac:dyDescent="0.2">
      <c r="A597" s="12">
        <f t="shared" si="1124"/>
        <v>42767</v>
      </c>
      <c r="B597" s="2"/>
      <c r="C597" s="3">
        <f t="shared" si="1098"/>
        <v>27492401</v>
      </c>
      <c r="D597" s="4">
        <f t="shared" ref="D597" si="1129">C597/$K597</f>
        <v>0.62447303474045102</v>
      </c>
      <c r="E597" s="3">
        <f t="shared" si="1100"/>
        <v>6747113</v>
      </c>
      <c r="F597" s="4">
        <f t="shared" ref="F597" si="1130">E597/$K597</f>
        <v>0.1532565355367379</v>
      </c>
      <c r="G597" s="3">
        <f t="shared" si="1102"/>
        <v>9342544</v>
      </c>
      <c r="H597" s="4">
        <f t="shared" ref="H597" si="1131">G597/$K597</f>
        <v>0.2122101595955985</v>
      </c>
      <c r="I597" s="3">
        <f t="shared" si="1104"/>
        <v>442903</v>
      </c>
      <c r="J597" s="4">
        <f t="shared" ref="J597" si="1132">+I597/$K597</f>
        <v>1.0060270127212606E-2</v>
      </c>
      <c r="K597" s="3">
        <f t="shared" si="1106"/>
        <v>44024961</v>
      </c>
    </row>
    <row r="598" spans="1:11" x14ac:dyDescent="0.2">
      <c r="A598" s="12">
        <f t="shared" si="1124"/>
        <v>42795</v>
      </c>
      <c r="B598" s="2"/>
      <c r="C598" s="3">
        <f t="shared" si="1098"/>
        <v>27602112</v>
      </c>
      <c r="D598" s="4">
        <f t="shared" ref="D598" si="1133">C598/$K598</f>
        <v>0.62346414808832962</v>
      </c>
      <c r="E598" s="3">
        <f t="shared" si="1100"/>
        <v>6682910</v>
      </c>
      <c r="F598" s="4">
        <f t="shared" ref="F598" si="1134">E598/$K598</f>
        <v>0.15095057906804302</v>
      </c>
      <c r="G598" s="3">
        <f t="shared" si="1102"/>
        <v>9548493</v>
      </c>
      <c r="H598" s="4">
        <f t="shared" ref="H598" si="1135">G598/$K598</f>
        <v>0.21567708491916773</v>
      </c>
      <c r="I598" s="3">
        <f t="shared" si="1104"/>
        <v>438657</v>
      </c>
      <c r="J598" s="4">
        <f t="shared" ref="J598" si="1136">+I598/$K598</f>
        <v>9.9081879244596362E-3</v>
      </c>
      <c r="K598" s="3">
        <f t="shared" si="1106"/>
        <v>44272172</v>
      </c>
    </row>
    <row r="599" spans="1:11" x14ac:dyDescent="0.2">
      <c r="A599" s="12">
        <f t="shared" si="1124"/>
        <v>42826</v>
      </c>
      <c r="B599" s="2"/>
      <c r="C599" s="3">
        <f t="shared" si="1098"/>
        <v>27417911</v>
      </c>
      <c r="D599" s="4">
        <f t="shared" ref="D599" si="1137">C599/$K599</f>
        <v>0.62078836755925793</v>
      </c>
      <c r="E599" s="3">
        <f t="shared" si="1100"/>
        <v>6727319</v>
      </c>
      <c r="F599" s="4">
        <f t="shared" ref="F599" si="1138">E599/$K599</f>
        <v>0.152318000450887</v>
      </c>
      <c r="G599" s="3">
        <f t="shared" si="1102"/>
        <v>9582708</v>
      </c>
      <c r="H599" s="4">
        <f t="shared" ref="H599" si="1139">G599/$K599</f>
        <v>0.21696888782362164</v>
      </c>
      <c r="I599" s="3">
        <f t="shared" si="1104"/>
        <v>438339</v>
      </c>
      <c r="J599" s="4">
        <f t="shared" ref="J599" si="1140">+I599/$K599</f>
        <v>9.924744166233436E-3</v>
      </c>
      <c r="K599" s="3">
        <f t="shared" si="1106"/>
        <v>44166277</v>
      </c>
    </row>
    <row r="600" spans="1:11" x14ac:dyDescent="0.2">
      <c r="A600" s="12">
        <f t="shared" si="1124"/>
        <v>42856</v>
      </c>
      <c r="B600" s="2"/>
      <c r="C600" s="3">
        <f t="shared" si="1098"/>
        <v>27835144</v>
      </c>
      <c r="D600" s="4">
        <f t="shared" ref="D600" si="1141">C600/$K600</f>
        <v>0.62071795745489333</v>
      </c>
      <c r="E600" s="3">
        <f t="shared" si="1100"/>
        <v>6832471</v>
      </c>
      <c r="F600" s="4">
        <f t="shared" ref="F600" si="1142">E600/$K600</f>
        <v>0.15236269097403601</v>
      </c>
      <c r="G600" s="3">
        <f t="shared" si="1102"/>
        <v>9737158</v>
      </c>
      <c r="H600" s="4">
        <f t="shared" ref="H600" si="1143">G600/$K600</f>
        <v>0.21713661065218756</v>
      </c>
      <c r="I600" s="3">
        <f t="shared" si="1104"/>
        <v>438692</v>
      </c>
      <c r="J600" s="4">
        <f t="shared" ref="J600" si="1144">+I600/$K600</f>
        <v>9.7827409188830528E-3</v>
      </c>
      <c r="K600" s="3">
        <f t="shared" si="1106"/>
        <v>44843465</v>
      </c>
    </row>
    <row r="601" spans="1:11" x14ac:dyDescent="0.2">
      <c r="A601" s="12">
        <f t="shared" si="1124"/>
        <v>42887</v>
      </c>
      <c r="B601" s="2"/>
      <c r="C601" s="3">
        <f t="shared" si="1098"/>
        <v>28021012</v>
      </c>
      <c r="D601" s="4">
        <f t="shared" ref="D601" si="1145">C601/$K601</f>
        <v>0.62259797954032958</v>
      </c>
      <c r="E601" s="3">
        <f t="shared" si="1100"/>
        <v>6742585</v>
      </c>
      <c r="F601" s="4">
        <f t="shared" ref="F601" si="1146">E601/$K601</f>
        <v>0.14981328289923765</v>
      </c>
      <c r="G601" s="3">
        <f t="shared" si="1102"/>
        <v>9811771</v>
      </c>
      <c r="H601" s="4">
        <f t="shared" ref="H601" si="1147">G601/$K601</f>
        <v>0.21800742957864616</v>
      </c>
      <c r="I601" s="3">
        <f t="shared" si="1104"/>
        <v>431222</v>
      </c>
      <c r="J601" s="4">
        <f t="shared" ref="J601" si="1148">+I601/$K601</f>
        <v>9.5813079817866666E-3</v>
      </c>
      <c r="K601" s="3">
        <f t="shared" si="1106"/>
        <v>45006590</v>
      </c>
    </row>
    <row r="602" spans="1:11" x14ac:dyDescent="0.2">
      <c r="A602" s="12">
        <f t="shared" si="1124"/>
        <v>42917</v>
      </c>
      <c r="B602" s="2"/>
      <c r="C602" s="3">
        <f t="shared" si="1098"/>
        <v>28199887</v>
      </c>
      <c r="D602" s="4">
        <f t="shared" ref="D602" si="1149">C602/$K602</f>
        <v>0.62036052066143188</v>
      </c>
      <c r="E602" s="3">
        <f t="shared" si="1100"/>
        <v>6900291</v>
      </c>
      <c r="F602" s="4">
        <f t="shared" ref="F602" si="1150">E602/$K602</f>
        <v>0.15179735002042358</v>
      </c>
      <c r="G602" s="3">
        <f t="shared" si="1102"/>
        <v>9921755</v>
      </c>
      <c r="H602" s="4">
        <f t="shared" ref="H602" si="1151">G602/$K602</f>
        <v>0.21826559438607557</v>
      </c>
      <c r="I602" s="3">
        <f t="shared" si="1104"/>
        <v>435323</v>
      </c>
      <c r="J602" s="4">
        <f t="shared" ref="J602" si="1152">+I602/$K602</f>
        <v>9.5765349320689301E-3</v>
      </c>
      <c r="K602" s="3">
        <f t="shared" si="1106"/>
        <v>45457256</v>
      </c>
    </row>
    <row r="603" spans="1:11" x14ac:dyDescent="0.2">
      <c r="A603" s="12">
        <f t="shared" si="1124"/>
        <v>42948</v>
      </c>
      <c r="B603" s="2"/>
      <c r="C603" s="3">
        <f t="shared" si="1098"/>
        <v>28354366</v>
      </c>
      <c r="D603" s="4">
        <f t="shared" ref="D603" si="1153">C603/$K603</f>
        <v>0.620576129453565</v>
      </c>
      <c r="E603" s="3">
        <f t="shared" si="1100"/>
        <v>6906615</v>
      </c>
      <c r="F603" s="4">
        <f t="shared" ref="F603" si="1154">E603/$K603</f>
        <v>0.15116121461950283</v>
      </c>
      <c r="G603" s="3">
        <f t="shared" si="1102"/>
        <v>10002910</v>
      </c>
      <c r="H603" s="4">
        <f t="shared" ref="H603" si="1155">G603/$K603</f>
        <v>0.21892808927811538</v>
      </c>
      <c r="I603" s="3">
        <f t="shared" si="1104"/>
        <v>426500</v>
      </c>
      <c r="J603" s="4">
        <f t="shared" ref="J603" si="1156">+I603/$K603</f>
        <v>9.3345666488168152E-3</v>
      </c>
      <c r="K603" s="3">
        <f t="shared" si="1106"/>
        <v>45690391</v>
      </c>
    </row>
    <row r="604" spans="1:11" x14ac:dyDescent="0.2">
      <c r="A604" s="12">
        <f t="shared" si="1124"/>
        <v>42979</v>
      </c>
      <c r="B604" s="2"/>
      <c r="C604" s="3">
        <f t="shared" si="1098"/>
        <v>28357929</v>
      </c>
      <c r="D604" s="4">
        <f t="shared" ref="D604" si="1157">C604/$K604</f>
        <v>0.62084687202012512</v>
      </c>
      <c r="E604" s="3">
        <f t="shared" si="1100"/>
        <v>6954435</v>
      </c>
      <c r="F604" s="4">
        <f t="shared" ref="F604" si="1158">E604/$K604</f>
        <v>0.15225509649936986</v>
      </c>
      <c r="G604" s="3">
        <f t="shared" si="1102"/>
        <v>9951102</v>
      </c>
      <c r="H604" s="4">
        <f t="shared" ref="H604" si="1159">G604/$K604</f>
        <v>0.21786183856561639</v>
      </c>
      <c r="I604" s="3">
        <f t="shared" si="1104"/>
        <v>412739</v>
      </c>
      <c r="J604" s="4">
        <f t="shared" ref="J604" si="1160">+I604/$K604</f>
        <v>9.0361929148886164E-3</v>
      </c>
      <c r="K604" s="3">
        <f t="shared" si="1106"/>
        <v>45676205</v>
      </c>
    </row>
    <row r="605" spans="1:11" x14ac:dyDescent="0.2">
      <c r="A605" s="12">
        <f t="shared" si="1124"/>
        <v>43009</v>
      </c>
      <c r="B605" s="2"/>
      <c r="C605" s="3">
        <f t="shared" si="1098"/>
        <v>28435183</v>
      </c>
      <c r="D605" s="4">
        <f t="shared" ref="D605" si="1161">C605/$K605</f>
        <v>0.61961427968238914</v>
      </c>
      <c r="E605" s="3">
        <f t="shared" si="1100"/>
        <v>7030864</v>
      </c>
      <c r="F605" s="4">
        <f t="shared" ref="F605" si="1162">E605/$K605</f>
        <v>0.15320540518078751</v>
      </c>
      <c r="G605" s="3">
        <f t="shared" si="1102"/>
        <v>10018139</v>
      </c>
      <c r="H605" s="4">
        <f t="shared" ref="H605" si="1163">G605/$K605</f>
        <v>0.21829935049980334</v>
      </c>
      <c r="I605" s="3">
        <f t="shared" si="1104"/>
        <v>407563</v>
      </c>
      <c r="J605" s="4">
        <f t="shared" ref="J605" si="1164">+I605/$K605</f>
        <v>8.8809646370200442E-3</v>
      </c>
      <c r="K605" s="3">
        <f t="shared" si="1106"/>
        <v>45891749</v>
      </c>
    </row>
    <row r="606" spans="1:11" x14ac:dyDescent="0.2">
      <c r="A606" s="12">
        <f t="shared" si="1124"/>
        <v>43040</v>
      </c>
      <c r="B606" s="2"/>
      <c r="C606" s="3">
        <f t="shared" si="1098"/>
        <v>28606457</v>
      </c>
      <c r="D606" s="4">
        <f t="shared" ref="D606" si="1165">C606/$K606</f>
        <v>0.61887139486291298</v>
      </c>
      <c r="E606" s="3">
        <f t="shared" si="1100"/>
        <v>7066105</v>
      </c>
      <c r="F606" s="4">
        <f t="shared" ref="F606" si="1166">E606/$K606</f>
        <v>0.15286794368130957</v>
      </c>
      <c r="G606" s="3">
        <f t="shared" si="1102"/>
        <v>10143244</v>
      </c>
      <c r="H606" s="4">
        <f t="shared" ref="H606" si="1167">G606/$K606</f>
        <v>0.21943869395342711</v>
      </c>
      <c r="I606" s="3">
        <f t="shared" si="1104"/>
        <v>407783</v>
      </c>
      <c r="J606" s="4">
        <f t="shared" ref="J606" si="1168">+I606/$K606</f>
        <v>8.8219675023503696E-3</v>
      </c>
      <c r="K606" s="3">
        <f t="shared" si="1106"/>
        <v>46223589</v>
      </c>
    </row>
    <row r="607" spans="1:11" x14ac:dyDescent="0.2">
      <c r="A607" s="12">
        <f t="shared" si="1124"/>
        <v>43070</v>
      </c>
      <c r="B607" s="2"/>
      <c r="C607" s="3">
        <f t="shared" si="1098"/>
        <v>29100436</v>
      </c>
      <c r="D607" s="4">
        <f t="shared" ref="D607" si="1169">C607/$K607</f>
        <v>0.61912151335029375</v>
      </c>
      <c r="E607" s="3">
        <f t="shared" si="1100"/>
        <v>7046967</v>
      </c>
      <c r="F607" s="4">
        <f t="shared" ref="F607" si="1170">E607/$K607</f>
        <v>0.14992658094777617</v>
      </c>
      <c r="G607" s="3">
        <f t="shared" si="1102"/>
        <v>10440719</v>
      </c>
      <c r="H607" s="4">
        <f t="shared" ref="H607" si="1171">G607/$K607</f>
        <v>0.22212979034902314</v>
      </c>
      <c r="I607" s="3">
        <f t="shared" si="1104"/>
        <v>414664</v>
      </c>
      <c r="J607" s="4">
        <f t="shared" ref="J607" si="1172">+I607/$K607</f>
        <v>8.8221153529069538E-3</v>
      </c>
      <c r="K607" s="3">
        <f t="shared" si="1106"/>
        <v>47002786</v>
      </c>
    </row>
    <row r="608" spans="1:11" x14ac:dyDescent="0.2">
      <c r="A608" s="12">
        <f t="shared" si="1124"/>
        <v>43101</v>
      </c>
      <c r="B608" s="2"/>
      <c r="C608" s="3">
        <f t="shared" si="1098"/>
        <v>28700412</v>
      </c>
      <c r="D608" s="4">
        <f t="shared" ref="D608" si="1173">C608/$K608</f>
        <v>0.61430485714460004</v>
      </c>
      <c r="E608" s="3">
        <f t="shared" si="1100"/>
        <v>6907047</v>
      </c>
      <c r="F608" s="4">
        <f t="shared" ref="F608" si="1174">E608/$K608</f>
        <v>0.14783873209297616</v>
      </c>
      <c r="G608" s="3">
        <f t="shared" si="1102"/>
        <v>10695763</v>
      </c>
      <c r="H608" s="4">
        <f t="shared" ref="H608" si="1175">G608/$K608</f>
        <v>0.2289325728762186</v>
      </c>
      <c r="I608" s="3">
        <f t="shared" si="1104"/>
        <v>416923</v>
      </c>
      <c r="J608" s="4">
        <f t="shared" ref="J608" si="1176">+I608/$K608</f>
        <v>8.9238378862051913E-3</v>
      </c>
      <c r="K608" s="3">
        <f t="shared" si="1106"/>
        <v>46720145</v>
      </c>
    </row>
    <row r="609" spans="1:11" x14ac:dyDescent="0.2">
      <c r="A609" s="12">
        <f t="shared" si="1124"/>
        <v>43132</v>
      </c>
      <c r="B609" s="2"/>
      <c r="C609" s="3">
        <f t="shared" si="1098"/>
        <v>28774368</v>
      </c>
      <c r="D609" s="4">
        <f t="shared" ref="D609" si="1177">C609/$K609</f>
        <v>0.61577612640339319</v>
      </c>
      <c r="E609" s="3">
        <f t="shared" si="1100"/>
        <v>6960612</v>
      </c>
      <c r="F609" s="4">
        <f t="shared" ref="F609" si="1178">E609/$K609</f>
        <v>0.14895822194103361</v>
      </c>
      <c r="G609" s="3">
        <f t="shared" si="1102"/>
        <v>10574671</v>
      </c>
      <c r="H609" s="4">
        <f t="shared" ref="H609" si="1179">G609/$K609</f>
        <v>0.22629966873191781</v>
      </c>
      <c r="I609" s="3">
        <f t="shared" si="1104"/>
        <v>418968</v>
      </c>
      <c r="J609" s="4">
        <f t="shared" ref="J609" si="1180">+I609/$K609</f>
        <v>8.9659829236554151E-3</v>
      </c>
      <c r="K609" s="3">
        <f t="shared" si="1106"/>
        <v>46728619</v>
      </c>
    </row>
    <row r="610" spans="1:11" x14ac:dyDescent="0.2">
      <c r="A610" s="12">
        <f t="shared" si="1124"/>
        <v>43160</v>
      </c>
      <c r="B610" s="2"/>
      <c r="C610" s="3">
        <f t="shared" si="1098"/>
        <v>28892062</v>
      </c>
      <c r="D610" s="4">
        <f t="shared" ref="D610" si="1181">C610/$K610</f>
        <v>0.61731550463660811</v>
      </c>
      <c r="E610" s="3">
        <f t="shared" si="1100"/>
        <v>6972765</v>
      </c>
      <c r="F610" s="4">
        <f t="shared" ref="F610" si="1182">E610/$K610</f>
        <v>0.14898195721328159</v>
      </c>
      <c r="G610" s="3">
        <f t="shared" si="1102"/>
        <v>10521731</v>
      </c>
      <c r="H610" s="4">
        <f t="shared" ref="H610" si="1183">G610/$K610</f>
        <v>0.22481011157720909</v>
      </c>
      <c r="I610" s="3">
        <f t="shared" si="1104"/>
        <v>416190</v>
      </c>
      <c r="J610" s="4">
        <f t="shared" ref="J610" si="1184">+I610/$K610</f>
        <v>8.8924265729012318E-3</v>
      </c>
      <c r="K610" s="3">
        <f t="shared" si="1106"/>
        <v>46802748</v>
      </c>
    </row>
    <row r="611" spans="1:11" x14ac:dyDescent="0.2">
      <c r="A611" s="12">
        <f t="shared" si="1124"/>
        <v>43191</v>
      </c>
      <c r="B611" s="2"/>
      <c r="C611" s="3">
        <f t="shared" ref="C611:C642" si="1185">SUM(C226:C237)</f>
        <v>29096218</v>
      </c>
      <c r="D611" s="4">
        <f t="shared" ref="D611" si="1186">C611/$K611</f>
        <v>0.61515022293108768</v>
      </c>
      <c r="E611" s="3">
        <f t="shared" ref="E611:E642" si="1187">SUM(E226:E237)</f>
        <v>7005409</v>
      </c>
      <c r="F611" s="4">
        <f t="shared" ref="F611" si="1188">E611/$K611</f>
        <v>0.14810787120420421</v>
      </c>
      <c r="G611" s="3">
        <f t="shared" ref="G611:G642" si="1189">SUM(G226:G237)</f>
        <v>10781472</v>
      </c>
      <c r="H611" s="4">
        <f t="shared" ref="H611" si="1190">G611/$K611</f>
        <v>0.2279411332539947</v>
      </c>
      <c r="I611" s="3">
        <f t="shared" ref="I611:I642" si="1191">SUM(I226:I237)</f>
        <v>416271</v>
      </c>
      <c r="J611" s="4">
        <f t="shared" ref="J611" si="1192">+I611/$K611</f>
        <v>8.8007726107134192E-3</v>
      </c>
      <c r="K611" s="3">
        <f t="shared" ref="K611:K642" si="1193">SUM(K226:K237)</f>
        <v>47299370</v>
      </c>
    </row>
    <row r="612" spans="1:11" x14ac:dyDescent="0.2">
      <c r="A612" s="12">
        <f t="shared" si="1124"/>
        <v>43221</v>
      </c>
      <c r="B612" s="2"/>
      <c r="C612" s="3">
        <f t="shared" si="1185"/>
        <v>28975720</v>
      </c>
      <c r="D612" s="4">
        <f t="shared" ref="D612" si="1194">C612/$K612</f>
        <v>0.61295658816130683</v>
      </c>
      <c r="E612" s="3">
        <f t="shared" si="1187"/>
        <v>7012165</v>
      </c>
      <c r="F612" s="4">
        <f t="shared" ref="F612" si="1195">E612/$K612</f>
        <v>0.14833635657799463</v>
      </c>
      <c r="G612" s="3">
        <f t="shared" si="1189"/>
        <v>10871476</v>
      </c>
      <c r="H612" s="4">
        <f t="shared" ref="H612" si="1196">G612/$K612</f>
        <v>0.22997678184485257</v>
      </c>
      <c r="I612" s="3">
        <f t="shared" si="1191"/>
        <v>412698</v>
      </c>
      <c r="J612" s="4">
        <f t="shared" ref="J612" si="1197">+I612/$K612</f>
        <v>8.7302734158459221E-3</v>
      </c>
      <c r="K612" s="3">
        <f t="shared" si="1193"/>
        <v>47272059</v>
      </c>
    </row>
    <row r="613" spans="1:11" x14ac:dyDescent="0.2">
      <c r="A613" s="12">
        <f t="shared" si="1124"/>
        <v>43252</v>
      </c>
      <c r="B613" s="2"/>
      <c r="C613" s="3">
        <f t="shared" si="1185"/>
        <v>28944139</v>
      </c>
      <c r="D613" s="4">
        <f t="shared" ref="D613" si="1198">C613/$K613</f>
        <v>0.61112344045135925</v>
      </c>
      <c r="E613" s="3">
        <f t="shared" si="1187"/>
        <v>7101889</v>
      </c>
      <c r="F613" s="4">
        <f t="shared" ref="F613" si="1199">E613/$K613</f>
        <v>0.14994852116290844</v>
      </c>
      <c r="G613" s="3">
        <f t="shared" si="1189"/>
        <v>10892520</v>
      </c>
      <c r="H613" s="4">
        <f t="shared" ref="H613" si="1200">G613/$K613</f>
        <v>0.2299834967481755</v>
      </c>
      <c r="I613" s="3">
        <f t="shared" si="1191"/>
        <v>423633</v>
      </c>
      <c r="J613" s="4">
        <f t="shared" ref="J613" si="1201">+I613/$K613</f>
        <v>8.9445416375567664E-3</v>
      </c>
      <c r="K613" s="3">
        <f t="shared" si="1193"/>
        <v>47362181</v>
      </c>
    </row>
    <row r="614" spans="1:11" x14ac:dyDescent="0.2">
      <c r="A614" s="12">
        <f t="shared" si="1124"/>
        <v>43282</v>
      </c>
      <c r="B614" s="2"/>
      <c r="C614" s="3">
        <f t="shared" si="1185"/>
        <v>29204148</v>
      </c>
      <c r="D614" s="4">
        <f t="shared" ref="D614" si="1202">C614/$K614</f>
        <v>0.61219706969051857</v>
      </c>
      <c r="E614" s="3">
        <f t="shared" si="1187"/>
        <v>7037636</v>
      </c>
      <c r="F614" s="4">
        <f t="shared" ref="F614" si="1203">E614/$K614</f>
        <v>0.14752767780619735</v>
      </c>
      <c r="G614" s="3">
        <f t="shared" si="1189"/>
        <v>11045760</v>
      </c>
      <c r="H614" s="4">
        <f t="shared" ref="H614" si="1204">G614/$K614</f>
        <v>0.23154867947199634</v>
      </c>
      <c r="I614" s="3">
        <f t="shared" si="1191"/>
        <v>416291</v>
      </c>
      <c r="J614" s="4">
        <f t="shared" ref="J614" si="1205">+I614/$K614</f>
        <v>8.7265730312877359E-3</v>
      </c>
      <c r="K614" s="3">
        <f t="shared" si="1193"/>
        <v>47703835</v>
      </c>
    </row>
    <row r="615" spans="1:11" x14ac:dyDescent="0.2">
      <c r="A615" s="12">
        <f t="shared" si="1124"/>
        <v>43313</v>
      </c>
      <c r="B615" s="2"/>
      <c r="C615" s="3">
        <f t="shared" si="1185"/>
        <v>29318403</v>
      </c>
      <c r="D615" s="4">
        <f t="shared" ref="D615" si="1206">C615/$K615</f>
        <v>0.61085215037190566</v>
      </c>
      <c r="E615" s="3">
        <f t="shared" si="1187"/>
        <v>7154022</v>
      </c>
      <c r="F615" s="4">
        <f t="shared" ref="F615" si="1207">E615/$K615</f>
        <v>0.14905483502999536</v>
      </c>
      <c r="G615" s="3">
        <f t="shared" si="1189"/>
        <v>11092635</v>
      </c>
      <c r="H615" s="4">
        <f t="shared" ref="H615" si="1208">G615/$K615</f>
        <v>0.23111626997693782</v>
      </c>
      <c r="I615" s="3">
        <f t="shared" si="1191"/>
        <v>430847</v>
      </c>
      <c r="J615" s="4">
        <f t="shared" ref="J615" si="1209">+I615/$K615</f>
        <v>8.976744621161133E-3</v>
      </c>
      <c r="K615" s="3">
        <f t="shared" si="1193"/>
        <v>47995907</v>
      </c>
    </row>
    <row r="616" spans="1:11" x14ac:dyDescent="0.2">
      <c r="A616" s="12">
        <f t="shared" si="1124"/>
        <v>43344</v>
      </c>
      <c r="B616" s="2"/>
      <c r="C616" s="3">
        <f t="shared" si="1185"/>
        <v>29236933</v>
      </c>
      <c r="D616" s="4">
        <f t="shared" ref="D616" si="1210">C616/$K616</f>
        <v>0.60819228164636363</v>
      </c>
      <c r="E616" s="3">
        <f t="shared" si="1187"/>
        <v>7149707</v>
      </c>
      <c r="F616" s="4">
        <f t="shared" ref="F616" si="1211">E616/$K616</f>
        <v>0.14872957479613125</v>
      </c>
      <c r="G616" s="3">
        <f t="shared" si="1189"/>
        <v>11255026</v>
      </c>
      <c r="H616" s="4">
        <f t="shared" ref="H616" si="1212">G616/$K616</f>
        <v>0.2341292071548389</v>
      </c>
      <c r="I616" s="3">
        <f t="shared" si="1191"/>
        <v>430192</v>
      </c>
      <c r="J616" s="4">
        <f t="shared" ref="J616" si="1213">+I616/$K616</f>
        <v>8.9489364026661914E-3</v>
      </c>
      <c r="K616" s="3">
        <f t="shared" si="1193"/>
        <v>48071858</v>
      </c>
    </row>
  </sheetData>
  <phoneticPr fontId="0" type="noConversion"/>
  <printOptions horizontalCentered="1" gridLines="1" gridLinesSet="0"/>
  <pageMargins left="9.7166666666666707E-2" right="0.5" top="0.5" bottom="0.5" header="0.25" footer="0.25"/>
  <pageSetup scale="86" orientation="portrait" r:id="rId1"/>
  <headerFooter alignWithMargins="0">
    <oddHeader>&amp;L&amp;D&amp;R&amp;P of &amp;N</oddHeader>
    <oddFooter>&amp;L&amp;8&amp;Z&amp;F
&amp;D &amp;T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2:X82"/>
  <sheetViews>
    <sheetView workbookViewId="0"/>
  </sheetViews>
  <sheetFormatPr defaultRowHeight="12.75" x14ac:dyDescent="0.2"/>
  <cols>
    <col min="2" max="2" width="19" customWidth="1"/>
    <col min="3" max="4" width="9" bestFit="1" customWidth="1"/>
    <col min="5" max="5" width="10.42578125" bestFit="1" customWidth="1"/>
    <col min="7" max="7" width="10.140625" customWidth="1"/>
    <col min="8" max="8" width="10" bestFit="1" customWidth="1"/>
    <col min="9" max="22" width="10.7109375" customWidth="1"/>
    <col min="23" max="23" width="10.85546875" customWidth="1"/>
    <col min="24" max="26" width="10.7109375" customWidth="1"/>
  </cols>
  <sheetData>
    <row r="2" spans="2:24" ht="15.75" x14ac:dyDescent="0.25">
      <c r="B2" s="74" t="s">
        <v>90</v>
      </c>
    </row>
    <row r="3" spans="2:24" ht="13.5" thickBot="1" x14ac:dyDescent="0.25">
      <c r="B3" s="64"/>
    </row>
    <row r="4" spans="2:24" ht="39" customHeight="1" thickBot="1" x14ac:dyDescent="0.25">
      <c r="C4" s="201" t="s">
        <v>85</v>
      </c>
      <c r="D4" s="202"/>
      <c r="E4" s="202"/>
      <c r="F4" s="202"/>
      <c r="G4" s="202"/>
      <c r="H4" s="203"/>
      <c r="I4" s="204" t="s">
        <v>102</v>
      </c>
      <c r="J4" s="205"/>
      <c r="K4" s="205"/>
      <c r="L4" s="205"/>
      <c r="M4" s="205"/>
      <c r="N4" s="206"/>
      <c r="O4" s="207" t="s">
        <v>103</v>
      </c>
      <c r="P4" s="208"/>
      <c r="Q4" s="208"/>
      <c r="R4" s="208"/>
      <c r="S4" s="208"/>
      <c r="T4" s="208"/>
      <c r="U4" s="208"/>
      <c r="V4" s="209"/>
      <c r="W4" s="210" t="s">
        <v>104</v>
      </c>
      <c r="X4" s="211"/>
    </row>
    <row r="5" spans="2:24" ht="51.75" thickBot="1" x14ac:dyDescent="0.25">
      <c r="B5" s="80"/>
      <c r="C5" s="75" t="s">
        <v>86</v>
      </c>
      <c r="D5" s="70" t="s">
        <v>87</v>
      </c>
      <c r="E5" s="70" t="s">
        <v>88</v>
      </c>
      <c r="F5" s="75" t="s">
        <v>89</v>
      </c>
      <c r="G5" s="76" t="s">
        <v>91</v>
      </c>
      <c r="H5" s="72" t="s">
        <v>92</v>
      </c>
      <c r="I5" s="84" t="s">
        <v>98</v>
      </c>
      <c r="J5" s="85" t="s">
        <v>99</v>
      </c>
      <c r="K5" s="86" t="s">
        <v>100</v>
      </c>
      <c r="L5" s="87" t="s">
        <v>89</v>
      </c>
      <c r="M5" s="86" t="s">
        <v>101</v>
      </c>
      <c r="N5" s="88" t="s">
        <v>80</v>
      </c>
      <c r="O5" s="90" t="s">
        <v>120</v>
      </c>
      <c r="P5" s="90" t="s">
        <v>121</v>
      </c>
      <c r="Q5" s="98" t="s">
        <v>118</v>
      </c>
      <c r="R5" s="97" t="s">
        <v>89</v>
      </c>
      <c r="S5" s="100" t="s">
        <v>116</v>
      </c>
      <c r="T5" s="97" t="s">
        <v>117</v>
      </c>
      <c r="U5" s="89" t="s">
        <v>119</v>
      </c>
      <c r="V5" s="91" t="s">
        <v>80</v>
      </c>
      <c r="W5" s="95" t="s">
        <v>106</v>
      </c>
      <c r="X5" s="94" t="s">
        <v>105</v>
      </c>
    </row>
    <row r="6" spans="2:24" x14ac:dyDescent="0.2">
      <c r="B6" s="79">
        <v>41275</v>
      </c>
      <c r="C6" s="111">
        <v>615</v>
      </c>
      <c r="D6" s="112">
        <v>458.3</v>
      </c>
      <c r="E6" s="113">
        <v>1073.3</v>
      </c>
      <c r="F6" s="65">
        <v>10</v>
      </c>
      <c r="G6" s="115">
        <v>448.3</v>
      </c>
      <c r="H6" s="73">
        <v>21</v>
      </c>
      <c r="I6" s="65">
        <f t="shared" ref="I6:I24" si="0">VLOOKUP(B6,BUsWages,11,FALSE)</f>
        <v>3395435</v>
      </c>
      <c r="J6" s="69">
        <f t="shared" ref="J6:J24" si="1">VLOOKUP(B6,NBUsalries,11,FALSE)</f>
        <v>3221032</v>
      </c>
      <c r="K6" s="66">
        <f>SUM(I6:J6)</f>
        <v>6616467</v>
      </c>
      <c r="L6" s="65">
        <f t="shared" ref="L6:L24" si="2">VLOOKUP(B6,ExecSalaries,11,FALSE)</f>
        <v>174988</v>
      </c>
      <c r="M6" s="66">
        <f>J6+L6</f>
        <v>3396020</v>
      </c>
      <c r="N6" s="82">
        <f>I6+M6</f>
        <v>6791455</v>
      </c>
      <c r="O6" s="92">
        <f>I6/C6</f>
        <v>5521.0325203252032</v>
      </c>
      <c r="P6" s="65">
        <f>J6/D6</f>
        <v>7028.2173248963563</v>
      </c>
      <c r="Q6" s="99"/>
      <c r="R6" s="69">
        <f>L6/F6</f>
        <v>17498.8</v>
      </c>
      <c r="S6" s="101"/>
      <c r="T6" s="69">
        <f>(J6+L6)/(D6+F6)</f>
        <v>7251.8043988896006</v>
      </c>
      <c r="U6" s="66"/>
      <c r="V6" s="82">
        <f>N6/E6</f>
        <v>6327.6390571135753</v>
      </c>
      <c r="W6" s="82">
        <f>O6/H6</f>
        <v>262.90631049167632</v>
      </c>
      <c r="X6" s="93"/>
    </row>
    <row r="7" spans="2:24" x14ac:dyDescent="0.2">
      <c r="B7" s="79">
        <f>B6+31</f>
        <v>41306</v>
      </c>
      <c r="C7" s="111">
        <v>624.47500000000002</v>
      </c>
      <c r="D7" s="112">
        <v>466.57500000000005</v>
      </c>
      <c r="E7" s="112">
        <v>1091.0500000000002</v>
      </c>
      <c r="F7" s="65">
        <v>10</v>
      </c>
      <c r="G7" s="115">
        <v>456.57500000000005</v>
      </c>
      <c r="H7" s="73">
        <v>19</v>
      </c>
      <c r="I7" s="65">
        <f t="shared" si="0"/>
        <v>2945142</v>
      </c>
      <c r="J7" s="69">
        <f t="shared" si="1"/>
        <v>3186220</v>
      </c>
      <c r="K7" s="66">
        <f t="shared" ref="K7:K24" si="3">SUM(I7:J7)</f>
        <v>6131362</v>
      </c>
      <c r="L7" s="65">
        <f t="shared" si="2"/>
        <v>210560</v>
      </c>
      <c r="M7" s="66">
        <f t="shared" ref="M7:M24" si="4">J7+L7</f>
        <v>3396780</v>
      </c>
      <c r="N7" s="82">
        <f t="shared" ref="N7:N24" si="5">I7+M7</f>
        <v>6341922</v>
      </c>
      <c r="O7" s="92">
        <f t="shared" ref="O7:O24" si="6">I7/C7</f>
        <v>4716.1887985908161</v>
      </c>
      <c r="P7" s="65">
        <f t="shared" ref="P7:P24" si="7">J7/D7</f>
        <v>6828.955687724374</v>
      </c>
      <c r="Q7" s="102">
        <f>(P7-P6)/P6</f>
        <v>-2.8351661304799051E-2</v>
      </c>
      <c r="R7" s="69">
        <f t="shared" ref="R7:R24" si="8">L7/F7</f>
        <v>21056</v>
      </c>
      <c r="S7" s="102">
        <f>(R7-R6)/R6</f>
        <v>0.20328251080074067</v>
      </c>
      <c r="T7" s="69">
        <f t="shared" ref="T7:T25" si="9">(J7+L7)/(D7+F7)</f>
        <v>7127.4825578345481</v>
      </c>
      <c r="U7" s="102">
        <f>(T7-T6)/T6</f>
        <v>-1.7143573408307702E-2</v>
      </c>
      <c r="V7" s="82">
        <f t="shared" ref="V7:V25" si="10">N7/E7</f>
        <v>5812.6776957976253</v>
      </c>
      <c r="W7" s="82">
        <f t="shared" ref="W7:W24" si="11">O7/H7</f>
        <v>248.22046308372717</v>
      </c>
      <c r="X7" s="96">
        <f>(W7-W6)/W6</f>
        <v>-5.5859623074411183E-2</v>
      </c>
    </row>
    <row r="8" spans="2:24" x14ac:dyDescent="0.2">
      <c r="B8" s="79">
        <f>B7+28</f>
        <v>41334</v>
      </c>
      <c r="C8" s="111">
        <v>622.27499999999998</v>
      </c>
      <c r="D8" s="112">
        <v>466.57500000000005</v>
      </c>
      <c r="E8" s="112">
        <v>1088.8499999999999</v>
      </c>
      <c r="F8" s="65">
        <v>10</v>
      </c>
      <c r="G8" s="115">
        <v>456.57500000000005</v>
      </c>
      <c r="H8" s="73">
        <v>21</v>
      </c>
      <c r="I8" s="65">
        <f t="shared" si="0"/>
        <v>3225068</v>
      </c>
      <c r="J8" s="69">
        <f t="shared" si="1"/>
        <v>3406916</v>
      </c>
      <c r="K8" s="66">
        <f t="shared" si="3"/>
        <v>6631984</v>
      </c>
      <c r="L8" s="65">
        <f t="shared" si="2"/>
        <v>211810</v>
      </c>
      <c r="M8" s="66">
        <f t="shared" si="4"/>
        <v>3618726</v>
      </c>
      <c r="N8" s="82">
        <f t="shared" si="5"/>
        <v>6843794</v>
      </c>
      <c r="O8" s="92">
        <f t="shared" si="6"/>
        <v>5182.7053955244874</v>
      </c>
      <c r="P8" s="65">
        <f t="shared" si="7"/>
        <v>7301.9686009751913</v>
      </c>
      <c r="Q8" s="102">
        <f t="shared" ref="Q8:S25" si="12">(P8-P7)/P7</f>
        <v>6.9265775746809727E-2</v>
      </c>
      <c r="R8" s="69">
        <f t="shared" si="8"/>
        <v>21181</v>
      </c>
      <c r="S8" s="102">
        <f t="shared" si="12"/>
        <v>5.9365501519756843E-3</v>
      </c>
      <c r="T8" s="69">
        <f t="shared" si="9"/>
        <v>7593.193096574515</v>
      </c>
      <c r="U8" s="102">
        <f t="shared" ref="U8" si="13">(T8-T7)/T7</f>
        <v>6.5340116227721484E-2</v>
      </c>
      <c r="V8" s="82">
        <f t="shared" si="10"/>
        <v>6285.3414152546266</v>
      </c>
      <c r="W8" s="82">
        <f t="shared" si="11"/>
        <v>246.79549502497559</v>
      </c>
      <c r="X8" s="96">
        <f t="shared" ref="X8:X24" si="14">(W8-W7)/W7</f>
        <v>-5.7407356389908857E-3</v>
      </c>
    </row>
    <row r="9" spans="2:24" x14ac:dyDescent="0.2">
      <c r="B9" s="79">
        <f t="shared" ref="B9" si="15">B8+31</f>
        <v>41365</v>
      </c>
      <c r="C9" s="111">
        <v>624.27499999999998</v>
      </c>
      <c r="D9" s="112">
        <v>468.57500000000005</v>
      </c>
      <c r="E9" s="112">
        <v>1092.8499999999999</v>
      </c>
      <c r="F9" s="65">
        <v>10</v>
      </c>
      <c r="G9" s="115">
        <v>458.57500000000005</v>
      </c>
      <c r="H9" s="73">
        <v>22</v>
      </c>
      <c r="I9" s="65">
        <f t="shared" si="0"/>
        <v>3248817</v>
      </c>
      <c r="J9" s="69">
        <f t="shared" si="1"/>
        <v>3331254</v>
      </c>
      <c r="K9" s="66">
        <f t="shared" si="3"/>
        <v>6580071</v>
      </c>
      <c r="L9" s="65">
        <f t="shared" si="2"/>
        <v>209861</v>
      </c>
      <c r="M9" s="66">
        <f t="shared" si="4"/>
        <v>3541115</v>
      </c>
      <c r="N9" s="82">
        <f t="shared" si="5"/>
        <v>6789932</v>
      </c>
      <c r="O9" s="92">
        <f t="shared" si="6"/>
        <v>5204.1440070481758</v>
      </c>
      <c r="P9" s="65">
        <f t="shared" si="7"/>
        <v>7109.3293496238584</v>
      </c>
      <c r="Q9" s="102">
        <f t="shared" si="12"/>
        <v>-2.6381824118718551E-2</v>
      </c>
      <c r="R9" s="69">
        <f t="shared" si="8"/>
        <v>20986.1</v>
      </c>
      <c r="S9" s="102">
        <f t="shared" si="12"/>
        <v>-9.201642981917826E-3</v>
      </c>
      <c r="T9" s="69">
        <f t="shared" si="9"/>
        <v>7399.2895575406146</v>
      </c>
      <c r="U9" s="102">
        <f t="shared" ref="U9" si="16">(T9-T8)/T8</f>
        <v>-2.5536495196121813E-2</v>
      </c>
      <c r="V9" s="82">
        <f t="shared" si="10"/>
        <v>6213.0502813743888</v>
      </c>
      <c r="W9" s="82">
        <f t="shared" si="11"/>
        <v>236.55200032037163</v>
      </c>
      <c r="X9" s="96">
        <f t="shared" si="14"/>
        <v>-4.1506003598515133E-2</v>
      </c>
    </row>
    <row r="10" spans="2:24" x14ac:dyDescent="0.2">
      <c r="B10" s="79">
        <f>B9+30</f>
        <v>41395</v>
      </c>
      <c r="C10" s="111">
        <v>616.27500000000009</v>
      </c>
      <c r="D10" s="112">
        <v>466.57500000000005</v>
      </c>
      <c r="E10" s="112">
        <v>1082.8500000000001</v>
      </c>
      <c r="F10" s="65">
        <v>10</v>
      </c>
      <c r="G10" s="115">
        <v>456.57500000000005</v>
      </c>
      <c r="H10" s="73">
        <v>22</v>
      </c>
      <c r="I10" s="65">
        <f t="shared" si="0"/>
        <v>3345704</v>
      </c>
      <c r="J10" s="69">
        <f t="shared" si="1"/>
        <v>3318433</v>
      </c>
      <c r="K10" s="66">
        <f t="shared" si="3"/>
        <v>6664137</v>
      </c>
      <c r="L10" s="65">
        <f t="shared" si="2"/>
        <v>229998</v>
      </c>
      <c r="M10" s="66">
        <f t="shared" si="4"/>
        <v>3548431</v>
      </c>
      <c r="N10" s="82">
        <f t="shared" si="5"/>
        <v>6894135</v>
      </c>
      <c r="O10" s="92">
        <f t="shared" si="6"/>
        <v>5428.9140399983762</v>
      </c>
      <c r="P10" s="65">
        <f t="shared" si="7"/>
        <v>7112.3249209666174</v>
      </c>
      <c r="Q10" s="102">
        <f t="shared" si="12"/>
        <v>4.2135779557285691E-4</v>
      </c>
      <c r="R10" s="69">
        <f t="shared" si="8"/>
        <v>22999.8</v>
      </c>
      <c r="S10" s="102">
        <f t="shared" si="12"/>
        <v>9.595398859244933E-2</v>
      </c>
      <c r="T10" s="69">
        <f t="shared" si="9"/>
        <v>7445.6927031422119</v>
      </c>
      <c r="U10" s="102">
        <f t="shared" ref="U10" si="17">(T10-T9)/T9</f>
        <v>6.2712974321038539E-3</v>
      </c>
      <c r="V10" s="82">
        <f t="shared" si="10"/>
        <v>6366.6574317772538</v>
      </c>
      <c r="W10" s="82">
        <f t="shared" si="11"/>
        <v>246.76881999992619</v>
      </c>
      <c r="X10" s="96">
        <f t="shared" si="14"/>
        <v>4.3190586702786374E-2</v>
      </c>
    </row>
    <row r="11" spans="2:24" x14ac:dyDescent="0.2">
      <c r="B11" s="79">
        <f t="shared" ref="B11" si="18">B10+31</f>
        <v>41426</v>
      </c>
      <c r="C11" s="111">
        <v>614.27500000000009</v>
      </c>
      <c r="D11" s="112">
        <v>467.57500000000005</v>
      </c>
      <c r="E11" s="112">
        <v>1081.8500000000001</v>
      </c>
      <c r="F11" s="65">
        <v>10</v>
      </c>
      <c r="G11" s="115">
        <v>457.57500000000005</v>
      </c>
      <c r="H11" s="73">
        <v>20</v>
      </c>
      <c r="I11" s="65">
        <f t="shared" si="0"/>
        <v>3075717</v>
      </c>
      <c r="J11" s="69">
        <f t="shared" si="1"/>
        <v>3182057</v>
      </c>
      <c r="K11" s="66">
        <f t="shared" si="3"/>
        <v>6257774</v>
      </c>
      <c r="L11" s="65">
        <f t="shared" si="2"/>
        <v>185072</v>
      </c>
      <c r="M11" s="66">
        <f t="shared" si="4"/>
        <v>3367129</v>
      </c>
      <c r="N11" s="82">
        <f t="shared" si="5"/>
        <v>6442846</v>
      </c>
      <c r="O11" s="92">
        <f t="shared" si="6"/>
        <v>5007.0684953807322</v>
      </c>
      <c r="P11" s="65">
        <f t="shared" si="7"/>
        <v>6805.4472544511573</v>
      </c>
      <c r="Q11" s="102">
        <f t="shared" si="12"/>
        <v>-4.3147306953146503E-2</v>
      </c>
      <c r="R11" s="69">
        <f t="shared" si="8"/>
        <v>18507.2</v>
      </c>
      <c r="S11" s="102">
        <f t="shared" si="12"/>
        <v>-0.19533213332289839</v>
      </c>
      <c r="T11" s="69">
        <f t="shared" si="9"/>
        <v>7050.471653666963</v>
      </c>
      <c r="U11" s="102">
        <f t="shared" ref="U11" si="19">(T11-T10)/T10</f>
        <v>-5.3080494351916883E-2</v>
      </c>
      <c r="V11" s="82">
        <f t="shared" si="10"/>
        <v>5955.3967740444605</v>
      </c>
      <c r="W11" s="82">
        <f t="shared" si="11"/>
        <v>250.35342476903662</v>
      </c>
      <c r="X11" s="96">
        <f t="shared" si="14"/>
        <v>1.4526165700802474E-2</v>
      </c>
    </row>
    <row r="12" spans="2:24" x14ac:dyDescent="0.2">
      <c r="B12" s="79">
        <f>B11+30</f>
        <v>41456</v>
      </c>
      <c r="C12" s="111">
        <v>610.27500000000009</v>
      </c>
      <c r="D12" s="112">
        <v>467.45000000000005</v>
      </c>
      <c r="E12" s="112">
        <v>1077.7250000000001</v>
      </c>
      <c r="F12" s="65">
        <v>10</v>
      </c>
      <c r="G12" s="115">
        <v>457.45000000000005</v>
      </c>
      <c r="H12" s="73">
        <v>22</v>
      </c>
      <c r="I12" s="65">
        <f t="shared" si="0"/>
        <v>3454426</v>
      </c>
      <c r="J12" s="69">
        <f t="shared" si="1"/>
        <v>3297791</v>
      </c>
      <c r="K12" s="66">
        <f t="shared" si="3"/>
        <v>6752217</v>
      </c>
      <c r="L12" s="65">
        <f t="shared" si="2"/>
        <v>226364</v>
      </c>
      <c r="M12" s="66">
        <f t="shared" si="4"/>
        <v>3524155</v>
      </c>
      <c r="N12" s="82">
        <f t="shared" si="5"/>
        <v>6978581</v>
      </c>
      <c r="O12" s="92">
        <f t="shared" si="6"/>
        <v>5660.4416041948298</v>
      </c>
      <c r="P12" s="65">
        <f t="shared" si="7"/>
        <v>7054.8529254465711</v>
      </c>
      <c r="Q12" s="102">
        <f t="shared" si="12"/>
        <v>3.6647947103298474E-2</v>
      </c>
      <c r="R12" s="69">
        <f t="shared" si="8"/>
        <v>22636.400000000001</v>
      </c>
      <c r="S12" s="102">
        <f t="shared" si="12"/>
        <v>0.22311316676752835</v>
      </c>
      <c r="T12" s="69">
        <f t="shared" si="9"/>
        <v>7381.2022201277614</v>
      </c>
      <c r="U12" s="102">
        <f t="shared" ref="U12" si="20">(T12-T11)/T11</f>
        <v>4.6908998816949335E-2</v>
      </c>
      <c r="V12" s="82">
        <f t="shared" si="10"/>
        <v>6475.2891507573813</v>
      </c>
      <c r="W12" s="82">
        <f t="shared" si="11"/>
        <v>257.29280019067409</v>
      </c>
      <c r="X12" s="96">
        <f t="shared" si="14"/>
        <v>2.7718316328364113E-2</v>
      </c>
    </row>
    <row r="13" spans="2:24" x14ac:dyDescent="0.2">
      <c r="B13" s="79">
        <f t="shared" ref="B13:B14" si="21">B12+31</f>
        <v>41487</v>
      </c>
      <c r="C13" s="111">
        <v>606.40000000000009</v>
      </c>
      <c r="D13" s="112">
        <v>467.35</v>
      </c>
      <c r="E13" s="112">
        <v>1073.75</v>
      </c>
      <c r="F13" s="65">
        <v>10</v>
      </c>
      <c r="G13" s="115">
        <v>457.35</v>
      </c>
      <c r="H13" s="73">
        <v>22</v>
      </c>
      <c r="I13" s="65">
        <f t="shared" si="0"/>
        <v>3124781</v>
      </c>
      <c r="J13" s="69">
        <f t="shared" si="1"/>
        <v>3184147</v>
      </c>
      <c r="K13" s="66">
        <f t="shared" si="3"/>
        <v>6308928</v>
      </c>
      <c r="L13" s="65">
        <f t="shared" si="2"/>
        <v>459786</v>
      </c>
      <c r="M13" s="66">
        <f t="shared" si="4"/>
        <v>3643933</v>
      </c>
      <c r="N13" s="82">
        <f t="shared" si="5"/>
        <v>6768714</v>
      </c>
      <c r="O13" s="92">
        <f t="shared" si="6"/>
        <v>5153.0029683377297</v>
      </c>
      <c r="P13" s="65">
        <f t="shared" si="7"/>
        <v>6813.1956777575688</v>
      </c>
      <c r="Q13" s="102">
        <f t="shared" si="12"/>
        <v>-3.425404473243579E-2</v>
      </c>
      <c r="R13" s="69">
        <f t="shared" si="8"/>
        <v>45978.6</v>
      </c>
      <c r="S13" s="102">
        <f t="shared" si="12"/>
        <v>1.0311798695905707</v>
      </c>
      <c r="T13" s="69">
        <f t="shared" si="9"/>
        <v>7633.6713103592747</v>
      </c>
      <c r="U13" s="102">
        <f t="shared" ref="U13" si="22">(T13-T12)/T12</f>
        <v>3.4204331855731664E-2</v>
      </c>
      <c r="V13" s="82">
        <f t="shared" si="10"/>
        <v>6303.8081490104769</v>
      </c>
      <c r="W13" s="82">
        <f t="shared" si="11"/>
        <v>234.227407651715</v>
      </c>
      <c r="X13" s="96">
        <f t="shared" si="14"/>
        <v>-8.964647484059339E-2</v>
      </c>
    </row>
    <row r="14" spans="2:24" x14ac:dyDescent="0.2">
      <c r="B14" s="79">
        <f t="shared" si="21"/>
        <v>41518</v>
      </c>
      <c r="C14" s="111">
        <v>612.27500000000009</v>
      </c>
      <c r="D14" s="112">
        <v>466.80000000000007</v>
      </c>
      <c r="E14" s="112">
        <v>1079.0750000000003</v>
      </c>
      <c r="F14" s="65">
        <v>10</v>
      </c>
      <c r="G14" s="115">
        <v>456.80000000000007</v>
      </c>
      <c r="H14" s="73">
        <v>20</v>
      </c>
      <c r="I14" s="65">
        <f t="shared" si="0"/>
        <v>3470118</v>
      </c>
      <c r="J14" s="69">
        <f t="shared" si="1"/>
        <v>3351775</v>
      </c>
      <c r="K14" s="66">
        <f t="shared" si="3"/>
        <v>6821893</v>
      </c>
      <c r="L14" s="65">
        <f t="shared" si="2"/>
        <v>242900</v>
      </c>
      <c r="M14" s="66">
        <f t="shared" si="4"/>
        <v>3594675</v>
      </c>
      <c r="N14" s="82">
        <f t="shared" si="5"/>
        <v>7064793</v>
      </c>
      <c r="O14" s="92">
        <f t="shared" si="6"/>
        <v>5667.5807439467553</v>
      </c>
      <c r="P14" s="65">
        <f t="shared" si="7"/>
        <v>7180.3234790059969</v>
      </c>
      <c r="Q14" s="102">
        <f t="shared" si="12"/>
        <v>5.3884816848422168E-2</v>
      </c>
      <c r="R14" s="69">
        <f t="shared" si="8"/>
        <v>24290</v>
      </c>
      <c r="S14" s="102">
        <f t="shared" si="12"/>
        <v>-0.4717107523935048</v>
      </c>
      <c r="T14" s="69">
        <f t="shared" si="9"/>
        <v>7539.1673657718111</v>
      </c>
      <c r="U14" s="102">
        <f t="shared" ref="U14" si="23">(T14-T13)/T13</f>
        <v>-1.237988128454221E-2</v>
      </c>
      <c r="V14" s="82">
        <f t="shared" si="10"/>
        <v>6547.0824548803357</v>
      </c>
      <c r="W14" s="82">
        <f t="shared" si="11"/>
        <v>283.37903719733777</v>
      </c>
      <c r="X14" s="96">
        <f t="shared" si="14"/>
        <v>0.20984576501273028</v>
      </c>
    </row>
    <row r="15" spans="2:24" x14ac:dyDescent="0.2">
      <c r="B15" s="79">
        <f>B14+30</f>
        <v>41548</v>
      </c>
      <c r="C15" s="111">
        <v>611.27500000000009</v>
      </c>
      <c r="D15" s="112">
        <v>467.00000000000006</v>
      </c>
      <c r="E15" s="112">
        <v>1078.2750000000001</v>
      </c>
      <c r="F15" s="65">
        <v>11</v>
      </c>
      <c r="G15" s="115">
        <v>456.00000000000006</v>
      </c>
      <c r="H15" s="73">
        <v>23</v>
      </c>
      <c r="I15" s="65">
        <f t="shared" si="0"/>
        <v>3507363</v>
      </c>
      <c r="J15" s="69">
        <f t="shared" si="1"/>
        <v>3262895</v>
      </c>
      <c r="K15" s="66">
        <f t="shared" si="3"/>
        <v>6770258</v>
      </c>
      <c r="L15" s="65">
        <f t="shared" si="2"/>
        <v>258827</v>
      </c>
      <c r="M15" s="66">
        <f t="shared" si="4"/>
        <v>3521722</v>
      </c>
      <c r="N15" s="82">
        <f t="shared" si="5"/>
        <v>7029085</v>
      </c>
      <c r="O15" s="92">
        <f t="shared" si="6"/>
        <v>5737.7825037830753</v>
      </c>
      <c r="P15" s="65">
        <f t="shared" si="7"/>
        <v>6986.927194860813</v>
      </c>
      <c r="Q15" s="102">
        <f t="shared" si="12"/>
        <v>-2.6934202158251038E-2</v>
      </c>
      <c r="R15" s="69">
        <f t="shared" si="8"/>
        <v>23529.727272727272</v>
      </c>
      <c r="S15" s="102">
        <f t="shared" si="12"/>
        <v>-3.1299824095213175E-2</v>
      </c>
      <c r="T15" s="69">
        <f t="shared" si="9"/>
        <v>7367.6192468619238</v>
      </c>
      <c r="U15" s="102">
        <f t="shared" ref="U15" si="24">(T15-T14)/T14</f>
        <v>-2.2754252636534397E-2</v>
      </c>
      <c r="V15" s="82">
        <f t="shared" si="10"/>
        <v>6518.8240476687297</v>
      </c>
      <c r="W15" s="82">
        <f t="shared" si="11"/>
        <v>249.46880451230763</v>
      </c>
      <c r="X15" s="96">
        <f t="shared" si="14"/>
        <v>-0.11966387147196049</v>
      </c>
    </row>
    <row r="16" spans="2:24" x14ac:dyDescent="0.2">
      <c r="B16" s="79">
        <f t="shared" ref="B16" si="25">B15+31</f>
        <v>41579</v>
      </c>
      <c r="C16" s="111">
        <v>609.25</v>
      </c>
      <c r="D16" s="112">
        <v>464.88</v>
      </c>
      <c r="E16" s="112">
        <f>C16+D16</f>
        <v>1074.1300000000001</v>
      </c>
      <c r="F16" s="65">
        <v>11</v>
      </c>
      <c r="G16" s="115">
        <v>456.00000000000006</v>
      </c>
      <c r="H16" s="73">
        <v>19</v>
      </c>
      <c r="I16" s="65">
        <f t="shared" si="0"/>
        <v>3082820</v>
      </c>
      <c r="J16" s="69">
        <f t="shared" si="1"/>
        <v>3272685</v>
      </c>
      <c r="K16" s="66">
        <f t="shared" si="3"/>
        <v>6355505</v>
      </c>
      <c r="L16" s="65">
        <f t="shared" si="2"/>
        <v>257322</v>
      </c>
      <c r="M16" s="66">
        <f t="shared" si="4"/>
        <v>3530007</v>
      </c>
      <c r="N16" s="82">
        <f t="shared" si="5"/>
        <v>6612827</v>
      </c>
      <c r="O16" s="92">
        <f t="shared" si="6"/>
        <v>5060.0246204349614</v>
      </c>
      <c r="P16" s="65">
        <f t="shared" si="7"/>
        <v>7039.8489932885905</v>
      </c>
      <c r="Q16" s="102">
        <f t="shared" si="12"/>
        <v>7.5744024449981061E-3</v>
      </c>
      <c r="R16" s="69">
        <f t="shared" si="8"/>
        <v>23392.909090909092</v>
      </c>
      <c r="S16" s="102">
        <f t="shared" si="12"/>
        <v>-5.8146947575020451E-3</v>
      </c>
      <c r="T16" s="69">
        <f t="shared" si="9"/>
        <v>7417.8511389425903</v>
      </c>
      <c r="U16" s="102">
        <f t="shared" ref="U16" si="26">(T16-T15)/T15</f>
        <v>6.8179272567677387E-3</v>
      </c>
      <c r="V16" s="82">
        <f t="shared" si="10"/>
        <v>6156.4494055654341</v>
      </c>
      <c r="W16" s="82">
        <f t="shared" si="11"/>
        <v>266.3170852860506</v>
      </c>
      <c r="X16" s="96">
        <f t="shared" si="14"/>
        <v>6.7536623694012837E-2</v>
      </c>
    </row>
    <row r="17" spans="2:24" x14ac:dyDescent="0.2">
      <c r="B17" s="79">
        <f>B16+30</f>
        <v>41609</v>
      </c>
      <c r="C17" s="111">
        <v>606.29999999999995</v>
      </c>
      <c r="D17" s="112">
        <v>466.8</v>
      </c>
      <c r="E17" s="112">
        <f t="shared" ref="E17:E19" si="27">C17+D17</f>
        <v>1073.0999999999999</v>
      </c>
      <c r="F17" s="65">
        <v>11</v>
      </c>
      <c r="G17" s="115">
        <v>457</v>
      </c>
      <c r="H17" s="73">
        <v>21</v>
      </c>
      <c r="I17" s="65">
        <f t="shared" si="0"/>
        <v>3355753</v>
      </c>
      <c r="J17" s="69">
        <f t="shared" si="1"/>
        <v>3409272</v>
      </c>
      <c r="K17" s="66">
        <f t="shared" si="3"/>
        <v>6765025</v>
      </c>
      <c r="L17" s="65">
        <f t="shared" si="2"/>
        <v>257517</v>
      </c>
      <c r="M17" s="66">
        <f t="shared" si="4"/>
        <v>3666789</v>
      </c>
      <c r="N17" s="82">
        <f t="shared" si="5"/>
        <v>7022542</v>
      </c>
      <c r="O17" s="92">
        <f t="shared" si="6"/>
        <v>5534.8062015503883</v>
      </c>
      <c r="P17" s="65">
        <f t="shared" si="7"/>
        <v>7303.4961439588687</v>
      </c>
      <c r="Q17" s="102">
        <f t="shared" si="12"/>
        <v>3.7450682666861912E-2</v>
      </c>
      <c r="R17" s="69">
        <f t="shared" si="8"/>
        <v>23410.636363636364</v>
      </c>
      <c r="S17" s="102">
        <f t="shared" si="12"/>
        <v>7.578053955743882E-4</v>
      </c>
      <c r="T17" s="69">
        <f t="shared" si="9"/>
        <v>7674.3177061532024</v>
      </c>
      <c r="U17" s="102">
        <f t="shared" ref="U17" si="28">(T17-T16)/T16</f>
        <v>3.457424022223924E-2</v>
      </c>
      <c r="V17" s="82">
        <f t="shared" si="10"/>
        <v>6544.1636380579639</v>
      </c>
      <c r="W17" s="82">
        <f t="shared" si="11"/>
        <v>263.56220007382802</v>
      </c>
      <c r="X17" s="96">
        <f t="shared" si="14"/>
        <v>-1.0344380306143555E-2</v>
      </c>
    </row>
    <row r="18" spans="2:24" x14ac:dyDescent="0.2">
      <c r="B18" s="79">
        <v>41640</v>
      </c>
      <c r="C18" s="111">
        <v>603.29999999999995</v>
      </c>
      <c r="D18" s="112">
        <v>460.5</v>
      </c>
      <c r="E18" s="112">
        <f t="shared" si="27"/>
        <v>1063.8</v>
      </c>
      <c r="F18" s="65">
        <v>11</v>
      </c>
      <c r="G18" s="115">
        <f>D18-F18</f>
        <v>449.5</v>
      </c>
      <c r="H18" s="73">
        <v>21</v>
      </c>
      <c r="I18" s="65">
        <f t="shared" si="0"/>
        <v>3361528</v>
      </c>
      <c r="J18" s="69">
        <f t="shared" si="1"/>
        <v>3296693</v>
      </c>
      <c r="K18" s="66">
        <f t="shared" si="3"/>
        <v>6658221</v>
      </c>
      <c r="L18" s="65">
        <f t="shared" si="2"/>
        <v>256436</v>
      </c>
      <c r="M18" s="66">
        <f t="shared" si="4"/>
        <v>3553129</v>
      </c>
      <c r="N18" s="82">
        <f t="shared" si="5"/>
        <v>6914657</v>
      </c>
      <c r="O18" s="92">
        <f t="shared" si="6"/>
        <v>5571.9012100116033</v>
      </c>
      <c r="P18" s="65">
        <f t="shared" si="7"/>
        <v>7158.9424538545063</v>
      </c>
      <c r="Q18" s="102">
        <f t="shared" si="12"/>
        <v>-1.9792396306518339E-2</v>
      </c>
      <c r="R18" s="69">
        <f t="shared" si="8"/>
        <v>23312.363636363636</v>
      </c>
      <c r="S18" s="102">
        <f t="shared" si="12"/>
        <v>-4.1977811173631533E-3</v>
      </c>
      <c r="T18" s="69">
        <f t="shared" si="9"/>
        <v>7535.7985153764585</v>
      </c>
      <c r="U18" s="102">
        <f t="shared" ref="U18" si="29">(T18-T17)/T17</f>
        <v>-1.8049707619698936E-2</v>
      </c>
      <c r="V18" s="82">
        <f t="shared" si="10"/>
        <v>6499.9595788682082</v>
      </c>
      <c r="W18" s="82">
        <f t="shared" si="11"/>
        <v>265.32862904817159</v>
      </c>
      <c r="X18" s="96">
        <f t="shared" si="14"/>
        <v>6.702133211244873E-3</v>
      </c>
    </row>
    <row r="19" spans="2:24" x14ac:dyDescent="0.2">
      <c r="B19" s="79">
        <f>B18+31</f>
        <v>41671</v>
      </c>
      <c r="C19" s="111">
        <v>609.29999999999995</v>
      </c>
      <c r="D19" s="112">
        <v>460.7</v>
      </c>
      <c r="E19" s="112">
        <f t="shared" si="27"/>
        <v>1070</v>
      </c>
      <c r="F19" s="65">
        <v>11</v>
      </c>
      <c r="G19" s="115">
        <f t="shared" ref="G19:G24" si="30">D19-F19</f>
        <v>449.7</v>
      </c>
      <c r="H19" s="73">
        <v>19</v>
      </c>
      <c r="I19" s="65">
        <f t="shared" si="0"/>
        <v>3018237</v>
      </c>
      <c r="J19" s="69">
        <f t="shared" si="1"/>
        <v>3229081</v>
      </c>
      <c r="K19" s="66">
        <f t="shared" si="3"/>
        <v>6247318</v>
      </c>
      <c r="L19" s="65">
        <f t="shared" si="2"/>
        <v>261969</v>
      </c>
      <c r="M19" s="66">
        <f t="shared" si="4"/>
        <v>3491050</v>
      </c>
      <c r="N19" s="82">
        <f t="shared" si="5"/>
        <v>6509287</v>
      </c>
      <c r="O19" s="92">
        <f t="shared" si="6"/>
        <v>4953.6139832594781</v>
      </c>
      <c r="P19" s="65">
        <f t="shared" si="7"/>
        <v>7009.0753201649668</v>
      </c>
      <c r="Q19" s="102">
        <f t="shared" si="12"/>
        <v>-2.0934255954082756E-2</v>
      </c>
      <c r="R19" s="69">
        <f t="shared" si="8"/>
        <v>23815.363636363636</v>
      </c>
      <c r="S19" s="102">
        <f t="shared" si="12"/>
        <v>2.1576533716014912E-2</v>
      </c>
      <c r="T19" s="69">
        <f t="shared" si="9"/>
        <v>7400.996396014416</v>
      </c>
      <c r="U19" s="102">
        <f t="shared" ref="U19" si="31">(T19-T18)/T18</f>
        <v>-1.7888232957261906E-2</v>
      </c>
      <c r="V19" s="82">
        <f t="shared" si="10"/>
        <v>6083.4457943925236</v>
      </c>
      <c r="W19" s="82">
        <f t="shared" si="11"/>
        <v>260.71652543470935</v>
      </c>
      <c r="X19" s="96">
        <f t="shared" si="14"/>
        <v>-1.7382608239478337E-2</v>
      </c>
    </row>
    <row r="20" spans="2:24" x14ac:dyDescent="0.2">
      <c r="B20" s="79">
        <f>B19+28</f>
        <v>41699</v>
      </c>
      <c r="C20" s="111">
        <v>617.79999999999995</v>
      </c>
      <c r="D20" s="112">
        <v>465.53</v>
      </c>
      <c r="E20" s="113">
        <f t="shared" ref="E20:E26" si="32">C20+D20</f>
        <v>1083.33</v>
      </c>
      <c r="F20" s="65">
        <v>12</v>
      </c>
      <c r="G20" s="115">
        <f t="shared" si="30"/>
        <v>453.53</v>
      </c>
      <c r="H20" s="73">
        <v>21</v>
      </c>
      <c r="I20" s="65">
        <f t="shared" si="0"/>
        <v>3254816</v>
      </c>
      <c r="J20" s="69">
        <f t="shared" si="1"/>
        <v>3399232</v>
      </c>
      <c r="K20" s="66">
        <f t="shared" si="3"/>
        <v>6654048</v>
      </c>
      <c r="L20" s="65">
        <f t="shared" si="2"/>
        <v>270852</v>
      </c>
      <c r="M20" s="66">
        <f t="shared" si="4"/>
        <v>3670084</v>
      </c>
      <c r="N20" s="82">
        <f t="shared" si="5"/>
        <v>6924900</v>
      </c>
      <c r="O20" s="92">
        <f t="shared" si="6"/>
        <v>5268.3975396568476</v>
      </c>
      <c r="P20" s="65">
        <f t="shared" si="7"/>
        <v>7301.8538010439715</v>
      </c>
      <c r="Q20" s="102">
        <f t="shared" si="12"/>
        <v>4.1771341796925342E-2</v>
      </c>
      <c r="R20" s="69">
        <f t="shared" si="8"/>
        <v>22571</v>
      </c>
      <c r="S20" s="102">
        <f t="shared" si="12"/>
        <v>-5.225045711515483E-2</v>
      </c>
      <c r="T20" s="69">
        <f t="shared" si="9"/>
        <v>7685.5569283605219</v>
      </c>
      <c r="U20" s="102">
        <f t="shared" ref="U20" si="33">(T20-T19)/T19</f>
        <v>3.8448948914412043E-2</v>
      </c>
      <c r="V20" s="82">
        <f t="shared" si="10"/>
        <v>6392.2350530309332</v>
      </c>
      <c r="W20" s="82">
        <f t="shared" si="11"/>
        <v>250.87607331699274</v>
      </c>
      <c r="X20" s="96">
        <f t="shared" si="14"/>
        <v>-3.7743875656938097E-2</v>
      </c>
    </row>
    <row r="21" spans="2:24" x14ac:dyDescent="0.2">
      <c r="B21" s="79">
        <f t="shared" ref="B21:B28" si="34">B20+31</f>
        <v>41730</v>
      </c>
      <c r="C21" s="111">
        <v>614.79999999999995</v>
      </c>
      <c r="D21" s="112">
        <v>471.5</v>
      </c>
      <c r="E21" s="113">
        <f t="shared" si="32"/>
        <v>1086.3</v>
      </c>
      <c r="F21" s="65">
        <v>12</v>
      </c>
      <c r="G21" s="115">
        <f t="shared" si="30"/>
        <v>459.5</v>
      </c>
      <c r="H21" s="73">
        <v>22</v>
      </c>
      <c r="I21" s="65">
        <f t="shared" si="0"/>
        <v>3298552</v>
      </c>
      <c r="J21" s="69">
        <f t="shared" si="1"/>
        <v>3362602</v>
      </c>
      <c r="K21" s="66">
        <f t="shared" si="3"/>
        <v>6661154</v>
      </c>
      <c r="L21" s="65">
        <f t="shared" si="2"/>
        <v>278470</v>
      </c>
      <c r="M21" s="66">
        <f t="shared" si="4"/>
        <v>3641072</v>
      </c>
      <c r="N21" s="82">
        <f t="shared" si="5"/>
        <v>6939624</v>
      </c>
      <c r="O21" s="92">
        <f t="shared" si="6"/>
        <v>5365.2439817826944</v>
      </c>
      <c r="P21" s="65">
        <f t="shared" si="7"/>
        <v>7131.7115588547185</v>
      </c>
      <c r="Q21" s="102">
        <f t="shared" si="12"/>
        <v>-2.3301239222966525E-2</v>
      </c>
      <c r="R21" s="69">
        <f t="shared" si="8"/>
        <v>23205.833333333332</v>
      </c>
      <c r="S21" s="102">
        <f t="shared" si="12"/>
        <v>2.812606146530203E-2</v>
      </c>
      <c r="T21" s="69">
        <f t="shared" si="9"/>
        <v>7530.6556359875904</v>
      </c>
      <c r="U21" s="102">
        <f t="shared" ref="U21" si="35">(T21-T20)/T20</f>
        <v>-2.0154855896171851E-2</v>
      </c>
      <c r="V21" s="82">
        <f t="shared" si="10"/>
        <v>6388.3126208229769</v>
      </c>
      <c r="W21" s="82">
        <f t="shared" si="11"/>
        <v>243.87472644466791</v>
      </c>
      <c r="X21" s="96">
        <f t="shared" si="14"/>
        <v>-2.7907591105662464E-2</v>
      </c>
    </row>
    <row r="22" spans="2:24" x14ac:dyDescent="0.2">
      <c r="B22" s="79">
        <f>B21+30</f>
        <v>41760</v>
      </c>
      <c r="C22" s="111">
        <v>610.29999999999995</v>
      </c>
      <c r="D22" s="112">
        <v>472.3</v>
      </c>
      <c r="E22" s="113">
        <f t="shared" si="32"/>
        <v>1082.5999999999999</v>
      </c>
      <c r="F22" s="65">
        <v>12</v>
      </c>
      <c r="G22" s="115">
        <f t="shared" si="30"/>
        <v>460.3</v>
      </c>
      <c r="H22" s="73">
        <v>21</v>
      </c>
      <c r="I22" s="65">
        <f t="shared" si="0"/>
        <v>3283216</v>
      </c>
      <c r="J22" s="69">
        <f t="shared" si="1"/>
        <v>3421400</v>
      </c>
      <c r="K22" s="66">
        <f t="shared" si="3"/>
        <v>6704616</v>
      </c>
      <c r="L22" s="65">
        <f t="shared" si="2"/>
        <v>285917</v>
      </c>
      <c r="M22" s="66">
        <f t="shared" si="4"/>
        <v>3707317</v>
      </c>
      <c r="N22" s="82">
        <f t="shared" si="5"/>
        <v>6990533</v>
      </c>
      <c r="O22" s="92">
        <f t="shared" si="6"/>
        <v>5379.6755693921023</v>
      </c>
      <c r="P22" s="65">
        <f t="shared" si="7"/>
        <v>7244.1244971416472</v>
      </c>
      <c r="Q22" s="102">
        <f t="shared" si="12"/>
        <v>1.5762406732133891E-2</v>
      </c>
      <c r="R22" s="69">
        <f t="shared" si="8"/>
        <v>23826.416666666668</v>
      </c>
      <c r="S22" s="102">
        <f t="shared" si="12"/>
        <v>2.6742557546593992E-2</v>
      </c>
      <c r="T22" s="69">
        <f t="shared" si="9"/>
        <v>7655.0010324179229</v>
      </c>
      <c r="U22" s="102">
        <f t="shared" ref="U22" si="36">(T22-T21)/T21</f>
        <v>1.6511895171000684E-2</v>
      </c>
      <c r="V22" s="82">
        <f t="shared" si="10"/>
        <v>6457.1707001662671</v>
      </c>
      <c r="W22" s="82">
        <f t="shared" si="11"/>
        <v>256.17502711390961</v>
      </c>
      <c r="X22" s="96">
        <f t="shared" si="14"/>
        <v>5.0436963471212647E-2</v>
      </c>
    </row>
    <row r="23" spans="2:24" x14ac:dyDescent="0.2">
      <c r="B23" s="79">
        <f t="shared" si="34"/>
        <v>41791</v>
      </c>
      <c r="C23" s="111">
        <v>613.5</v>
      </c>
      <c r="D23" s="112">
        <v>476.7</v>
      </c>
      <c r="E23" s="113">
        <f t="shared" si="32"/>
        <v>1090.2</v>
      </c>
      <c r="F23" s="65">
        <v>12</v>
      </c>
      <c r="G23" s="115">
        <f t="shared" si="30"/>
        <v>464.7</v>
      </c>
      <c r="H23" s="73">
        <v>21</v>
      </c>
      <c r="I23" s="65">
        <f t="shared" si="0"/>
        <v>3384254</v>
      </c>
      <c r="J23" s="69">
        <f t="shared" si="1"/>
        <v>3390175</v>
      </c>
      <c r="K23" s="66">
        <f t="shared" si="3"/>
        <v>6774429</v>
      </c>
      <c r="L23" s="65">
        <f t="shared" si="2"/>
        <v>285916</v>
      </c>
      <c r="M23" s="66">
        <f t="shared" si="4"/>
        <v>3676091</v>
      </c>
      <c r="N23" s="82">
        <f t="shared" si="5"/>
        <v>7060345</v>
      </c>
      <c r="O23" s="92">
        <f t="shared" si="6"/>
        <v>5516.3064384678073</v>
      </c>
      <c r="P23" s="65">
        <f t="shared" si="7"/>
        <v>7111.7579190266415</v>
      </c>
      <c r="Q23" s="102">
        <f t="shared" si="12"/>
        <v>-1.827226715488315E-2</v>
      </c>
      <c r="R23" s="69">
        <f t="shared" si="8"/>
        <v>23826.333333333332</v>
      </c>
      <c r="S23" s="102">
        <f t="shared" si="12"/>
        <v>-3.4975185107185084E-6</v>
      </c>
      <c r="T23" s="69">
        <f t="shared" si="9"/>
        <v>7522.1833435645594</v>
      </c>
      <c r="U23" s="102">
        <f t="shared" ref="U23" si="37">(T23-T22)/T22</f>
        <v>-1.7350446889673569E-2</v>
      </c>
      <c r="V23" s="82">
        <f t="shared" si="10"/>
        <v>6476.1924417538066</v>
      </c>
      <c r="W23" s="82">
        <f t="shared" si="11"/>
        <v>262.68125897465751</v>
      </c>
      <c r="X23" s="96">
        <f t="shared" si="14"/>
        <v>2.5397603872819623E-2</v>
      </c>
    </row>
    <row r="24" spans="2:24" x14ac:dyDescent="0.2">
      <c r="B24" s="79">
        <f>B23+30</f>
        <v>41821</v>
      </c>
      <c r="C24" s="111">
        <v>610.5</v>
      </c>
      <c r="D24" s="112">
        <v>472.7</v>
      </c>
      <c r="E24" s="113">
        <f t="shared" si="32"/>
        <v>1083.2</v>
      </c>
      <c r="F24" s="65">
        <v>12</v>
      </c>
      <c r="G24" s="115">
        <f t="shared" si="30"/>
        <v>460.7</v>
      </c>
      <c r="H24" s="73">
        <v>22</v>
      </c>
      <c r="I24" s="65">
        <f t="shared" si="0"/>
        <v>3664834</v>
      </c>
      <c r="J24" s="69">
        <f t="shared" si="1"/>
        <v>3688649</v>
      </c>
      <c r="K24" s="66">
        <f t="shared" si="3"/>
        <v>7353483</v>
      </c>
      <c r="L24" s="65">
        <f t="shared" si="2"/>
        <v>285917</v>
      </c>
      <c r="M24" s="66">
        <f t="shared" si="4"/>
        <v>3974566</v>
      </c>
      <c r="N24" s="82">
        <f t="shared" si="5"/>
        <v>7639400</v>
      </c>
      <c r="O24" s="92">
        <f t="shared" si="6"/>
        <v>6003.0040950040948</v>
      </c>
      <c r="P24" s="65">
        <f t="shared" si="7"/>
        <v>7803.3615400888511</v>
      </c>
      <c r="Q24" s="102">
        <f t="shared" si="12"/>
        <v>9.7247913798065092E-2</v>
      </c>
      <c r="R24" s="69">
        <f t="shared" si="8"/>
        <v>23826.416666666668</v>
      </c>
      <c r="S24" s="102">
        <f t="shared" si="12"/>
        <v>3.4975307433970253E-6</v>
      </c>
      <c r="T24" s="69">
        <f t="shared" si="9"/>
        <v>8200.0536414276867</v>
      </c>
      <c r="U24" s="102">
        <f t="shared" ref="U24" si="38">(T24-T23)/T23</f>
        <v>9.0116162675437109E-2</v>
      </c>
      <c r="V24" s="82">
        <f t="shared" si="10"/>
        <v>7052.6218611521417</v>
      </c>
      <c r="W24" s="82">
        <f t="shared" si="11"/>
        <v>272.86382250018613</v>
      </c>
      <c r="X24" s="96">
        <f t="shared" si="14"/>
        <v>3.8763951281773769E-2</v>
      </c>
    </row>
    <row r="25" spans="2:24" x14ac:dyDescent="0.2">
      <c r="B25" s="79">
        <f t="shared" si="34"/>
        <v>41852</v>
      </c>
      <c r="C25" s="111">
        <v>613.53750000000002</v>
      </c>
      <c r="D25" s="112">
        <v>472.72500000000008</v>
      </c>
      <c r="E25" s="113">
        <f t="shared" si="32"/>
        <v>1086.2625</v>
      </c>
      <c r="F25" s="65">
        <v>12</v>
      </c>
      <c r="G25" s="115">
        <f t="shared" ref="G25:G26" si="39">D25-F25</f>
        <v>460.72500000000008</v>
      </c>
      <c r="H25" s="73">
        <v>21</v>
      </c>
      <c r="I25" s="65">
        <f t="shared" ref="I25" si="40">VLOOKUP(B25,BUsWages,11,FALSE)</f>
        <v>3580944</v>
      </c>
      <c r="J25" s="69">
        <f t="shared" ref="J25" si="41">VLOOKUP(B25,NBUsalries,11,FALSE)</f>
        <v>3413730</v>
      </c>
      <c r="K25" s="66">
        <f t="shared" ref="K25" si="42">SUM(I25:J25)</f>
        <v>6994674</v>
      </c>
      <c r="L25" s="65">
        <f t="shared" ref="L25" si="43">VLOOKUP(B25,ExecSalaries,11,FALSE)</f>
        <v>285916</v>
      </c>
      <c r="M25" s="66">
        <f t="shared" ref="M25" si="44">J25+L25</f>
        <v>3699646</v>
      </c>
      <c r="N25" s="82">
        <f t="shared" ref="N25" si="45">I25+M25</f>
        <v>7280590</v>
      </c>
      <c r="O25" s="92">
        <f t="shared" ref="O25" si="46">I25/C25</f>
        <v>5836.5527779475578</v>
      </c>
      <c r="P25" s="65">
        <f t="shared" ref="P25" si="47">J25/D25</f>
        <v>7221.386641281928</v>
      </c>
      <c r="Q25" s="102">
        <f t="shared" si="12"/>
        <v>-7.4580025008080905E-2</v>
      </c>
      <c r="R25" s="69">
        <f t="shared" ref="R25" si="48">L25/F25</f>
        <v>23826.333333333332</v>
      </c>
      <c r="S25" s="102">
        <f t="shared" si="12"/>
        <v>-3.4975185107185084E-6</v>
      </c>
      <c r="T25" s="69">
        <f t="shared" si="9"/>
        <v>7632.4637681159411</v>
      </c>
      <c r="U25" s="102">
        <f t="shared" ref="U25" si="49">(T25-T24)/T24</f>
        <v>-6.9217824435222133E-2</v>
      </c>
      <c r="V25" s="82">
        <f t="shared" si="10"/>
        <v>6702.4222966364023</v>
      </c>
      <c r="W25" s="82">
        <f t="shared" ref="W25" si="50">O25/H25</f>
        <v>277.93108466416942</v>
      </c>
      <c r="X25" s="96">
        <f t="shared" ref="X25" si="51">(W25-W24)/W24</f>
        <v>1.8570663261817461E-2</v>
      </c>
    </row>
    <row r="26" spans="2:24" x14ac:dyDescent="0.2">
      <c r="B26" s="79">
        <f t="shared" si="34"/>
        <v>41883</v>
      </c>
      <c r="C26" s="111">
        <v>610.5</v>
      </c>
      <c r="D26" s="112">
        <v>474.7</v>
      </c>
      <c r="E26" s="113">
        <f t="shared" si="32"/>
        <v>1085.2</v>
      </c>
      <c r="F26" s="65">
        <v>12</v>
      </c>
      <c r="G26" s="115">
        <f t="shared" si="39"/>
        <v>462.7</v>
      </c>
      <c r="H26" s="73">
        <v>21</v>
      </c>
      <c r="I26" s="65">
        <f t="shared" ref="I26" si="52">VLOOKUP(B26,BUsWages,11,FALSE)</f>
        <v>3616025</v>
      </c>
      <c r="J26" s="69">
        <f t="shared" ref="J26" si="53">VLOOKUP(B26,NBUsalries,11,FALSE)</f>
        <v>3386993</v>
      </c>
      <c r="K26" s="66">
        <f t="shared" ref="K26" si="54">SUM(I26:J26)</f>
        <v>7003018</v>
      </c>
      <c r="L26" s="65">
        <f t="shared" ref="L26" si="55">VLOOKUP(B26,ExecSalaries,11,FALSE)</f>
        <v>285917</v>
      </c>
      <c r="M26" s="66">
        <f t="shared" ref="M26" si="56">J26+L26</f>
        <v>3672910</v>
      </c>
      <c r="N26" s="82">
        <f t="shared" ref="N26" si="57">I26+M26</f>
        <v>7288935</v>
      </c>
      <c r="O26" s="92">
        <f t="shared" ref="O26" si="58">I26/C26</f>
        <v>5923.0548730548735</v>
      </c>
      <c r="P26" s="65">
        <f t="shared" ref="P26" si="59">J26/D26</f>
        <v>7135.0179060459241</v>
      </c>
      <c r="Q26" s="102">
        <f t="shared" ref="Q26" si="60">(P26-P25)/P25</f>
        <v>-1.1960131693027844E-2</v>
      </c>
      <c r="R26" s="69">
        <f t="shared" ref="R26" si="61">L26/F26</f>
        <v>23826.416666666668</v>
      </c>
      <c r="S26" s="102">
        <f t="shared" ref="S26" si="62">(R26-R25)/R25</f>
        <v>3.4975307433970253E-6</v>
      </c>
      <c r="T26" s="69">
        <f t="shared" ref="T26" si="63">(J26+L26)/(D26+F26)</f>
        <v>7546.5584549003497</v>
      </c>
      <c r="U26" s="102">
        <f t="shared" ref="U26" si="64">(T26-T25)/T25</f>
        <v>-1.1255253326514898E-2</v>
      </c>
      <c r="V26" s="82">
        <f t="shared" ref="V26" si="65">N26/E26</f>
        <v>6716.6743457427201</v>
      </c>
      <c r="W26" s="82">
        <f t="shared" ref="W26" si="66">O26/H26</f>
        <v>282.05023205023207</v>
      </c>
      <c r="X26" s="96">
        <f t="shared" ref="X26" si="67">(W26-W25)/W25</f>
        <v>1.4820750946371874E-2</v>
      </c>
    </row>
    <row r="27" spans="2:24" x14ac:dyDescent="0.2">
      <c r="B27" s="79">
        <f>B26+30</f>
        <v>41913</v>
      </c>
      <c r="C27" s="111">
        <v>607.54</v>
      </c>
      <c r="D27" s="112">
        <v>473.73</v>
      </c>
      <c r="E27" s="113">
        <f t="shared" ref="E27" si="68">C27+D27</f>
        <v>1081.27</v>
      </c>
      <c r="F27" s="65">
        <v>12</v>
      </c>
      <c r="G27" s="115">
        <f t="shared" ref="G27" si="69">D27-F27</f>
        <v>461.73</v>
      </c>
      <c r="H27" s="73">
        <v>23</v>
      </c>
      <c r="I27" s="65">
        <f t="shared" ref="I27" si="70">VLOOKUP(B27,BUsWages,11,FALSE)</f>
        <v>3730349</v>
      </c>
      <c r="J27" s="69">
        <f t="shared" ref="J27" si="71">VLOOKUP(B27,NBUsalries,11,FALSE)</f>
        <v>3405920</v>
      </c>
      <c r="K27" s="66">
        <f t="shared" ref="K27" si="72">SUM(I27:J27)</f>
        <v>7136269</v>
      </c>
      <c r="L27" s="65">
        <f t="shared" ref="L27" si="73">VLOOKUP(B27,ExecSalaries,11,FALSE)</f>
        <v>285917</v>
      </c>
      <c r="M27" s="66">
        <f t="shared" ref="M27" si="74">J27+L27</f>
        <v>3691837</v>
      </c>
      <c r="N27" s="82">
        <f t="shared" ref="N27" si="75">I27+M27</f>
        <v>7422186</v>
      </c>
      <c r="O27" s="92">
        <f t="shared" ref="O27" si="76">I27/C27</f>
        <v>6140.0878954472137</v>
      </c>
      <c r="P27" s="65">
        <f t="shared" ref="P27" si="77">J27/D27</f>
        <v>7189.580562767821</v>
      </c>
      <c r="Q27" s="102">
        <f t="shared" ref="Q27" si="78">(P27-P26)/P26</f>
        <v>7.6471646519152741E-3</v>
      </c>
      <c r="R27" s="69">
        <f t="shared" ref="R27" si="79">L27/F27</f>
        <v>23826.416666666668</v>
      </c>
      <c r="S27" s="102">
        <f t="shared" ref="S27" si="80">(R27-R26)/R26</f>
        <v>0</v>
      </c>
      <c r="T27" s="69">
        <f t="shared" ref="T27" si="81">(J27+L27)/(D27+F27)</f>
        <v>7600.5949807506222</v>
      </c>
      <c r="U27" s="102">
        <f t="shared" ref="U27" si="82">(T27-T26)/T26</f>
        <v>7.1604197029950679E-3</v>
      </c>
      <c r="V27" s="82">
        <f t="shared" ref="V27" si="83">N27/E27</f>
        <v>6864.3225096414399</v>
      </c>
      <c r="W27" s="82">
        <f t="shared" ref="W27" si="84">O27/H27</f>
        <v>266.96034328031362</v>
      </c>
      <c r="X27" s="96">
        <f t="shared" ref="X27" si="85">(W27-W26)/W26</f>
        <v>-5.3500713898476757E-2</v>
      </c>
    </row>
    <row r="28" spans="2:24" x14ac:dyDescent="0.2">
      <c r="B28" s="79">
        <f t="shared" si="34"/>
        <v>41944</v>
      </c>
      <c r="C28" s="111">
        <v>608</v>
      </c>
      <c r="D28" s="112">
        <v>470</v>
      </c>
      <c r="E28" s="113">
        <f t="shared" ref="E28:E30" si="86">C28+D28</f>
        <v>1078</v>
      </c>
      <c r="F28" s="65">
        <v>12</v>
      </c>
      <c r="G28" s="115">
        <f t="shared" ref="G28:G30" si="87">D28-F28</f>
        <v>458</v>
      </c>
      <c r="H28" s="73">
        <v>18</v>
      </c>
      <c r="I28" s="65">
        <f t="shared" ref="I28" si="88">VLOOKUP(B28,BUsWages,11,FALSE)</f>
        <v>3240183</v>
      </c>
      <c r="J28" s="69">
        <f t="shared" ref="J28" si="89">VLOOKUP(B28,NBUsalries,11,FALSE)</f>
        <v>3444974</v>
      </c>
      <c r="K28" s="66">
        <f t="shared" ref="K28" si="90">SUM(I28:J28)</f>
        <v>6685157</v>
      </c>
      <c r="L28" s="65">
        <f t="shared" ref="L28" si="91">VLOOKUP(B28,ExecSalaries,11,FALSE)</f>
        <v>285916</v>
      </c>
      <c r="M28" s="66">
        <f t="shared" ref="M28" si="92">J28+L28</f>
        <v>3730890</v>
      </c>
      <c r="N28" s="82">
        <f t="shared" ref="N28" si="93">I28+M28</f>
        <v>6971073</v>
      </c>
      <c r="O28" s="92">
        <f t="shared" ref="O28" si="94">I28/C28</f>
        <v>5329.2483552631575</v>
      </c>
      <c r="P28" s="65">
        <f t="shared" ref="P28" si="95">J28/D28</f>
        <v>7329.7319148936167</v>
      </c>
      <c r="Q28" s="102">
        <f t="shared" ref="Q28" si="96">(P28-P27)/P27</f>
        <v>1.9493675730068001E-2</v>
      </c>
      <c r="R28" s="69">
        <f t="shared" ref="R28" si="97">L28/F28</f>
        <v>23826.333333333332</v>
      </c>
      <c r="S28" s="102">
        <f t="shared" ref="S28" si="98">(R28-R27)/R27</f>
        <v>-3.4975185107185084E-6</v>
      </c>
      <c r="T28" s="69">
        <f t="shared" ref="T28" si="99">(J28+L28)/(D28+F28)</f>
        <v>7740.4356846473029</v>
      </c>
      <c r="U28" s="102">
        <f t="shared" ref="U28" si="100">(T28-T27)/T27</f>
        <v>1.8398652243783977E-2</v>
      </c>
      <c r="V28" s="82">
        <f t="shared" ref="V28" si="101">N28/E28</f>
        <v>6466.6725417439702</v>
      </c>
      <c r="W28" s="82">
        <f t="shared" ref="W28" si="102">O28/H28</f>
        <v>296.0693530701754</v>
      </c>
      <c r="X28" s="96">
        <f t="shared" ref="X28" si="103">(W28-W27)/W27</f>
        <v>0.10903870377218064</v>
      </c>
    </row>
    <row r="29" spans="2:24" x14ac:dyDescent="0.2">
      <c r="B29" s="79">
        <f>B28+30</f>
        <v>41974</v>
      </c>
      <c r="C29" s="111">
        <v>607</v>
      </c>
      <c r="D29" s="112">
        <v>470</v>
      </c>
      <c r="E29" s="113">
        <f t="shared" si="86"/>
        <v>1077</v>
      </c>
      <c r="F29" s="65">
        <v>12</v>
      </c>
      <c r="G29" s="115">
        <f t="shared" si="87"/>
        <v>458</v>
      </c>
      <c r="H29" s="73">
        <v>22</v>
      </c>
      <c r="I29" s="65">
        <f t="shared" ref="I29" si="104">VLOOKUP(B29,BUsWages,11,FALSE)</f>
        <v>3618211</v>
      </c>
      <c r="J29" s="69">
        <f t="shared" ref="J29" si="105">VLOOKUP(B29,NBUsalries,11,FALSE)</f>
        <v>3409810</v>
      </c>
      <c r="K29" s="66">
        <f t="shared" ref="K29" si="106">SUM(I29:J29)</f>
        <v>7028021</v>
      </c>
      <c r="L29" s="65">
        <f t="shared" ref="L29" si="107">VLOOKUP(B29,ExecSalaries,11,FALSE)</f>
        <v>286917</v>
      </c>
      <c r="M29" s="66">
        <f t="shared" ref="M29" si="108">J29+L29</f>
        <v>3696727</v>
      </c>
      <c r="N29" s="82">
        <f t="shared" ref="N29" si="109">I29+M29</f>
        <v>7314938</v>
      </c>
      <c r="O29" s="92">
        <f t="shared" ref="O29" si="110">I29/C29</f>
        <v>5960.8088962108732</v>
      </c>
      <c r="P29" s="65">
        <f t="shared" ref="P29" si="111">J29/D29</f>
        <v>7254.9148936170213</v>
      </c>
      <c r="Q29" s="102">
        <f t="shared" ref="Q29" si="112">(P29-P28)/P28</f>
        <v>-1.0207333930531791E-2</v>
      </c>
      <c r="R29" s="69">
        <f t="shared" ref="R29" si="113">L29/F29</f>
        <v>23909.75</v>
      </c>
      <c r="S29" s="102">
        <f t="shared" ref="S29" si="114">(R29-R28)/R28</f>
        <v>3.5010282740385798E-3</v>
      </c>
      <c r="T29" s="69">
        <f t="shared" ref="T29" si="115">(J29+L29)/(D29+F29)</f>
        <v>7669.558091286307</v>
      </c>
      <c r="U29" s="102">
        <f t="shared" ref="U29" si="116">(T29-T28)/T28</f>
        <v>-9.156796367622743E-3</v>
      </c>
      <c r="V29" s="82">
        <f t="shared" ref="V29" si="117">N29/E29</f>
        <v>6791.9572887650884</v>
      </c>
      <c r="W29" s="82">
        <f t="shared" ref="W29" si="118">O29/H29</f>
        <v>270.94585891867604</v>
      </c>
      <c r="X29" s="96">
        <f t="shared" ref="X29" si="119">(W29-W28)/W28</f>
        <v>-8.4856787407997944E-2</v>
      </c>
    </row>
    <row r="30" spans="2:24" x14ac:dyDescent="0.2">
      <c r="B30" s="79">
        <f>B29+31</f>
        <v>42005</v>
      </c>
      <c r="C30" s="111">
        <v>600</v>
      </c>
      <c r="D30" s="112">
        <v>470</v>
      </c>
      <c r="E30" s="113">
        <f t="shared" si="86"/>
        <v>1070</v>
      </c>
      <c r="F30" s="125">
        <v>13</v>
      </c>
      <c r="G30" s="115">
        <f t="shared" si="87"/>
        <v>457</v>
      </c>
      <c r="H30" s="73">
        <v>21</v>
      </c>
      <c r="I30" s="69">
        <f t="shared" ref="I30" si="120">VLOOKUP(B30,BUsWages,11,FALSE)</f>
        <v>3462559</v>
      </c>
      <c r="J30" s="69">
        <f t="shared" ref="J30" si="121">VLOOKUP(B30,NBUsalries,11,FALSE)</f>
        <v>3428010</v>
      </c>
      <c r="K30" s="66">
        <f t="shared" ref="K30" si="122">SUM(I30:J30)</f>
        <v>6890569</v>
      </c>
      <c r="L30" s="65">
        <f t="shared" ref="L30" si="123">VLOOKUP(B30,ExecSalaries,11,FALSE)</f>
        <v>303965</v>
      </c>
      <c r="M30" s="66">
        <f t="shared" ref="M30" si="124">J30+L30</f>
        <v>3731975</v>
      </c>
      <c r="N30" s="82">
        <f t="shared" ref="N30" si="125">I30+M30</f>
        <v>7194534</v>
      </c>
      <c r="O30" s="92">
        <f t="shared" ref="O30" si="126">I30/C30</f>
        <v>5770.9316666666664</v>
      </c>
      <c r="P30" s="65">
        <f t="shared" ref="P30" si="127">J30/D30</f>
        <v>7293.6382978723404</v>
      </c>
      <c r="Q30" s="102">
        <f t="shared" ref="Q30" si="128">(P30-P29)/P29</f>
        <v>5.3375408013936207E-3</v>
      </c>
      <c r="R30" s="69">
        <f t="shared" ref="R30" si="129">L30/F30</f>
        <v>23381.923076923078</v>
      </c>
      <c r="S30" s="102">
        <f t="shared" ref="S30" si="130">(R30-R29)/R29</f>
        <v>-2.2075802677858278E-2</v>
      </c>
      <c r="T30" s="69">
        <f t="shared" ref="T30" si="131">(J30+L30)/(D30+F30)</f>
        <v>7726.6563146997933</v>
      </c>
      <c r="U30" s="102">
        <f t="shared" ref="U30" si="132">(T30-T29)/T29</f>
        <v>7.4447866140238059E-3</v>
      </c>
      <c r="V30" s="82">
        <f t="shared" ref="V30" si="133">N30/E30</f>
        <v>6723.8635514018688</v>
      </c>
      <c r="W30" s="82">
        <f t="shared" ref="W30" si="134">O30/H30</f>
        <v>274.80626984126985</v>
      </c>
      <c r="X30" s="96">
        <f t="shared" ref="X30" si="135">(W30-W29)/W29</f>
        <v>1.4247905238339556E-2</v>
      </c>
    </row>
    <row r="31" spans="2:24" x14ac:dyDescent="0.2">
      <c r="B31" s="108">
        <f>B30+31</f>
        <v>42036</v>
      </c>
      <c r="C31" s="112">
        <v>621</v>
      </c>
      <c r="D31" s="112">
        <v>472</v>
      </c>
      <c r="E31" s="113">
        <f t="shared" ref="E31:E32" si="136">C31+D31</f>
        <v>1093</v>
      </c>
      <c r="F31" s="125">
        <v>13</v>
      </c>
      <c r="G31" s="116">
        <f t="shared" ref="G31:G32" si="137">D31-F31</f>
        <v>459</v>
      </c>
      <c r="H31" s="73">
        <v>20</v>
      </c>
      <c r="I31" s="65">
        <f t="shared" ref="I31" si="138">VLOOKUP(B31,BUsWages,11,FALSE)</f>
        <v>3195421</v>
      </c>
      <c r="J31" s="69">
        <f t="shared" ref="J31" si="139">VLOOKUP(B31,NBUsalries,11,FALSE)</f>
        <v>3397526</v>
      </c>
      <c r="K31" s="66">
        <f t="shared" ref="K31" si="140">SUM(I31:J31)</f>
        <v>6592947</v>
      </c>
      <c r="L31" s="65">
        <f t="shared" ref="L31" si="141">VLOOKUP(B31,ExecSalaries,11,FALSE)</f>
        <v>304833</v>
      </c>
      <c r="M31" s="66">
        <f t="shared" ref="M31" si="142">J31+L31</f>
        <v>3702359</v>
      </c>
      <c r="N31" s="82">
        <f t="shared" ref="N31" si="143">I31+M31</f>
        <v>6897780</v>
      </c>
      <c r="O31" s="92">
        <f t="shared" ref="O31" si="144">I31/C31</f>
        <v>5145.6054750402573</v>
      </c>
      <c r="P31" s="65">
        <f t="shared" ref="P31" si="145">J31/D31</f>
        <v>7198.1483050847455</v>
      </c>
      <c r="Q31" s="102">
        <f t="shared" ref="Q31" si="146">(P31-P30)/P30</f>
        <v>-1.309223036402158E-2</v>
      </c>
      <c r="R31" s="69">
        <f t="shared" ref="R31" si="147">L31/F31</f>
        <v>23448.692307692309</v>
      </c>
      <c r="S31" s="102">
        <f t="shared" ref="S31" si="148">(R31-R30)/R30</f>
        <v>2.8555919267020751E-3</v>
      </c>
      <c r="T31" s="69">
        <f t="shared" ref="T31" si="149">(J31+L31)/(D31+F31)</f>
        <v>7633.7298969072162</v>
      </c>
      <c r="U31" s="102">
        <f t="shared" ref="U31" si="150">(T31-T30)/T30</f>
        <v>-1.202673109916725E-2</v>
      </c>
      <c r="V31" s="82">
        <f t="shared" ref="V31" si="151">N31/E31</f>
        <v>6310.869167429094</v>
      </c>
      <c r="W31" s="82">
        <f t="shared" ref="W31" si="152">O31/H31</f>
        <v>257.28027375201287</v>
      </c>
      <c r="X31" s="96">
        <f t="shared" ref="X31" si="153">(W31-W30)/W30</f>
        <v>-6.3775823234965209E-2</v>
      </c>
    </row>
    <row r="32" spans="2:24" x14ac:dyDescent="0.2">
      <c r="B32" s="108">
        <f>Bargaining!A200</f>
        <v>42064</v>
      </c>
      <c r="C32" s="111">
        <v>614</v>
      </c>
      <c r="D32" s="112">
        <v>469</v>
      </c>
      <c r="E32" s="113">
        <f t="shared" si="136"/>
        <v>1083</v>
      </c>
      <c r="F32" s="125">
        <v>13</v>
      </c>
      <c r="G32" s="116">
        <f t="shared" si="137"/>
        <v>456</v>
      </c>
      <c r="H32" s="73">
        <v>22</v>
      </c>
      <c r="I32" s="65">
        <f t="shared" ref="I32" si="154">VLOOKUP(B32,BUsWages,11,FALSE)</f>
        <v>3656935</v>
      </c>
      <c r="J32" s="69">
        <f t="shared" ref="J32" si="155">VLOOKUP(B32,NBUsalries,11,FALSE)</f>
        <v>3630259</v>
      </c>
      <c r="K32" s="66">
        <f t="shared" ref="K32" si="156">SUM(I32:J32)</f>
        <v>7287194</v>
      </c>
      <c r="L32" s="65">
        <f t="shared" ref="L32" si="157">VLOOKUP(B32,ExecSalaries,11,FALSE)</f>
        <v>314583</v>
      </c>
      <c r="M32" s="66">
        <f t="shared" ref="M32" si="158">J32+L32</f>
        <v>3944842</v>
      </c>
      <c r="N32" s="82">
        <f t="shared" ref="N32" si="159">I32+M32</f>
        <v>7601777</v>
      </c>
      <c r="O32" s="92">
        <f t="shared" ref="O32" si="160">I32/C32</f>
        <v>5955.9201954397395</v>
      </c>
      <c r="P32" s="65">
        <f t="shared" ref="P32" si="161">J32/D32</f>
        <v>7740.4243070362472</v>
      </c>
      <c r="Q32" s="102">
        <f t="shared" ref="Q32" si="162">(P32-P31)/P31</f>
        <v>7.5335486151131392E-2</v>
      </c>
      <c r="R32" s="69">
        <f t="shared" ref="R32" si="163">L32/F32</f>
        <v>24198.692307692309</v>
      </c>
      <c r="S32" s="102">
        <f t="shared" ref="S32" si="164">(R32-R31)/R31</f>
        <v>3.1984726063123088E-2</v>
      </c>
      <c r="T32" s="69">
        <f t="shared" ref="T32" si="165">(J32+L32)/(D32+F32)</f>
        <v>8184.3195020746889</v>
      </c>
      <c r="U32" s="102">
        <f t="shared" ref="U32" si="166">(T32-T31)/T31</f>
        <v>7.2125895545576274E-2</v>
      </c>
      <c r="V32" s="82">
        <f t="shared" ref="V32" si="167">N32/E32</f>
        <v>7019.1846722068331</v>
      </c>
      <c r="W32" s="82">
        <f t="shared" ref="W32" si="168">O32/H32</f>
        <v>270.72364524726089</v>
      </c>
      <c r="X32" s="96">
        <f t="shared" ref="X32" si="169">(W32-W31)/W31</f>
        <v>5.2251854754343907E-2</v>
      </c>
    </row>
    <row r="33" spans="2:24" x14ac:dyDescent="0.2">
      <c r="B33" s="108">
        <f>Bargaining!A201</f>
        <v>42095</v>
      </c>
      <c r="C33" s="111">
        <v>621.29</v>
      </c>
      <c r="D33" s="112">
        <v>468.78</v>
      </c>
      <c r="E33" s="113">
        <f t="shared" ref="E33" si="170">C33+D33</f>
        <v>1090.07</v>
      </c>
      <c r="F33" s="125">
        <v>13</v>
      </c>
      <c r="G33" s="116">
        <f t="shared" ref="G33" si="171">D33-F33</f>
        <v>455.78</v>
      </c>
      <c r="H33" s="73">
        <v>22</v>
      </c>
      <c r="I33" s="65">
        <f t="shared" ref="I33" si="172">VLOOKUP(B33,BUsWages,11,FALSE)</f>
        <v>3491502</v>
      </c>
      <c r="J33" s="69">
        <f t="shared" ref="J33" si="173">VLOOKUP(B33,NBUsalries,11,FALSE)</f>
        <v>3485271</v>
      </c>
      <c r="K33" s="66">
        <f t="shared" ref="K33" si="174">SUM(I33:J33)</f>
        <v>6976773</v>
      </c>
      <c r="L33" s="65">
        <f t="shared" ref="L33" si="175">VLOOKUP(B33,ExecSalaries,11,FALSE)</f>
        <v>314583</v>
      </c>
      <c r="M33" s="66">
        <f t="shared" ref="M33" si="176">J33+L33</f>
        <v>3799854</v>
      </c>
      <c r="N33" s="82">
        <f t="shared" ref="N33" si="177">I33+M33</f>
        <v>7291356</v>
      </c>
      <c r="O33" s="92">
        <f t="shared" ref="O33" si="178">I33/C33</f>
        <v>5619.7621078723305</v>
      </c>
      <c r="P33" s="65">
        <f t="shared" ref="P33" si="179">J33/D33</f>
        <v>7434.7689747856139</v>
      </c>
      <c r="Q33" s="102">
        <f t="shared" ref="Q33" si="180">(P33-P32)/P32</f>
        <v>-3.9488188260272075E-2</v>
      </c>
      <c r="R33" s="69">
        <f t="shared" ref="R33" si="181">L33/F33</f>
        <v>24198.692307692309</v>
      </c>
      <c r="S33" s="102">
        <f t="shared" ref="S33" si="182">(R33-R32)/R32</f>
        <v>0</v>
      </c>
      <c r="T33" s="69">
        <f t="shared" ref="T33" si="183">(J33+L33)/(D33+F33)</f>
        <v>7887.1144505791026</v>
      </c>
      <c r="U33" s="102">
        <f t="shared" ref="U33" si="184">(T33-T32)/T32</f>
        <v>-3.6313960057430081E-2</v>
      </c>
      <c r="V33" s="82">
        <f t="shared" ref="V33" si="185">N33/E33</f>
        <v>6688.8878695863568</v>
      </c>
      <c r="W33" s="82">
        <f t="shared" ref="W33" si="186">O33/H33</f>
        <v>255.44373217601503</v>
      </c>
      <c r="X33" s="96">
        <f t="shared" ref="X33" si="187">(W33-W32)/W32</f>
        <v>-5.6440999297605522E-2</v>
      </c>
    </row>
    <row r="34" spans="2:24" x14ac:dyDescent="0.2">
      <c r="B34" s="108">
        <f>Bargaining!A202</f>
        <v>42125</v>
      </c>
      <c r="C34" s="111">
        <v>616.29999999999995</v>
      </c>
      <c r="D34" s="112">
        <v>470.8</v>
      </c>
      <c r="E34" s="113">
        <f t="shared" ref="E34" si="188">C34+D34</f>
        <v>1087.0999999999999</v>
      </c>
      <c r="F34" s="125">
        <v>13</v>
      </c>
      <c r="G34" s="116">
        <f t="shared" ref="G34" si="189">D34-F34</f>
        <v>457.8</v>
      </c>
      <c r="H34" s="73">
        <v>20</v>
      </c>
      <c r="I34" s="65">
        <f t="shared" ref="I34" si="190">VLOOKUP(B34,BUsWages,11,FALSE)</f>
        <v>3396928</v>
      </c>
      <c r="J34" s="69">
        <f t="shared" ref="J34" si="191">VLOOKUP(B34,NBUsalries,11,FALSE)</f>
        <v>3511809</v>
      </c>
      <c r="K34" s="66">
        <f t="shared" ref="K34" si="192">SUM(I34:J34)</f>
        <v>6908737</v>
      </c>
      <c r="L34" s="65">
        <f t="shared" ref="L34" si="193">VLOOKUP(B34,ExecSalaries,11,FALSE)</f>
        <v>314583</v>
      </c>
      <c r="M34" s="66">
        <f t="shared" ref="M34" si="194">J34+L34</f>
        <v>3826392</v>
      </c>
      <c r="N34" s="82">
        <f t="shared" ref="N34" si="195">I34+M34</f>
        <v>7223320</v>
      </c>
      <c r="O34" s="92">
        <f t="shared" ref="O34" si="196">I34/C34</f>
        <v>5511.8091838390401</v>
      </c>
      <c r="P34" s="65">
        <f t="shared" ref="P34" si="197">J34/D34</f>
        <v>7459.2374681393367</v>
      </c>
      <c r="Q34" s="102">
        <f t="shared" ref="Q34" si="198">(P34-P33)/P33</f>
        <v>3.291089936581166E-3</v>
      </c>
      <c r="R34" s="69">
        <f t="shared" ref="R34" si="199">L34/F34</f>
        <v>24198.692307692309</v>
      </c>
      <c r="S34" s="102">
        <f t="shared" ref="S34" si="200">(R34-R33)/R33</f>
        <v>0</v>
      </c>
      <c r="T34" s="69">
        <f t="shared" ref="T34" si="201">(J34+L34)/(D34+F34)</f>
        <v>7909.036792062836</v>
      </c>
      <c r="U34" s="102">
        <f t="shared" ref="U34" si="202">(T34-T33)/T33</f>
        <v>2.7795135497398213E-3</v>
      </c>
      <c r="V34" s="82">
        <f t="shared" ref="V34" si="203">N34/E34</f>
        <v>6644.5773157943158</v>
      </c>
      <c r="W34" s="82">
        <f t="shared" ref="W34" si="204">O34/H34</f>
        <v>275.59045919195199</v>
      </c>
      <c r="X34" s="96">
        <f t="shared" ref="X34" si="205">(W34-W33)/W33</f>
        <v>7.886952967808479E-2</v>
      </c>
    </row>
    <row r="35" spans="2:24" x14ac:dyDescent="0.2">
      <c r="B35" s="108">
        <f>Bargaining!A203</f>
        <v>42156</v>
      </c>
      <c r="C35" s="112">
        <v>613.04</v>
      </c>
      <c r="D35" s="112">
        <v>474.28500000000003</v>
      </c>
      <c r="E35" s="113">
        <f t="shared" ref="E35" si="206">C35+D35</f>
        <v>1087.325</v>
      </c>
      <c r="F35" s="125">
        <v>13</v>
      </c>
      <c r="G35" s="116">
        <f t="shared" ref="G35" si="207">D35-F35</f>
        <v>461.28500000000003</v>
      </c>
      <c r="H35" s="73">
        <v>22</v>
      </c>
      <c r="I35" s="65">
        <f t="shared" ref="I35" si="208">VLOOKUP(B35,BUsWages,11,FALSE)</f>
        <v>3528713</v>
      </c>
      <c r="J35" s="69">
        <f t="shared" ref="J35" si="209">VLOOKUP(B35,NBUsalries,11,FALSE)</f>
        <v>3681650</v>
      </c>
      <c r="K35" s="66">
        <f t="shared" ref="K35" si="210">SUM(I35:J35)</f>
        <v>7210363</v>
      </c>
      <c r="L35" s="65">
        <f t="shared" ref="L35" si="211">VLOOKUP(B35,ExecSalaries,11,FALSE)</f>
        <v>382219</v>
      </c>
      <c r="M35" s="66">
        <f t="shared" ref="M35" si="212">J35+L35</f>
        <v>4063869</v>
      </c>
      <c r="N35" s="82">
        <f t="shared" ref="N35" si="213">I35+M35</f>
        <v>7592582</v>
      </c>
      <c r="O35" s="92">
        <f t="shared" ref="O35" si="214">I35/C35</f>
        <v>5756.0893253295062</v>
      </c>
      <c r="P35" s="65">
        <f t="shared" ref="P35" si="215">J35/D35</f>
        <v>7762.5267507932986</v>
      </c>
      <c r="Q35" s="102">
        <f t="shared" ref="Q35" si="216">(P35-P34)/P34</f>
        <v>4.0659555879458499E-2</v>
      </c>
      <c r="R35" s="69">
        <f t="shared" ref="R35" si="217">L35/F35</f>
        <v>29401.461538461539</v>
      </c>
      <c r="S35" s="110">
        <f t="shared" ref="S35" si="218">(R35-R34)/R34</f>
        <v>0.2150020821214115</v>
      </c>
      <c r="T35" s="69">
        <f t="shared" ref="T35" si="219">(J35+L35)/(D35+F35)</f>
        <v>8339.8196127522897</v>
      </c>
      <c r="U35" s="110">
        <f t="shared" ref="U35" si="220">(T35-T34)/T34</f>
        <v>5.4467166105709432E-2</v>
      </c>
      <c r="V35" s="82">
        <f t="shared" ref="V35" si="221">N35/E35</f>
        <v>6982.8082679971485</v>
      </c>
      <c r="W35" s="82">
        <f t="shared" ref="W35" si="222">O35/H35</f>
        <v>261.64042387861394</v>
      </c>
      <c r="X35" s="96">
        <f t="shared" ref="X35" si="223">(W35-W34)/W34</f>
        <v>-5.0618716461521933E-2</v>
      </c>
    </row>
    <row r="36" spans="2:24" x14ac:dyDescent="0.2">
      <c r="B36" s="108">
        <f>Bargaining!A204</f>
        <v>42186</v>
      </c>
      <c r="C36" s="114">
        <v>610</v>
      </c>
      <c r="D36" s="114">
        <v>469.3</v>
      </c>
      <c r="E36" s="113">
        <f t="shared" ref="E36:E37" si="224">C36+D36</f>
        <v>1079.3</v>
      </c>
      <c r="F36" s="125">
        <v>13</v>
      </c>
      <c r="G36" s="116">
        <f t="shared" ref="G36:G37" si="225">D36-F36</f>
        <v>456.3</v>
      </c>
      <c r="H36" s="73">
        <v>22</v>
      </c>
      <c r="I36" s="65">
        <f t="shared" ref="I36:I37" si="226">VLOOKUP(B36,BUsWages,11,FALSE)</f>
        <v>3606306</v>
      </c>
      <c r="J36" s="69">
        <f t="shared" ref="J36:J37" si="227">VLOOKUP(B36,NBUsalries,11,FALSE)</f>
        <v>3506200</v>
      </c>
      <c r="K36" s="66">
        <f t="shared" ref="K36:K37" si="228">SUM(I36:J36)</f>
        <v>7112506</v>
      </c>
      <c r="L36" s="65">
        <f t="shared" ref="L36:L37" si="229">VLOOKUP(B36,ExecSalaries,11,FALSE)</f>
        <v>307007</v>
      </c>
      <c r="M36" s="66">
        <f t="shared" ref="M36:M37" si="230">J36+L36</f>
        <v>3813207</v>
      </c>
      <c r="N36" s="82">
        <f t="shared" ref="N36:N37" si="231">I36+M36</f>
        <v>7419513</v>
      </c>
      <c r="O36" s="92">
        <f t="shared" ref="O36:O37" si="232">I36/C36</f>
        <v>5911.9770491803283</v>
      </c>
      <c r="P36" s="65">
        <f t="shared" ref="P36:P37" si="233">J36/D36</f>
        <v>7471.1272107393988</v>
      </c>
      <c r="Q36" s="102">
        <f t="shared" ref="Q36:Q37" si="234">(P36-P35)/P35</f>
        <v>-3.7539263877463598E-2</v>
      </c>
      <c r="R36" s="69">
        <f t="shared" ref="R36:R37" si="235">L36/F36</f>
        <v>23615.923076923078</v>
      </c>
      <c r="S36" s="110">
        <f t="shared" ref="S36:S37" si="236">(R36-R35)/R35</f>
        <v>-0.19677724027324647</v>
      </c>
      <c r="T36" s="69">
        <f t="shared" ref="T36:T37" si="237">(J36+L36)/(D36+F36)</f>
        <v>7906.2969106365335</v>
      </c>
      <c r="U36" s="110">
        <f t="shared" ref="U36:U37" si="238">(T36-T35)/T35</f>
        <v>-5.1982263675447282E-2</v>
      </c>
      <c r="V36" s="82">
        <f t="shared" ref="V36:V37" si="239">N36/E36</f>
        <v>6874.3750579079033</v>
      </c>
      <c r="W36" s="82">
        <f t="shared" ref="W36:W37" si="240">O36/H36</f>
        <v>268.72622950819675</v>
      </c>
      <c r="X36" s="96">
        <f t="shared" ref="X36:X37" si="241">(W36-W35)/W35</f>
        <v>2.7082228061479568E-2</v>
      </c>
    </row>
    <row r="37" spans="2:24" x14ac:dyDescent="0.2">
      <c r="B37" s="108">
        <f>Bargaining!A205</f>
        <v>42217</v>
      </c>
      <c r="C37" s="114">
        <v>606.1</v>
      </c>
      <c r="D37" s="114">
        <v>468.8</v>
      </c>
      <c r="E37" s="113">
        <f t="shared" si="224"/>
        <v>1074.9000000000001</v>
      </c>
      <c r="F37" s="125">
        <v>13</v>
      </c>
      <c r="G37" s="116">
        <f t="shared" si="225"/>
        <v>455.8</v>
      </c>
      <c r="H37" s="73">
        <v>21</v>
      </c>
      <c r="I37" s="65">
        <f t="shared" si="226"/>
        <v>3472835</v>
      </c>
      <c r="J37" s="69">
        <f t="shared" si="227"/>
        <v>3533038</v>
      </c>
      <c r="K37" s="66">
        <f t="shared" si="228"/>
        <v>7005873</v>
      </c>
      <c r="L37" s="65">
        <f t="shared" si="229"/>
        <v>314917</v>
      </c>
      <c r="M37" s="66">
        <f t="shared" si="230"/>
        <v>3847955</v>
      </c>
      <c r="N37" s="82">
        <f t="shared" si="231"/>
        <v>7320790</v>
      </c>
      <c r="O37" s="92">
        <f t="shared" si="232"/>
        <v>5729.8053126546774</v>
      </c>
      <c r="P37" s="65">
        <f t="shared" si="233"/>
        <v>7536.3438566552895</v>
      </c>
      <c r="Q37" s="102">
        <f t="shared" si="234"/>
        <v>8.7291574720003151E-3</v>
      </c>
      <c r="R37" s="69">
        <f t="shared" si="235"/>
        <v>24224.384615384617</v>
      </c>
      <c r="S37" s="110">
        <f t="shared" si="236"/>
        <v>2.5764884839759375E-2</v>
      </c>
      <c r="T37" s="69">
        <f t="shared" si="237"/>
        <v>7986.623080116231</v>
      </c>
      <c r="U37" s="110">
        <f t="shared" si="238"/>
        <v>1.0159771431254081E-2</v>
      </c>
      <c r="V37" s="82">
        <f t="shared" si="239"/>
        <v>6810.6707600707041</v>
      </c>
      <c r="W37" s="82">
        <f t="shared" si="240"/>
        <v>272.84787203117514</v>
      </c>
      <c r="X37" s="96">
        <f t="shared" si="241"/>
        <v>1.5337700865752934E-2</v>
      </c>
    </row>
    <row r="38" spans="2:24" x14ac:dyDescent="0.2">
      <c r="B38" s="108">
        <f>Bargaining!A206</f>
        <v>42248</v>
      </c>
      <c r="C38" s="114">
        <v>604.04</v>
      </c>
      <c r="D38" s="114">
        <v>465.78</v>
      </c>
      <c r="E38" s="113">
        <f t="shared" ref="E38" si="242">C38+D38</f>
        <v>1069.82</v>
      </c>
      <c r="F38" s="125">
        <v>13</v>
      </c>
      <c r="G38" s="116">
        <f t="shared" ref="G38" si="243">D38-F38</f>
        <v>452.78</v>
      </c>
      <c r="H38" s="73">
        <v>21</v>
      </c>
      <c r="I38" s="65">
        <f t="shared" ref="I38" si="244">VLOOKUP(B38,BUsWages,11,FALSE)</f>
        <v>3423083</v>
      </c>
      <c r="J38" s="69">
        <f t="shared" ref="J38" si="245">VLOOKUP(B38,NBUsalries,11,FALSE)</f>
        <v>3475262</v>
      </c>
      <c r="K38" s="66">
        <f t="shared" ref="K38" si="246">SUM(I38:J38)</f>
        <v>6898345</v>
      </c>
      <c r="L38" s="65">
        <f t="shared" ref="L38" si="247">VLOOKUP(B38,ExecSalaries,11,FALSE)</f>
        <v>314916</v>
      </c>
      <c r="M38" s="66">
        <f t="shared" ref="M38" si="248">J38+L38</f>
        <v>3790178</v>
      </c>
      <c r="N38" s="82">
        <f t="shared" ref="N38" si="249">I38+M38</f>
        <v>7213261</v>
      </c>
      <c r="O38" s="92">
        <f t="shared" ref="O38" si="250">I38/C38</f>
        <v>5666.9806635322166</v>
      </c>
      <c r="P38" s="65">
        <f t="shared" ref="P38" si="251">J38/D38</f>
        <v>7461.1662158100398</v>
      </c>
      <c r="Q38" s="102">
        <f t="shared" ref="Q38" si="252">(P38-P37)/P37</f>
        <v>-9.9753464378965241E-3</v>
      </c>
      <c r="R38" s="69">
        <f t="shared" ref="R38" si="253">L38/F38</f>
        <v>24224.307692307691</v>
      </c>
      <c r="S38" s="110">
        <f t="shared" ref="S38" si="254">(R38-R37)/R37</f>
        <v>-3.1754398779130429E-6</v>
      </c>
      <c r="T38" s="69">
        <f t="shared" ref="T38" si="255">(J38+L38)/(D38+F38)</f>
        <v>7916.3248255983963</v>
      </c>
      <c r="U38" s="110">
        <f t="shared" ref="U38" si="256">(T38-T37)/T37</f>
        <v>-8.8019997704476185E-3</v>
      </c>
      <c r="V38" s="82">
        <f t="shared" ref="V38" si="257">N38/E38</f>
        <v>6742.4996728421611</v>
      </c>
      <c r="W38" s="82">
        <f t="shared" ref="W38" si="258">O38/H38</f>
        <v>269.85622207296268</v>
      </c>
      <c r="X38" s="96">
        <f t="shared" ref="X38" si="259">(W38-W37)/W37</f>
        <v>-1.0964534690857482E-2</v>
      </c>
    </row>
    <row r="39" spans="2:24" x14ac:dyDescent="0.2">
      <c r="B39" s="108">
        <f>Bargaining!A207</f>
        <v>42278</v>
      </c>
      <c r="C39" s="114">
        <v>602.03</v>
      </c>
      <c r="D39" s="114">
        <v>462.72</v>
      </c>
      <c r="E39" s="113">
        <f t="shared" ref="E39:E40" si="260">C39+D39</f>
        <v>1064.75</v>
      </c>
      <c r="F39" s="125">
        <v>13</v>
      </c>
      <c r="G39" s="116">
        <f t="shared" ref="G39:G40" si="261">D39-F39</f>
        <v>449.72</v>
      </c>
      <c r="H39" s="73">
        <v>22</v>
      </c>
      <c r="I39" s="65">
        <f t="shared" ref="I39:I40" si="262">VLOOKUP(B39,BUsWages,11,FALSE)</f>
        <v>3395854</v>
      </c>
      <c r="J39" s="69">
        <f t="shared" ref="J39:J40" si="263">VLOOKUP(B39,NBUsalries,11,FALSE)</f>
        <v>3483148</v>
      </c>
      <c r="K39" s="66">
        <f t="shared" ref="K39:K40" si="264">SUM(I39:J39)</f>
        <v>6879002</v>
      </c>
      <c r="L39" s="65">
        <f t="shared" ref="L39:L40" si="265">VLOOKUP(B39,ExecSalaries,11,FALSE)</f>
        <v>314917</v>
      </c>
      <c r="M39" s="66">
        <f t="shared" ref="M39:M40" si="266">J39+L39</f>
        <v>3798065</v>
      </c>
      <c r="N39" s="82">
        <f t="shared" ref="N39:N40" si="267">I39+M39</f>
        <v>7193919</v>
      </c>
      <c r="O39" s="92">
        <f t="shared" ref="O39:O40" si="268">I39/C39</f>
        <v>5640.6723917412755</v>
      </c>
      <c r="P39" s="65">
        <f t="shared" ref="P39:P40" si="269">J39/D39</f>
        <v>7527.5501383125857</v>
      </c>
      <c r="Q39" s="102">
        <f t="shared" ref="Q39:Q40" si="270">(P39-P38)/P38</f>
        <v>8.8972582277928383E-3</v>
      </c>
      <c r="R39" s="69">
        <f t="shared" ref="R39:R40" si="271">L39/F39</f>
        <v>24224.384615384617</v>
      </c>
      <c r="S39" s="110">
        <f t="shared" ref="S39:S40" si="272">(R39-R38)/R38</f>
        <v>3.1754499613634805E-6</v>
      </c>
      <c r="T39" s="69">
        <f t="shared" ref="T39:T40" si="273">(J39+L39)/(D39+F39)</f>
        <v>7983.8245186244003</v>
      </c>
      <c r="U39" s="110">
        <f t="shared" ref="U39:U40" si="274">(T39-T38)/T38</f>
        <v>8.5266451937059968E-3</v>
      </c>
      <c r="V39" s="82">
        <f t="shared" ref="V39:V40" si="275">N39/E39</f>
        <v>6756.4395397980743</v>
      </c>
      <c r="W39" s="82">
        <f t="shared" ref="W39:W40" si="276">O39/H39</f>
        <v>256.39419962460346</v>
      </c>
      <c r="X39" s="96">
        <f t="shared" ref="X39:X40" si="277">(W39-W38)/W38</f>
        <v>-4.988590718771499E-2</v>
      </c>
    </row>
    <row r="40" spans="2:24" x14ac:dyDescent="0.2">
      <c r="B40" s="108">
        <f>Bargaining!A208</f>
        <v>42309</v>
      </c>
      <c r="C40" s="114">
        <v>598.25</v>
      </c>
      <c r="D40" s="114">
        <v>461.28</v>
      </c>
      <c r="E40" s="113">
        <f t="shared" si="260"/>
        <v>1059.53</v>
      </c>
      <c r="F40" s="125">
        <v>13</v>
      </c>
      <c r="G40" s="116">
        <f t="shared" si="261"/>
        <v>448.28</v>
      </c>
      <c r="H40" s="73">
        <v>19</v>
      </c>
      <c r="I40" s="65">
        <f t="shared" si="262"/>
        <v>3253110</v>
      </c>
      <c r="J40" s="69">
        <f t="shared" si="263"/>
        <v>3454019</v>
      </c>
      <c r="K40" s="66">
        <f t="shared" si="264"/>
        <v>6707129</v>
      </c>
      <c r="L40" s="65">
        <f t="shared" si="265"/>
        <v>314917</v>
      </c>
      <c r="M40" s="66">
        <f t="shared" si="266"/>
        <v>3768936</v>
      </c>
      <c r="N40" s="82">
        <f t="shared" si="267"/>
        <v>7022046</v>
      </c>
      <c r="O40" s="92">
        <f t="shared" si="268"/>
        <v>5437.709987463435</v>
      </c>
      <c r="P40" s="65">
        <f t="shared" si="269"/>
        <v>7487.901057925772</v>
      </c>
      <c r="Q40" s="102">
        <f t="shared" si="270"/>
        <v>-5.2671957885758614E-3</v>
      </c>
      <c r="R40" s="69">
        <f t="shared" si="271"/>
        <v>24224.384615384617</v>
      </c>
      <c r="S40" s="110">
        <f t="shared" si="272"/>
        <v>0</v>
      </c>
      <c r="T40" s="69">
        <f t="shared" si="273"/>
        <v>7946.647549970482</v>
      </c>
      <c r="U40" s="110">
        <f t="shared" si="274"/>
        <v>-4.6565362962566461E-3</v>
      </c>
      <c r="V40" s="82">
        <f t="shared" si="275"/>
        <v>6627.5103111757098</v>
      </c>
      <c r="W40" s="82">
        <f t="shared" si="276"/>
        <v>286.19526249807552</v>
      </c>
      <c r="X40" s="96">
        <f t="shared" si="277"/>
        <v>0.11623142378846689</v>
      </c>
    </row>
    <row r="41" spans="2:24" x14ac:dyDescent="0.2">
      <c r="B41" s="108">
        <f>Bargaining!A209</f>
        <v>42339</v>
      </c>
      <c r="C41" s="114">
        <v>596.70000000000005</v>
      </c>
      <c r="D41" s="114">
        <v>461.1</v>
      </c>
      <c r="E41" s="113">
        <f t="shared" ref="E41" si="278">C41+D41</f>
        <v>1057.8000000000002</v>
      </c>
      <c r="F41" s="125">
        <v>13</v>
      </c>
      <c r="G41" s="116">
        <f t="shared" ref="G41" si="279">D41-F41</f>
        <v>448.1</v>
      </c>
      <c r="H41" s="73">
        <v>21</v>
      </c>
      <c r="I41" s="65">
        <f t="shared" ref="I41" si="280">VLOOKUP(B41,BUsWages,11,FALSE)</f>
        <v>3719633</v>
      </c>
      <c r="J41" s="69">
        <f t="shared" ref="J41" si="281">VLOOKUP(B41,NBUsalries,11,FALSE)</f>
        <v>3486210</v>
      </c>
      <c r="K41" s="66">
        <f t="shared" ref="K41" si="282">SUM(I41:J41)</f>
        <v>7205843</v>
      </c>
      <c r="L41" s="65">
        <f t="shared" ref="L41" si="283">VLOOKUP(B41,ExecSalaries,11,FALSE)</f>
        <v>322370</v>
      </c>
      <c r="M41" s="66">
        <f t="shared" ref="M41" si="284">J41+L41</f>
        <v>3808580</v>
      </c>
      <c r="N41" s="82">
        <f t="shared" ref="N41" si="285">I41+M41</f>
        <v>7528213</v>
      </c>
      <c r="O41" s="92">
        <f t="shared" ref="O41" si="286">I41/C41</f>
        <v>6233.6735377911846</v>
      </c>
      <c r="P41" s="65">
        <f t="shared" ref="P41" si="287">J41/D41</f>
        <v>7560.6376057254392</v>
      </c>
      <c r="Q41" s="102">
        <f t="shared" ref="Q41" si="288">(P41-P40)/P40</f>
        <v>9.7138767241959356E-3</v>
      </c>
      <c r="R41" s="69">
        <f t="shared" ref="R41" si="289">L41/F41</f>
        <v>24797.692307692309</v>
      </c>
      <c r="S41" s="110">
        <f t="shared" ref="S41" si="290">(R41-R40)/R40</f>
        <v>2.3666553409310988E-2</v>
      </c>
      <c r="T41" s="69">
        <f t="shared" ref="T41" si="291">(J41+L41)/(D41+F41)</f>
        <v>8033.2841172748358</v>
      </c>
      <c r="U41" s="110">
        <f t="shared" ref="U41" si="292">(T41-T40)/T40</f>
        <v>1.0902278823813645E-2</v>
      </c>
      <c r="V41" s="82">
        <f t="shared" ref="V41" si="293">N41/E41</f>
        <v>7116.8585743996964</v>
      </c>
      <c r="W41" s="82">
        <f t="shared" ref="W41" si="294">O41/H41</f>
        <v>296.84159703767546</v>
      </c>
      <c r="X41" s="96">
        <f t="shared" ref="X41" si="295">(W41-W40)/W40</f>
        <v>3.7199548471461938E-2</v>
      </c>
    </row>
    <row r="42" spans="2:24" x14ac:dyDescent="0.2">
      <c r="B42" s="108">
        <f>Bargaining!A210</f>
        <v>42370</v>
      </c>
      <c r="C42" s="114">
        <v>588</v>
      </c>
      <c r="D42" s="114">
        <v>463</v>
      </c>
      <c r="E42" s="113">
        <f t="shared" ref="E42:E43" si="296">C42+D42</f>
        <v>1051</v>
      </c>
      <c r="F42" s="125">
        <v>11</v>
      </c>
      <c r="G42" s="116">
        <f t="shared" ref="G42:G43" si="297">D42-F42</f>
        <v>452</v>
      </c>
      <c r="H42" s="73">
        <v>20</v>
      </c>
      <c r="I42" s="65">
        <f t="shared" ref="I42:I43" si="298">VLOOKUP(B42,BUsWages,11,FALSE)</f>
        <v>3545182</v>
      </c>
      <c r="J42" s="69">
        <f t="shared" ref="J42:J43" si="299">VLOOKUP(B42,NBUsalries,11,FALSE)</f>
        <v>3530110</v>
      </c>
      <c r="K42" s="66">
        <f t="shared" ref="K42:K43" si="300">SUM(I42:J42)</f>
        <v>7075292</v>
      </c>
      <c r="L42" s="65">
        <f t="shared" ref="L42:L43" si="301">VLOOKUP(B42,ExecSalaries,11,FALSE)</f>
        <v>288749</v>
      </c>
      <c r="M42" s="66">
        <f t="shared" ref="M42:M43" si="302">J42+L42</f>
        <v>3818859</v>
      </c>
      <c r="N42" s="82">
        <f t="shared" ref="N42:N43" si="303">I42+M42</f>
        <v>7364041</v>
      </c>
      <c r="O42" s="92">
        <f t="shared" ref="O42:O43" si="304">I42/C42</f>
        <v>6029.2210884353744</v>
      </c>
      <c r="P42" s="65">
        <f t="shared" ref="P42:P43" si="305">J42/D42</f>
        <v>7624.427645788337</v>
      </c>
      <c r="Q42" s="102">
        <f t="shared" ref="Q42:Q43" si="306">(P42-P41)/P41</f>
        <v>8.43712440530036E-3</v>
      </c>
      <c r="R42" s="69">
        <f t="shared" ref="R42:R43" si="307">L42/F42</f>
        <v>26249.909090909092</v>
      </c>
      <c r="S42" s="110">
        <f t="shared" ref="S42:S43" si="308">(R42-R41)/R41</f>
        <v>5.856257772689203E-2</v>
      </c>
      <c r="T42" s="69">
        <f t="shared" ref="T42:T43" si="309">(J42+L42)/(D42+F42)</f>
        <v>8056.664556962025</v>
      </c>
      <c r="U42" s="110">
        <f t="shared" ref="U42:U43" si="310">(T42-T41)/T41</f>
        <v>2.910446007618694E-3</v>
      </c>
      <c r="V42" s="82">
        <f t="shared" ref="V42:V43" si="311">N42/E42</f>
        <v>7006.6993339676501</v>
      </c>
      <c r="W42" s="82">
        <f t="shared" ref="W42:W43" si="312">O42/H42</f>
        <v>301.46105442176872</v>
      </c>
      <c r="X42" s="96">
        <f t="shared" ref="X42:X43" si="313">(W42-W41)/W41</f>
        <v>1.556202846970588E-2</v>
      </c>
    </row>
    <row r="43" spans="2:24" x14ac:dyDescent="0.2">
      <c r="B43" s="108">
        <f>Bargaining!A211</f>
        <v>42401</v>
      </c>
      <c r="C43" s="114">
        <v>610</v>
      </c>
      <c r="D43" s="114">
        <v>464</v>
      </c>
      <c r="E43" s="113">
        <f t="shared" si="296"/>
        <v>1074</v>
      </c>
      <c r="F43" s="125">
        <v>11</v>
      </c>
      <c r="G43" s="116">
        <f t="shared" si="297"/>
        <v>453</v>
      </c>
      <c r="H43" s="73">
        <v>21</v>
      </c>
      <c r="I43" s="65">
        <f t="shared" si="298"/>
        <v>3355343</v>
      </c>
      <c r="J43" s="69">
        <f t="shared" si="299"/>
        <v>3574080</v>
      </c>
      <c r="K43" s="66">
        <f t="shared" si="300"/>
        <v>6929423</v>
      </c>
      <c r="L43" s="65">
        <f t="shared" si="301"/>
        <v>288751</v>
      </c>
      <c r="M43" s="66">
        <f t="shared" si="302"/>
        <v>3862831</v>
      </c>
      <c r="N43" s="82">
        <f t="shared" si="303"/>
        <v>7218174</v>
      </c>
      <c r="O43" s="92">
        <f t="shared" si="304"/>
        <v>5500.562295081967</v>
      </c>
      <c r="P43" s="65">
        <f t="shared" si="305"/>
        <v>7702.7586206896549</v>
      </c>
      <c r="Q43" s="102">
        <f t="shared" si="306"/>
        <v>1.0273685913274705E-2</v>
      </c>
      <c r="R43" s="69">
        <f t="shared" si="307"/>
        <v>26250.090909090908</v>
      </c>
      <c r="S43" s="110">
        <f t="shared" si="308"/>
        <v>6.9264309139708608E-6</v>
      </c>
      <c r="T43" s="69">
        <f t="shared" si="309"/>
        <v>8132.2757894736842</v>
      </c>
      <c r="U43" s="110">
        <f t="shared" si="310"/>
        <v>9.384929951728108E-3</v>
      </c>
      <c r="V43" s="82">
        <f t="shared" si="311"/>
        <v>6720.8324022346369</v>
      </c>
      <c r="W43" s="82">
        <f t="shared" si="312"/>
        <v>261.93153786104602</v>
      </c>
      <c r="X43" s="96">
        <f t="shared" si="313"/>
        <v>-0.13112644562510442</v>
      </c>
    </row>
    <row r="44" spans="2:24" x14ac:dyDescent="0.2">
      <c r="B44" s="108">
        <f>Bargaining!A212</f>
        <v>42430</v>
      </c>
      <c r="C44" s="114">
        <v>607.4</v>
      </c>
      <c r="D44" s="114">
        <v>466.5</v>
      </c>
      <c r="E44" s="113">
        <f t="shared" ref="E44" si="314">C44+D44</f>
        <v>1073.9000000000001</v>
      </c>
      <c r="F44" s="125">
        <v>11</v>
      </c>
      <c r="G44" s="116">
        <f t="shared" ref="G44" si="315">D44-F44</f>
        <v>455.5</v>
      </c>
      <c r="H44" s="73">
        <v>23</v>
      </c>
      <c r="I44" s="65">
        <f t="shared" ref="I44" si="316">VLOOKUP(B44,BUsWages,11,FALSE)</f>
        <v>3709029</v>
      </c>
      <c r="J44" s="69">
        <f t="shared" ref="J44" si="317">VLOOKUP(B44,NBUsalries,11,FALSE)</f>
        <v>3654121</v>
      </c>
      <c r="K44" s="66">
        <f t="shared" ref="K44" si="318">SUM(I44:J44)</f>
        <v>7363150</v>
      </c>
      <c r="L44" s="65">
        <f t="shared" ref="L44" si="319">VLOOKUP(B44,ExecSalaries,11,FALSE)</f>
        <v>625056</v>
      </c>
      <c r="M44" s="66">
        <f t="shared" ref="M44" si="320">J44+L44</f>
        <v>4279177</v>
      </c>
      <c r="N44" s="82">
        <f t="shared" ref="N44" si="321">I44+M44</f>
        <v>7988206</v>
      </c>
      <c r="O44" s="92">
        <f t="shared" ref="O44" si="322">I44/C44</f>
        <v>6106.4027000329279</v>
      </c>
      <c r="P44" s="65">
        <f t="shared" ref="P44" si="323">J44/D44</f>
        <v>7833.0568060021433</v>
      </c>
      <c r="Q44" s="102">
        <f t="shared" ref="Q44:Q49" si="324">(P44-P43)/P43</f>
        <v>1.6915781959271927E-2</v>
      </c>
      <c r="R44" s="69">
        <f t="shared" ref="R44" si="325">L44/F44</f>
        <v>56823.272727272728</v>
      </c>
      <c r="S44" s="110">
        <f t="shared" ref="S44:S49" si="326">(R44-R43)/R43</f>
        <v>1.164688607139023</v>
      </c>
      <c r="T44" s="69">
        <f t="shared" ref="T44" si="327">(J44+L44)/(D44+F44)</f>
        <v>8961.6272251308892</v>
      </c>
      <c r="U44" s="110">
        <f t="shared" ref="U44:U49" si="328">(T44-T43)/T43</f>
        <v>0.10198269920096747</v>
      </c>
      <c r="V44" s="82">
        <f t="shared" ref="V44" si="329">N44/E44</f>
        <v>7438.5007915075885</v>
      </c>
      <c r="W44" s="82">
        <f t="shared" ref="W44" si="330">O44/H44</f>
        <v>265.49576956664902</v>
      </c>
      <c r="X44" s="96">
        <f t="shared" ref="X44:X49" si="331">(W44-W43)/W43</f>
        <v>1.3607493525631906E-2</v>
      </c>
    </row>
    <row r="45" spans="2:24" x14ac:dyDescent="0.2">
      <c r="B45" s="108">
        <f>Bargaining!A213</f>
        <v>42461</v>
      </c>
      <c r="C45" s="114">
        <v>613.4</v>
      </c>
      <c r="D45" s="114">
        <v>471.2</v>
      </c>
      <c r="E45" s="113">
        <f t="shared" ref="E45" si="332">C45+D45</f>
        <v>1084.5999999999999</v>
      </c>
      <c r="F45" s="125">
        <v>11</v>
      </c>
      <c r="G45" s="116">
        <f t="shared" ref="G45:G50" si="333">D45-F45</f>
        <v>460.2</v>
      </c>
      <c r="H45" s="73">
        <v>21</v>
      </c>
      <c r="I45" s="65">
        <f t="shared" ref="I45" si="334">VLOOKUP(B45,BUsWages,11,FALSE)</f>
        <v>3490453</v>
      </c>
      <c r="J45" s="69">
        <f t="shared" ref="J45" si="335">VLOOKUP(B45,NBUsalries,11,FALSE)</f>
        <v>3708042</v>
      </c>
      <c r="K45" s="66">
        <f t="shared" ref="K45" si="336">SUM(I45:J45)</f>
        <v>7198495</v>
      </c>
      <c r="L45" s="65">
        <f t="shared" ref="L45" si="337">VLOOKUP(B45,ExecSalaries,11,FALSE)</f>
        <v>284713</v>
      </c>
      <c r="M45" s="66">
        <f t="shared" ref="M45" si="338">J45+L45</f>
        <v>3992755</v>
      </c>
      <c r="N45" s="82">
        <f t="shared" ref="N45" si="339">I45+M45</f>
        <v>7483208</v>
      </c>
      <c r="O45" s="92">
        <f t="shared" ref="O45" si="340">I45/C45</f>
        <v>5690.3374633192043</v>
      </c>
      <c r="P45" s="65">
        <f t="shared" ref="P45" si="341">J45/D45</f>
        <v>7869.3590831918509</v>
      </c>
      <c r="Q45" s="102">
        <f t="shared" si="324"/>
        <v>4.6344968623093256E-3</v>
      </c>
      <c r="R45" s="69">
        <f t="shared" ref="R45" si="342">L45/F45</f>
        <v>25883</v>
      </c>
      <c r="S45" s="110">
        <f t="shared" si="326"/>
        <v>-0.54450001279885318</v>
      </c>
      <c r="T45" s="69">
        <f t="shared" ref="T45" si="343">(J45+L45)/(D45+F45)</f>
        <v>8280.288262131895</v>
      </c>
      <c r="U45" s="110">
        <f t="shared" si="328"/>
        <v>-7.6028487447941454E-2</v>
      </c>
      <c r="V45" s="82">
        <f t="shared" ref="V45" si="344">N45/E45</f>
        <v>6899.5094965886046</v>
      </c>
      <c r="W45" s="82">
        <f t="shared" ref="W45" si="345">O45/H45</f>
        <v>270.9684506342478</v>
      </c>
      <c r="X45" s="96">
        <f t="shared" si="331"/>
        <v>2.0613063163045786E-2</v>
      </c>
    </row>
    <row r="46" spans="2:24" x14ac:dyDescent="0.2">
      <c r="B46" s="108">
        <f>Bargaining!A214</f>
        <v>42491</v>
      </c>
      <c r="C46" s="114">
        <v>610.92999999999995</v>
      </c>
      <c r="D46" s="114">
        <v>468.33</v>
      </c>
      <c r="E46" s="113">
        <f t="shared" ref="E46" si="346">C46+D46</f>
        <v>1079.26</v>
      </c>
      <c r="F46" s="125">
        <v>11</v>
      </c>
      <c r="G46" s="116">
        <f t="shared" si="333"/>
        <v>457.33</v>
      </c>
      <c r="H46" s="73">
        <v>21</v>
      </c>
      <c r="I46" s="65">
        <f t="shared" ref="I46" si="347">VLOOKUP(B46,BUsWages,11,FALSE)</f>
        <v>3585234</v>
      </c>
      <c r="J46" s="69">
        <f t="shared" ref="J46" si="348">VLOOKUP(B46,NBUsalries,11,FALSE)</f>
        <v>3667444</v>
      </c>
      <c r="K46" s="66">
        <f t="shared" ref="K46" si="349">SUM(I46:J46)</f>
        <v>7252678</v>
      </c>
      <c r="L46" s="65">
        <f t="shared" ref="L46" si="350">VLOOKUP(B46,ExecSalaries,11,FALSE)</f>
        <v>284713</v>
      </c>
      <c r="M46" s="66">
        <f t="shared" ref="M46" si="351">J46+L46</f>
        <v>3952157</v>
      </c>
      <c r="N46" s="82">
        <f t="shared" ref="N46" si="352">I46+M46</f>
        <v>7537391</v>
      </c>
      <c r="O46" s="92">
        <f t="shared" ref="O46" si="353">I46/C46</f>
        <v>5868.4857512317294</v>
      </c>
      <c r="P46" s="65">
        <f t="shared" ref="P46" si="354">J46/D46</f>
        <v>7830.8970170606199</v>
      </c>
      <c r="Q46" s="102">
        <f t="shared" si="324"/>
        <v>-4.8875728918485999E-3</v>
      </c>
      <c r="R46" s="69">
        <f t="shared" ref="R46" si="355">L46/F46</f>
        <v>25883</v>
      </c>
      <c r="S46" s="110">
        <f t="shared" si="326"/>
        <v>0</v>
      </c>
      <c r="T46" s="69">
        <f t="shared" ref="T46" si="356">(J46+L46)/(D46+F46)</f>
        <v>8245.1692988129271</v>
      </c>
      <c r="U46" s="110">
        <f t="shared" si="328"/>
        <v>-4.2412730338841995E-3</v>
      </c>
      <c r="V46" s="82">
        <f t="shared" ref="V46" si="357">N46/E46</f>
        <v>6983.8509719622707</v>
      </c>
      <c r="W46" s="82">
        <f t="shared" ref="W46" si="358">O46/H46</f>
        <v>279.45170243960615</v>
      </c>
      <c r="X46" s="96">
        <f t="shared" si="331"/>
        <v>3.1307156923626546E-2</v>
      </c>
    </row>
    <row r="47" spans="2:24" x14ac:dyDescent="0.2">
      <c r="B47" s="108">
        <f>Bargaining!A215</f>
        <v>42522</v>
      </c>
      <c r="C47" s="114">
        <v>607.9</v>
      </c>
      <c r="D47" s="114">
        <v>473.6</v>
      </c>
      <c r="E47" s="113">
        <f t="shared" ref="E47" si="359">C47+D47</f>
        <v>1081.5</v>
      </c>
      <c r="F47" s="125">
        <v>11</v>
      </c>
      <c r="G47" s="116">
        <f t="shared" si="333"/>
        <v>462.6</v>
      </c>
      <c r="H47" s="73">
        <v>22</v>
      </c>
      <c r="I47" s="65">
        <f t="shared" ref="I47" si="360">VLOOKUP(B47,BUsWages,11,FALSE)</f>
        <v>3562486</v>
      </c>
      <c r="J47" s="69">
        <f t="shared" ref="J47" si="361">VLOOKUP(B47,NBUsalries,11,FALSE)</f>
        <v>3659028</v>
      </c>
      <c r="K47" s="66">
        <f t="shared" ref="K47" si="362">SUM(I47:J47)</f>
        <v>7221514</v>
      </c>
      <c r="L47" s="65">
        <f t="shared" ref="L47" si="363">VLOOKUP(B47,ExecSalaries,11,FALSE)</f>
        <v>284714</v>
      </c>
      <c r="M47" s="66">
        <f t="shared" ref="M47" si="364">J47+L47</f>
        <v>3943742</v>
      </c>
      <c r="N47" s="82">
        <f t="shared" ref="N47" si="365">I47+M47</f>
        <v>7506228</v>
      </c>
      <c r="O47" s="92">
        <f t="shared" ref="O47" si="366">I47/C47</f>
        <v>5860.3158414212867</v>
      </c>
      <c r="P47" s="65">
        <f t="shared" ref="P47" si="367">J47/D47</f>
        <v>7725.9881756756749</v>
      </c>
      <c r="Q47" s="102">
        <f t="shared" si="324"/>
        <v>-1.3396784705045602E-2</v>
      </c>
      <c r="R47" s="69">
        <f t="shared" ref="R47" si="368">L47/F47</f>
        <v>25883.090909090908</v>
      </c>
      <c r="S47" s="110">
        <f t="shared" si="326"/>
        <v>3.5123088864543807E-6</v>
      </c>
      <c r="T47" s="69">
        <f t="shared" ref="T47" si="369">(J47+L47)/(D47+F47)</f>
        <v>8138.1386710689221</v>
      </c>
      <c r="U47" s="110">
        <f t="shared" si="328"/>
        <v>-1.2981010318298057E-2</v>
      </c>
      <c r="V47" s="82">
        <f t="shared" ref="V47" si="370">N47/E47</f>
        <v>6940.5714285714284</v>
      </c>
      <c r="W47" s="82">
        <f t="shared" ref="W47" si="371">O47/H47</f>
        <v>266.37799279187669</v>
      </c>
      <c r="X47" s="96">
        <f t="shared" si="331"/>
        <v>-4.6783431747226122E-2</v>
      </c>
    </row>
    <row r="48" spans="2:24" x14ac:dyDescent="0.2">
      <c r="B48" s="108">
        <f>Bargaining!A216</f>
        <v>42552</v>
      </c>
      <c r="C48" s="131">
        <v>603.9</v>
      </c>
      <c r="D48" s="131">
        <v>479.2</v>
      </c>
      <c r="E48" s="113">
        <f t="shared" ref="E48" si="372">C48+D48</f>
        <v>1083.0999999999999</v>
      </c>
      <c r="F48" s="125">
        <v>11</v>
      </c>
      <c r="G48" s="116">
        <f t="shared" si="333"/>
        <v>468.2</v>
      </c>
      <c r="H48" s="73">
        <v>20</v>
      </c>
      <c r="I48" s="65">
        <f t="shared" ref="I48" si="373">VLOOKUP(B48,BUsWages,11,FALSE)</f>
        <v>3440881</v>
      </c>
      <c r="J48" s="69">
        <f t="shared" ref="J48" si="374">VLOOKUP(B48,NBUsalries,11,FALSE)</f>
        <v>3696721</v>
      </c>
      <c r="K48" s="66">
        <f t="shared" ref="K48" si="375">SUM(I48:J48)</f>
        <v>7137602</v>
      </c>
      <c r="L48" s="65">
        <f t="shared" ref="L48" si="376">VLOOKUP(B48,ExecSalaries,11,FALSE)</f>
        <v>284980</v>
      </c>
      <c r="M48" s="66">
        <f t="shared" ref="M48" si="377">J48+L48</f>
        <v>3981701</v>
      </c>
      <c r="N48" s="82">
        <f t="shared" ref="N48" si="378">I48+M48</f>
        <v>7422582</v>
      </c>
      <c r="O48" s="92">
        <f t="shared" ref="O48" si="379">I48/C48</f>
        <v>5697.7661864547108</v>
      </c>
      <c r="P48" s="65">
        <f t="shared" ref="P48" si="380">J48/D48</f>
        <v>7714.3593489148579</v>
      </c>
      <c r="Q48" s="102">
        <f t="shared" si="324"/>
        <v>-1.5051572040232892E-3</v>
      </c>
      <c r="R48" s="69">
        <f t="shared" ref="R48" si="381">L48/F48</f>
        <v>25907.272727272728</v>
      </c>
      <c r="S48" s="110">
        <f t="shared" si="326"/>
        <v>9.3427088235920324E-4</v>
      </c>
      <c r="T48" s="69">
        <f t="shared" ref="T48" si="382">(J48+L48)/(D48+F48)</f>
        <v>8122.6050591595267</v>
      </c>
      <c r="U48" s="110">
        <f t="shared" si="328"/>
        <v>-1.9087425930228229E-3</v>
      </c>
      <c r="V48" s="82">
        <f t="shared" ref="V48" si="383">N48/E48</f>
        <v>6853.0902040439487</v>
      </c>
      <c r="W48" s="82">
        <f t="shared" ref="W48" si="384">O48/H48</f>
        <v>284.88830932273555</v>
      </c>
      <c r="X48" s="96">
        <f t="shared" si="331"/>
        <v>6.9488910614778604E-2</v>
      </c>
    </row>
    <row r="49" spans="2:24" x14ac:dyDescent="0.2">
      <c r="B49" s="108">
        <f>Bargaining!A217</f>
        <v>42583</v>
      </c>
      <c r="C49" s="131">
        <v>625.9</v>
      </c>
      <c r="D49" s="131">
        <v>481.2</v>
      </c>
      <c r="E49" s="113">
        <f t="shared" ref="E49" si="385">C49+D49</f>
        <v>1107.0999999999999</v>
      </c>
      <c r="F49" s="125">
        <v>11</v>
      </c>
      <c r="G49" s="116">
        <f t="shared" si="333"/>
        <v>470.2</v>
      </c>
      <c r="H49" s="73">
        <v>23</v>
      </c>
      <c r="I49" s="65">
        <f t="shared" ref="I49" si="386">VLOOKUP(B49,BUsWages,11,FALSE)</f>
        <v>3759181</v>
      </c>
      <c r="J49" s="69">
        <f t="shared" ref="J49" si="387">VLOOKUP(B49,NBUsalries,11,FALSE)</f>
        <v>3724979</v>
      </c>
      <c r="K49" s="66">
        <f t="shared" ref="K49" si="388">SUM(I49:J49)</f>
        <v>7484160</v>
      </c>
      <c r="L49" s="65">
        <f t="shared" ref="L49" si="389">VLOOKUP(B49,ExecSalaries,11,FALSE)</f>
        <v>300644</v>
      </c>
      <c r="M49" s="66">
        <f t="shared" ref="M49" si="390">J49+L49</f>
        <v>4025623</v>
      </c>
      <c r="N49" s="82">
        <f t="shared" ref="N49" si="391">I49+M49</f>
        <v>7784804</v>
      </c>
      <c r="O49" s="92">
        <f t="shared" ref="O49" si="392">I49/C49</f>
        <v>6006.040901102413</v>
      </c>
      <c r="P49" s="65">
        <f t="shared" ref="P49" si="393">J49/D49</f>
        <v>7741.0203657522861</v>
      </c>
      <c r="Q49" s="102">
        <f t="shared" si="324"/>
        <v>3.456024749635037E-3</v>
      </c>
      <c r="R49" s="69">
        <f t="shared" ref="R49" si="394">L49/F49</f>
        <v>27331.272727272728</v>
      </c>
      <c r="S49" s="110">
        <f t="shared" si="326"/>
        <v>5.4965260720050528E-2</v>
      </c>
      <c r="T49" s="69">
        <f t="shared" ref="T49" si="395">(J49+L49)/(D49+F49)</f>
        <v>8178.8358390898011</v>
      </c>
      <c r="U49" s="110">
        <f t="shared" si="328"/>
        <v>6.9227519398921454E-3</v>
      </c>
      <c r="V49" s="82">
        <f t="shared" ref="V49" si="396">N49/E49</f>
        <v>7031.7080661186892</v>
      </c>
      <c r="W49" s="82">
        <f t="shared" ref="W49" si="397">O49/H49</f>
        <v>261.13221309140926</v>
      </c>
      <c r="X49" s="96">
        <f t="shared" si="331"/>
        <v>-8.3387402901163685E-2</v>
      </c>
    </row>
    <row r="50" spans="2:24" x14ac:dyDescent="0.2">
      <c r="B50" s="108">
        <f>Bargaining!A218</f>
        <v>42614</v>
      </c>
      <c r="C50" s="131">
        <v>623.9375</v>
      </c>
      <c r="D50" s="131">
        <v>484.22500000000008</v>
      </c>
      <c r="E50" s="113">
        <f t="shared" ref="E50" si="398">C50+D50</f>
        <v>1108.1625000000001</v>
      </c>
      <c r="F50" s="125">
        <v>10</v>
      </c>
      <c r="G50" s="116">
        <f t="shared" si="333"/>
        <v>474.22500000000008</v>
      </c>
      <c r="H50" s="73">
        <v>22</v>
      </c>
      <c r="I50" s="65">
        <f t="shared" ref="I50" si="399">VLOOKUP(B50,BUsWages,11,FALSE)</f>
        <v>3681056</v>
      </c>
      <c r="J50" s="69">
        <f t="shared" ref="J50" si="400">VLOOKUP(B50,NBUsalries,11,FALSE)</f>
        <v>3781423</v>
      </c>
      <c r="K50" s="66">
        <f t="shared" ref="K50" si="401">SUM(I50:J50)</f>
        <v>7462479</v>
      </c>
      <c r="L50" s="65">
        <f t="shared" ref="L50" si="402">VLOOKUP(B50,ExecSalaries,11,FALSE)</f>
        <v>267428</v>
      </c>
      <c r="M50" s="66">
        <f t="shared" ref="M50" si="403">J50+L50</f>
        <v>4048851</v>
      </c>
      <c r="N50" s="82">
        <f t="shared" ref="N50" si="404">I50+M50</f>
        <v>7729907</v>
      </c>
      <c r="O50" s="92">
        <f t="shared" ref="O50" si="405">I50/C50</f>
        <v>5899.7191225082643</v>
      </c>
      <c r="P50" s="65">
        <f t="shared" ref="P50" si="406">J50/D50</f>
        <v>7809.2271154938289</v>
      </c>
      <c r="Q50" s="102">
        <f t="shared" ref="Q50" si="407">(P50-P49)/P49</f>
        <v>8.8110800022309921E-3</v>
      </c>
      <c r="R50" s="69">
        <f t="shared" ref="R50" si="408">L50/F50</f>
        <v>26742.799999999999</v>
      </c>
      <c r="S50" s="110">
        <f t="shared" ref="S50" si="409">(R50-R49)/R49</f>
        <v>-2.1531113210308588E-2</v>
      </c>
      <c r="T50" s="69">
        <f t="shared" ref="T50" si="410">(J50+L50)/(D50+F50)</f>
        <v>8192.3233345136305</v>
      </c>
      <c r="U50" s="110">
        <f t="shared" ref="U50" si="411">(T50-T49)/T49</f>
        <v>1.6490727640439315E-3</v>
      </c>
      <c r="V50" s="82">
        <f t="shared" ref="V50" si="412">N50/E50</f>
        <v>6975.4273403043317</v>
      </c>
      <c r="W50" s="82">
        <f t="shared" ref="W50" si="413">O50/H50</f>
        <v>268.1690510231029</v>
      </c>
      <c r="X50" s="96">
        <f t="shared" ref="X50" si="414">(W50-W49)/W49</f>
        <v>2.6947414294039611E-2</v>
      </c>
    </row>
    <row r="51" spans="2:24" x14ac:dyDescent="0.2">
      <c r="B51" s="108">
        <f>Bargaining!A219</f>
        <v>42644</v>
      </c>
      <c r="C51" s="131">
        <v>619.9</v>
      </c>
      <c r="D51" s="131">
        <v>488</v>
      </c>
      <c r="E51" s="113">
        <f t="shared" ref="E51" si="415">C51+D51</f>
        <v>1107.9000000000001</v>
      </c>
      <c r="F51" s="125">
        <v>11</v>
      </c>
      <c r="G51" s="116">
        <f t="shared" ref="G51" si="416">D51-F51</f>
        <v>477</v>
      </c>
      <c r="H51" s="73">
        <v>22</v>
      </c>
      <c r="I51" s="65">
        <f t="shared" ref="I51" si="417">VLOOKUP(B51,BUsWages,11,FALSE)</f>
        <v>3656290</v>
      </c>
      <c r="J51" s="69">
        <f t="shared" ref="J51" si="418">VLOOKUP(B51,NBUsalries,11,FALSE)</f>
        <v>3798678</v>
      </c>
      <c r="K51" s="66">
        <f t="shared" ref="K51" si="419">SUM(I51:J51)</f>
        <v>7454968</v>
      </c>
      <c r="L51" s="65">
        <f t="shared" ref="L51" si="420">VLOOKUP(B51,ExecSalaries,11,FALSE)</f>
        <v>303213</v>
      </c>
      <c r="M51" s="66">
        <f t="shared" ref="M51" si="421">J51+L51</f>
        <v>4101891</v>
      </c>
      <c r="N51" s="82">
        <f t="shared" ref="N51" si="422">I51+M51</f>
        <v>7758181</v>
      </c>
      <c r="O51" s="92">
        <f t="shared" ref="O51" si="423">I51/C51</f>
        <v>5898.1932569769324</v>
      </c>
      <c r="P51" s="65">
        <f t="shared" ref="P51" si="424">J51/D51</f>
        <v>7784.1762295081971</v>
      </c>
      <c r="Q51" s="102">
        <f t="shared" ref="Q51" si="425">(P51-P50)/P50</f>
        <v>-3.2078572712951072E-3</v>
      </c>
      <c r="R51" s="69">
        <f t="shared" ref="R51" si="426">L51/F51</f>
        <v>27564.81818181818</v>
      </c>
      <c r="S51" s="110">
        <f t="shared" ref="S51" si="427">(R51-R50)/R50</f>
        <v>3.0737925042186344E-2</v>
      </c>
      <c r="T51" s="69">
        <f t="shared" ref="T51" si="428">(J51+L51)/(D51+F51)</f>
        <v>8220.2224448897796</v>
      </c>
      <c r="U51" s="110">
        <f t="shared" ref="U51" si="429">(T51-T50)/T50</f>
        <v>3.4055187078142163E-3</v>
      </c>
      <c r="V51" s="82">
        <f t="shared" ref="V51" si="430">N51/E51</f>
        <v>7002.6004151999268</v>
      </c>
      <c r="W51" s="82">
        <f t="shared" ref="W51" si="431">O51/H51</f>
        <v>268.09969349895147</v>
      </c>
      <c r="X51" s="96">
        <f t="shared" ref="X51" si="432">(W51-W50)/W50</f>
        <v>-2.5863358909918716E-4</v>
      </c>
    </row>
    <row r="52" spans="2:24" x14ac:dyDescent="0.2">
      <c r="B52" s="108">
        <f>Bargaining!A220</f>
        <v>42675</v>
      </c>
      <c r="C52" s="131">
        <v>614.6</v>
      </c>
      <c r="D52" s="131">
        <v>491.4</v>
      </c>
      <c r="E52" s="113">
        <f t="shared" ref="E52" si="433">C52+D52</f>
        <v>1106</v>
      </c>
      <c r="F52" s="125">
        <v>11</v>
      </c>
      <c r="G52" s="116">
        <f t="shared" ref="G52" si="434">D52-F52</f>
        <v>480.4</v>
      </c>
      <c r="H52" s="73">
        <v>20</v>
      </c>
      <c r="I52" s="65">
        <f t="shared" ref="I52" si="435">VLOOKUP(B52,BUsWages,11,FALSE)</f>
        <v>3624322</v>
      </c>
      <c r="J52" s="69">
        <f t="shared" ref="J52" si="436">VLOOKUP(B52,NBUsalries,11,FALSE)</f>
        <v>3835576</v>
      </c>
      <c r="K52" s="66">
        <f t="shared" ref="K52" si="437">SUM(I52:J52)</f>
        <v>7459898</v>
      </c>
      <c r="L52" s="65">
        <f t="shared" ref="L52" si="438">VLOOKUP(B52,ExecSalaries,11,FALSE)</f>
        <v>297964</v>
      </c>
      <c r="M52" s="66">
        <f t="shared" ref="M52" si="439">J52+L52</f>
        <v>4133540</v>
      </c>
      <c r="N52" s="82">
        <f t="shared" ref="N52" si="440">I52+M52</f>
        <v>7757862</v>
      </c>
      <c r="O52" s="92">
        <f t="shared" ref="O52" si="441">I52/C52</f>
        <v>5897.0419785226159</v>
      </c>
      <c r="P52" s="65">
        <f t="shared" ref="P52" si="442">J52/D52</f>
        <v>7805.4049654049659</v>
      </c>
      <c r="Q52" s="102">
        <f t="shared" ref="Q52" si="443">(P52-P51)/P51</f>
        <v>2.7271653763817688E-3</v>
      </c>
      <c r="R52" s="69">
        <f t="shared" ref="R52" si="444">L52/F52</f>
        <v>27087.636363636364</v>
      </c>
      <c r="S52" s="110">
        <f t="shared" ref="S52" si="445">(R52-R51)/R51</f>
        <v>-1.7311263039513407E-2</v>
      </c>
      <c r="T52" s="69">
        <f t="shared" ref="T52" si="446">(J52+L52)/(D52+F52)</f>
        <v>8227.5875796178352</v>
      </c>
      <c r="U52" s="110">
        <f t="shared" ref="U52" si="447">(T52-T51)/T51</f>
        <v>8.9597754530770389E-4</v>
      </c>
      <c r="V52" s="82">
        <f t="shared" ref="V52" si="448">N52/E52</f>
        <v>7014.341772151899</v>
      </c>
      <c r="W52" s="82">
        <f t="shared" ref="W52" si="449">O52/H52</f>
        <v>294.85209892613079</v>
      </c>
      <c r="X52" s="96">
        <f t="shared" ref="X52" si="450">(W52-W51)/W51</f>
        <v>9.9785289114043524E-2</v>
      </c>
    </row>
    <row r="53" spans="2:24" x14ac:dyDescent="0.2">
      <c r="B53" s="108">
        <f>Bargaining!A221</f>
        <v>42705</v>
      </c>
      <c r="C53" s="131">
        <v>611.9375</v>
      </c>
      <c r="D53" s="131">
        <v>490.02500000000009</v>
      </c>
      <c r="E53" s="113">
        <f t="shared" ref="E53:E58" si="451">C53+D53</f>
        <v>1101.9625000000001</v>
      </c>
      <c r="F53" s="125">
        <v>11</v>
      </c>
      <c r="G53" s="116">
        <f t="shared" ref="G53:G58" si="452">D53-F53</f>
        <v>479.02500000000009</v>
      </c>
      <c r="H53" s="73">
        <v>21</v>
      </c>
      <c r="I53" s="65">
        <f t="shared" ref="I53:I58" si="453">VLOOKUP(B53,BUsWages,11,FALSE)</f>
        <v>3339820</v>
      </c>
      <c r="J53" s="69">
        <f t="shared" ref="J53" si="454">VLOOKUP(B53,NBUsalries,11,FALSE)</f>
        <v>3855561</v>
      </c>
      <c r="K53" s="66">
        <f t="shared" ref="K53" si="455">SUM(I53:J53)</f>
        <v>7195381</v>
      </c>
      <c r="L53" s="65">
        <f t="shared" ref="L53:L58" si="456">VLOOKUP(B53,ExecSalaries,11,FALSE)</f>
        <v>348107</v>
      </c>
      <c r="M53" s="66">
        <f t="shared" ref="M53:M58" si="457">J53+L53</f>
        <v>4203668</v>
      </c>
      <c r="N53" s="82">
        <f t="shared" ref="N53:N58" si="458">I53+M53</f>
        <v>7543488</v>
      </c>
      <c r="O53" s="92">
        <f t="shared" ref="O53" si="459">I53/C53</f>
        <v>5457.7795935042386</v>
      </c>
      <c r="P53" s="65">
        <f t="shared" ref="P53:P58" si="460">J53/D53</f>
        <v>7868.0904035508374</v>
      </c>
      <c r="Q53" s="102">
        <f t="shared" ref="Q53" si="461">(P53-P52)/P52</f>
        <v>8.0310295780558864E-3</v>
      </c>
      <c r="R53" s="69">
        <f t="shared" ref="R53" si="462">L53/F53</f>
        <v>31646.090909090908</v>
      </c>
      <c r="S53" s="110">
        <f t="shared" ref="S53" si="463">(R53-R52)/R52</f>
        <v>0.16828543045468575</v>
      </c>
      <c r="T53" s="69">
        <f t="shared" ref="T53" si="464">(J53+L53)/(D53+F53)</f>
        <v>8390.1362207474667</v>
      </c>
      <c r="U53" s="110">
        <f t="shared" ref="U53" si="465">(T53-T52)/T52</f>
        <v>1.975653732721272E-2</v>
      </c>
      <c r="V53" s="82">
        <f t="shared" ref="V53" si="466">N53/E53</f>
        <v>6845.5033633177163</v>
      </c>
      <c r="W53" s="82">
        <f t="shared" ref="W53" si="467">O53/H53</f>
        <v>259.89426635734469</v>
      </c>
      <c r="X53" s="96">
        <f t="shared" ref="X53:X58" si="468">(W53-W52)/W52</f>
        <v>-0.11856056882791287</v>
      </c>
    </row>
    <row r="54" spans="2:24" x14ac:dyDescent="0.2">
      <c r="B54" s="108">
        <f>Bargaining!A222</f>
        <v>42736</v>
      </c>
      <c r="C54" s="131">
        <v>607.9</v>
      </c>
      <c r="D54" s="131">
        <v>495</v>
      </c>
      <c r="E54" s="113">
        <f t="shared" si="451"/>
        <v>1102.9000000000001</v>
      </c>
      <c r="F54" s="125">
        <v>10</v>
      </c>
      <c r="G54" s="116">
        <f t="shared" si="452"/>
        <v>485</v>
      </c>
      <c r="H54" s="73">
        <v>21</v>
      </c>
      <c r="I54" s="65">
        <f t="shared" si="453"/>
        <v>4589829</v>
      </c>
      <c r="J54" s="69">
        <f t="shared" ref="J54" si="469">VLOOKUP(B54,NBUsalries,11,FALSE)</f>
        <v>4031324</v>
      </c>
      <c r="K54" s="66">
        <f>SUM(I54:J54)</f>
        <v>8621153</v>
      </c>
      <c r="L54" s="65">
        <f t="shared" si="456"/>
        <v>250583</v>
      </c>
      <c r="M54" s="66">
        <f t="shared" si="457"/>
        <v>4281907</v>
      </c>
      <c r="N54" s="82">
        <f t="shared" si="458"/>
        <v>8871736</v>
      </c>
      <c r="O54" s="92">
        <f>I54/C54</f>
        <v>7550.3026813620663</v>
      </c>
      <c r="P54" s="65">
        <f t="shared" si="460"/>
        <v>8144.0888888888885</v>
      </c>
      <c r="Q54" s="102">
        <f t="shared" ref="Q54" si="470">(P54-P53)/P53</f>
        <v>3.5078204644610346E-2</v>
      </c>
      <c r="R54" s="69">
        <f t="shared" ref="R54" si="471">L54/F54</f>
        <v>25058.3</v>
      </c>
      <c r="S54" s="110">
        <f t="shared" ref="S54" si="472">(R54-R53)/R53</f>
        <v>-0.20817076358705799</v>
      </c>
      <c r="T54" s="69">
        <f t="shared" ref="T54" si="473">(J54+L54)/(D54+F54)</f>
        <v>8479.0237623762368</v>
      </c>
      <c r="U54" s="110">
        <f t="shared" ref="U54" si="474">(T54-T53)/T53</f>
        <v>1.0594290639640085E-2</v>
      </c>
      <c r="V54" s="82">
        <f t="shared" ref="V54" si="475">N54/E54</f>
        <v>8044.0076162843407</v>
      </c>
      <c r="W54" s="82">
        <f t="shared" ref="W54" si="476">O54/H54</f>
        <v>359.53822292200317</v>
      </c>
      <c r="X54" s="96">
        <f t="shared" si="468"/>
        <v>0.38340190401758167</v>
      </c>
    </row>
    <row r="55" spans="2:24" x14ac:dyDescent="0.2">
      <c r="B55" s="108">
        <f>Bargaining!A223</f>
        <v>42767</v>
      </c>
      <c r="C55" s="142">
        <v>615</v>
      </c>
      <c r="D55" s="131">
        <v>497</v>
      </c>
      <c r="E55" s="113">
        <f t="shared" si="451"/>
        <v>1112</v>
      </c>
      <c r="F55" s="125">
        <v>10</v>
      </c>
      <c r="G55" s="116">
        <f t="shared" si="452"/>
        <v>487</v>
      </c>
      <c r="H55" s="73">
        <v>20</v>
      </c>
      <c r="I55" s="65">
        <f t="shared" si="453"/>
        <v>3586380</v>
      </c>
      <c r="J55" s="69">
        <f t="shared" ref="J55" si="477">VLOOKUP(B55,NBUsalries,11,FALSE)</f>
        <v>3742087</v>
      </c>
      <c r="K55" s="66">
        <f>SUM(I55:J55)</f>
        <v>7328467</v>
      </c>
      <c r="L55" s="65">
        <f t="shared" si="456"/>
        <v>250584</v>
      </c>
      <c r="M55" s="66">
        <f t="shared" si="457"/>
        <v>3992671</v>
      </c>
      <c r="N55" s="82">
        <f t="shared" si="458"/>
        <v>7579051</v>
      </c>
      <c r="O55" s="92">
        <f>I55/C55</f>
        <v>5831.5121951219517</v>
      </c>
      <c r="P55" s="65">
        <f t="shared" si="460"/>
        <v>7529.3501006036213</v>
      </c>
      <c r="Q55" s="102">
        <f t="shared" ref="Q55" si="478">(P55-P54)/P54</f>
        <v>-7.5482819093976888E-2</v>
      </c>
      <c r="R55" s="69">
        <f t="shared" ref="R55" si="479">L55/F55</f>
        <v>25058.400000000001</v>
      </c>
      <c r="S55" s="110">
        <f t="shared" ref="S55" si="480">(R55-R54)/R54</f>
        <v>3.9906937023733772E-6</v>
      </c>
      <c r="T55" s="69">
        <f t="shared" ref="T55" si="481">(J55+L55)/(D55+F55)</f>
        <v>7875.0907297830372</v>
      </c>
      <c r="U55" s="110">
        <f t="shared" ref="U55" si="482">(T55-T54)/T54</f>
        <v>-7.1226717782419333E-2</v>
      </c>
      <c r="V55" s="82">
        <f t="shared" ref="V55" si="483">N55/E55</f>
        <v>6815.6933453237407</v>
      </c>
      <c r="W55" s="82">
        <f t="shared" ref="W55" si="484">O55/H55</f>
        <v>291.57560975609761</v>
      </c>
      <c r="X55" s="96">
        <f t="shared" si="468"/>
        <v>-0.18902750481872718</v>
      </c>
    </row>
    <row r="56" spans="2:24" x14ac:dyDescent="0.2">
      <c r="B56" s="108">
        <f>Bargaining!A224</f>
        <v>42795</v>
      </c>
      <c r="C56" s="131">
        <v>613.9</v>
      </c>
      <c r="D56" s="131">
        <v>495</v>
      </c>
      <c r="E56" s="113">
        <f t="shared" si="451"/>
        <v>1108.9000000000001</v>
      </c>
      <c r="F56" s="125">
        <v>10</v>
      </c>
      <c r="G56" s="116">
        <f t="shared" si="452"/>
        <v>485</v>
      </c>
      <c r="H56" s="73">
        <v>21</v>
      </c>
      <c r="I56" s="65">
        <f t="shared" si="453"/>
        <v>3956240</v>
      </c>
      <c r="J56" s="69">
        <f t="shared" ref="J56" si="485">VLOOKUP(B56,NBUsalries,11,FALSE)</f>
        <v>4199209</v>
      </c>
      <c r="K56" s="66">
        <f>SUM(I56:J56)</f>
        <v>8155449</v>
      </c>
      <c r="L56" s="65">
        <f t="shared" si="456"/>
        <v>263167</v>
      </c>
      <c r="M56" s="66">
        <f t="shared" si="457"/>
        <v>4462376</v>
      </c>
      <c r="N56" s="82">
        <f t="shared" si="458"/>
        <v>8418616</v>
      </c>
      <c r="O56" s="92">
        <f>I56/C56</f>
        <v>6444.4372047564748</v>
      </c>
      <c r="P56" s="65">
        <f t="shared" si="460"/>
        <v>8483.2505050505042</v>
      </c>
      <c r="Q56" s="102">
        <f t="shared" ref="Q56" si="486">(P56-P55)/P55</f>
        <v>0.12669093503440751</v>
      </c>
      <c r="R56" s="69">
        <f t="shared" ref="R56" si="487">L56/F56</f>
        <v>26316.7</v>
      </c>
      <c r="S56" s="110">
        <f t="shared" ref="S56" si="488">(R56-R55)/R55</f>
        <v>5.0214698464387163E-2</v>
      </c>
      <c r="T56" s="69">
        <f t="shared" ref="T56" si="489">(J56+L56)/(D56+F56)</f>
        <v>8836.3881188118812</v>
      </c>
      <c r="U56" s="110">
        <f t="shared" ref="U56" si="490">(T56-T55)/T55</f>
        <v>0.12206810334175391</v>
      </c>
      <c r="V56" s="82">
        <f t="shared" ref="V56" si="491">N56/E56</f>
        <v>7591.8622057895209</v>
      </c>
      <c r="W56" s="82">
        <f t="shared" ref="W56" si="492">O56/H56</f>
        <v>306.87796213126069</v>
      </c>
      <c r="X56" s="96">
        <f t="shared" si="468"/>
        <v>5.248159264063091E-2</v>
      </c>
    </row>
    <row r="57" spans="2:24" x14ac:dyDescent="0.2">
      <c r="B57" s="108">
        <f>Bargaining!A225</f>
        <v>42826</v>
      </c>
      <c r="C57" s="131">
        <v>609.9</v>
      </c>
      <c r="D57" s="131">
        <v>498.2</v>
      </c>
      <c r="E57" s="113">
        <f t="shared" si="451"/>
        <v>1108.0999999999999</v>
      </c>
      <c r="F57" s="125">
        <v>10</v>
      </c>
      <c r="G57" s="116">
        <f t="shared" si="452"/>
        <v>488.2</v>
      </c>
      <c r="H57" s="73">
        <v>20</v>
      </c>
      <c r="I57" s="65">
        <f t="shared" si="453"/>
        <v>3384558</v>
      </c>
      <c r="J57" s="69">
        <f t="shared" ref="J57" si="493">VLOOKUP(B57,NBUsalries,11,FALSE)</f>
        <v>4083758</v>
      </c>
      <c r="K57" s="66">
        <f>SUM(I57:J57)</f>
        <v>7468316</v>
      </c>
      <c r="L57" s="65">
        <f t="shared" si="456"/>
        <v>261500</v>
      </c>
      <c r="M57" s="66">
        <f t="shared" si="457"/>
        <v>4345258</v>
      </c>
      <c r="N57" s="82">
        <f t="shared" si="458"/>
        <v>7729816</v>
      </c>
      <c r="O57" s="92">
        <f>I57/C57</f>
        <v>5549.3654697491393</v>
      </c>
      <c r="P57" s="65">
        <f t="shared" si="460"/>
        <v>8197.025291047772</v>
      </c>
      <c r="Q57" s="102">
        <f t="shared" ref="Q57" si="494">(P57-P56)/P56</f>
        <v>-3.3740040310294733E-2</v>
      </c>
      <c r="R57" s="69">
        <f t="shared" ref="R57" si="495">L57/F57</f>
        <v>26150</v>
      </c>
      <c r="S57" s="110">
        <f t="shared" ref="S57" si="496">(R57-R56)/R56</f>
        <v>-6.3343808304232949E-3</v>
      </c>
      <c r="T57" s="69">
        <f t="shared" ref="T57" si="497">(J57+L57)/(D57+F57)</f>
        <v>8550.2912239275884</v>
      </c>
      <c r="U57" s="110">
        <f t="shared" ref="U57" si="498">(T57-T56)/T56</f>
        <v>-3.2377130908862878E-2</v>
      </c>
      <c r="V57" s="82">
        <f t="shared" ref="V57" si="499">N57/E57</f>
        <v>6975.7386517462328</v>
      </c>
      <c r="W57" s="82">
        <f t="shared" ref="W57" si="500">O57/H57</f>
        <v>277.46827348745694</v>
      </c>
      <c r="X57" s="96">
        <f t="shared" si="468"/>
        <v>-9.583512755218429E-2</v>
      </c>
    </row>
    <row r="58" spans="2:24" ht="13.5" thickBot="1" x14ac:dyDescent="0.25">
      <c r="B58" s="108">
        <f>Bargaining!A226</f>
        <v>42856</v>
      </c>
      <c r="C58" s="131">
        <v>619.9</v>
      </c>
      <c r="D58" s="131">
        <v>500.2</v>
      </c>
      <c r="E58" s="113">
        <f t="shared" si="451"/>
        <v>1120.0999999999999</v>
      </c>
      <c r="F58" s="125">
        <v>11</v>
      </c>
      <c r="G58" s="116">
        <f t="shared" si="452"/>
        <v>489.2</v>
      </c>
      <c r="H58" s="73">
        <v>22</v>
      </c>
      <c r="I58" s="67">
        <f t="shared" si="453"/>
        <v>4262422</v>
      </c>
      <c r="J58" s="81">
        <f t="shared" ref="J58" si="501">VLOOKUP(B58,NBUsalries,11,FALSE)</f>
        <v>4186554</v>
      </c>
      <c r="K58" s="68">
        <f>SUM(I58:J58)</f>
        <v>8448976</v>
      </c>
      <c r="L58" s="67">
        <f t="shared" si="456"/>
        <v>275472</v>
      </c>
      <c r="M58" s="68">
        <f t="shared" si="457"/>
        <v>4462026</v>
      </c>
      <c r="N58" s="83">
        <f t="shared" si="458"/>
        <v>8724448</v>
      </c>
      <c r="O58" s="137">
        <f>I58/C58</f>
        <v>6875.9832231005003</v>
      </c>
      <c r="P58" s="67">
        <f t="shared" si="460"/>
        <v>8369.7600959616157</v>
      </c>
      <c r="Q58" s="138">
        <f t="shared" ref="Q58" si="502">(P58-P57)/P57</f>
        <v>2.1072864701600066E-2</v>
      </c>
      <c r="R58" s="81">
        <f t="shared" ref="R58" si="503">L58/F58</f>
        <v>25042.909090909092</v>
      </c>
      <c r="S58" s="139">
        <f t="shared" ref="S58" si="504">(R58-R57)/R57</f>
        <v>-4.2336172431774691E-2</v>
      </c>
      <c r="T58" s="81">
        <f t="shared" ref="T58" si="505">(J58+L58)/(D58+F58)</f>
        <v>8728.5328638497649</v>
      </c>
      <c r="U58" s="139">
        <f t="shared" ref="U58" si="506">(T58-T57)/T57</f>
        <v>2.0846265379052317E-2</v>
      </c>
      <c r="V58" s="83">
        <f t="shared" ref="V58" si="507">N58/E58</f>
        <v>7788.9902687260073</v>
      </c>
      <c r="W58" s="83">
        <f t="shared" ref="W58" si="508">O58/H58</f>
        <v>312.54469195911366</v>
      </c>
      <c r="X58" s="140">
        <f t="shared" si="468"/>
        <v>0.12641596111435194</v>
      </c>
    </row>
    <row r="59" spans="2:24" ht="13.5" thickBot="1" x14ac:dyDescent="0.25">
      <c r="B59" s="106" t="s">
        <v>163</v>
      </c>
      <c r="C59" s="119">
        <f>AVERAGE(C18:C29)</f>
        <v>610.5064583333334</v>
      </c>
      <c r="D59" s="119">
        <f t="shared" ref="D59:H59" si="509">AVERAGE(D18:D29)</f>
        <v>470.09041666666661</v>
      </c>
      <c r="E59" s="119">
        <f t="shared" si="509"/>
        <v>1080.5968750000002</v>
      </c>
      <c r="F59" s="107">
        <f t="shared" si="509"/>
        <v>11.833333333333334</v>
      </c>
      <c r="G59" s="117">
        <f t="shared" si="509"/>
        <v>458.25708333333324</v>
      </c>
      <c r="H59" s="127">
        <f t="shared" si="509"/>
        <v>21</v>
      </c>
    </row>
    <row r="60" spans="2:24" ht="13.5" thickBot="1" x14ac:dyDescent="0.25">
      <c r="B60" s="71" t="s">
        <v>164</v>
      </c>
      <c r="C60" s="120">
        <f>AVERAGE(C30:C41)</f>
        <v>608.5625</v>
      </c>
      <c r="D60" s="120">
        <f t="shared" ref="D60:H60" si="510">AVERAGE(D30:D41)</f>
        <v>467.82041666666669</v>
      </c>
      <c r="E60" s="120">
        <f t="shared" si="510"/>
        <v>1076.3829166666667</v>
      </c>
      <c r="F60" s="77">
        <f t="shared" si="510"/>
        <v>13</v>
      </c>
      <c r="G60" s="118">
        <f t="shared" si="510"/>
        <v>454.82041666666669</v>
      </c>
      <c r="H60" s="128">
        <f t="shared" si="510"/>
        <v>21.083333333333332</v>
      </c>
    </row>
    <row r="61" spans="2:24" ht="13.5" thickBot="1" x14ac:dyDescent="0.25">
      <c r="B61" s="121" t="s">
        <v>165</v>
      </c>
      <c r="C61" s="122">
        <f>AVERAGE(C42:C53)</f>
        <v>611.48374999999999</v>
      </c>
      <c r="D61" s="122">
        <f t="shared" ref="D61:H61" si="511">AVERAGE(D42:D53)</f>
        <v>476.72333333333336</v>
      </c>
      <c r="E61" s="122">
        <f t="shared" si="511"/>
        <v>1088.2070833333335</v>
      </c>
      <c r="F61" s="123">
        <f t="shared" si="511"/>
        <v>10.916666666666666</v>
      </c>
      <c r="G61" s="124">
        <f t="shared" si="511"/>
        <v>465.80666666666667</v>
      </c>
      <c r="H61" s="129">
        <f t="shared" si="511"/>
        <v>21.333333333333332</v>
      </c>
    </row>
    <row r="62" spans="2:24" ht="13.5" thickBot="1" x14ac:dyDescent="0.25">
      <c r="B62" s="132" t="s">
        <v>166</v>
      </c>
      <c r="C62" s="133">
        <f>AVERAGE($C$54:C58)</f>
        <v>613.32000000000005</v>
      </c>
      <c r="D62" s="133">
        <f>AVERAGE($C$54:D58)</f>
        <v>555.20000000000005</v>
      </c>
      <c r="E62" s="133">
        <f>AVERAGE($E$54:E58)</f>
        <v>1110.4000000000001</v>
      </c>
      <c r="F62" s="134">
        <f>AVERAGE(F$54:F58)</f>
        <v>10.199999999999999</v>
      </c>
      <c r="G62" s="135">
        <f>AVERAGE(G$54:G58)</f>
        <v>486.88</v>
      </c>
      <c r="H62" s="136">
        <f>AVERAGE(H$54:H58)</f>
        <v>20.8</v>
      </c>
    </row>
    <row r="64" spans="2:24" x14ac:dyDescent="0.2">
      <c r="B64" t="s">
        <v>124</v>
      </c>
    </row>
    <row r="65" spans="1:2" x14ac:dyDescent="0.2">
      <c r="A65" s="35"/>
      <c r="B65" s="35" t="s">
        <v>122</v>
      </c>
    </row>
    <row r="66" spans="1:2" x14ac:dyDescent="0.2">
      <c r="A66" s="35"/>
      <c r="B66" s="35" t="s">
        <v>125</v>
      </c>
    </row>
    <row r="67" spans="1:2" x14ac:dyDescent="0.2">
      <c r="B67" s="35" t="s">
        <v>123</v>
      </c>
    </row>
    <row r="74" spans="1:2" x14ac:dyDescent="0.2">
      <c r="B74" s="8" t="s">
        <v>107</v>
      </c>
    </row>
    <row r="75" spans="1:2" x14ac:dyDescent="0.2">
      <c r="B75" t="s">
        <v>108</v>
      </c>
    </row>
    <row r="76" spans="1:2" x14ac:dyDescent="0.2">
      <c r="B76" t="s">
        <v>109</v>
      </c>
    </row>
    <row r="77" spans="1:2" x14ac:dyDescent="0.2">
      <c r="B77" t="s">
        <v>110</v>
      </c>
    </row>
    <row r="78" spans="1:2" x14ac:dyDescent="0.2">
      <c r="B78" t="s">
        <v>111</v>
      </c>
    </row>
    <row r="79" spans="1:2" x14ac:dyDescent="0.2">
      <c r="B79" t="s">
        <v>112</v>
      </c>
    </row>
    <row r="80" spans="1:2" x14ac:dyDescent="0.2">
      <c r="B80" t="s">
        <v>113</v>
      </c>
    </row>
    <row r="81" spans="2:2" x14ac:dyDescent="0.2">
      <c r="B81" t="s">
        <v>114</v>
      </c>
    </row>
    <row r="82" spans="2:2" x14ac:dyDescent="0.2">
      <c r="B82" t="s">
        <v>115</v>
      </c>
    </row>
  </sheetData>
  <mergeCells count="4">
    <mergeCell ref="C4:H4"/>
    <mergeCell ref="I4:N4"/>
    <mergeCell ref="O4:V4"/>
    <mergeCell ref="W4:X4"/>
  </mergeCells>
  <pageMargins left="0.7" right="0.7" top="0.75" bottom="0.75" header="0.3" footer="0.3"/>
  <pageSetup paperSize="5" scale="53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2:BN100"/>
  <sheetViews>
    <sheetView topLeftCell="A44" workbookViewId="0">
      <selection activeCell="A53" sqref="A53"/>
    </sheetView>
  </sheetViews>
  <sheetFormatPr defaultRowHeight="12.75" outlineLevelRow="1" x14ac:dyDescent="0.2"/>
  <cols>
    <col min="2" max="2" width="19" customWidth="1"/>
    <col min="3" max="3" width="9.85546875" bestFit="1" customWidth="1"/>
    <col min="4" max="4" width="9" bestFit="1" customWidth="1"/>
    <col min="5" max="5" width="10.42578125" bestFit="1" customWidth="1"/>
    <col min="7" max="7" width="10.140625" customWidth="1"/>
    <col min="8" max="8" width="10" bestFit="1" customWidth="1"/>
    <col min="9" max="50" width="10" customWidth="1"/>
    <col min="51" max="64" width="10.7109375" customWidth="1"/>
    <col min="65" max="65" width="10.85546875" customWidth="1"/>
    <col min="66" max="68" width="10.7109375" customWidth="1"/>
  </cols>
  <sheetData>
    <row r="2" spans="2:66" ht="15.75" x14ac:dyDescent="0.25">
      <c r="B2" s="74" t="s">
        <v>90</v>
      </c>
    </row>
    <row r="3" spans="2:66" ht="13.5" thickBot="1" x14ac:dyDescent="0.25">
      <c r="B3" s="64"/>
    </row>
    <row r="4" spans="2:66" ht="39" customHeight="1" thickBot="1" x14ac:dyDescent="0.25">
      <c r="C4" s="201" t="s">
        <v>85</v>
      </c>
      <c r="D4" s="202"/>
      <c r="E4" s="202"/>
      <c r="F4" s="202"/>
      <c r="G4" s="202"/>
      <c r="H4" s="203"/>
      <c r="I4" s="214" t="s">
        <v>155</v>
      </c>
      <c r="J4" s="215"/>
      <c r="K4" s="215"/>
      <c r="L4" s="215"/>
      <c r="M4" s="215"/>
      <c r="N4" s="154"/>
      <c r="O4" s="216" t="s">
        <v>156</v>
      </c>
      <c r="P4" s="217"/>
      <c r="Q4" s="217"/>
      <c r="R4" s="217"/>
      <c r="S4" s="217"/>
      <c r="T4" s="165"/>
      <c r="U4" s="218" t="s">
        <v>157</v>
      </c>
      <c r="V4" s="219"/>
      <c r="W4" s="219"/>
      <c r="X4" s="219"/>
      <c r="Y4" s="219"/>
      <c r="Z4" s="220"/>
      <c r="AA4" s="214" t="s">
        <v>154</v>
      </c>
      <c r="AB4" s="215"/>
      <c r="AC4" s="215"/>
      <c r="AD4" s="215"/>
      <c r="AE4" s="215"/>
      <c r="AF4" s="154"/>
      <c r="AG4" s="216" t="s">
        <v>159</v>
      </c>
      <c r="AH4" s="217"/>
      <c r="AI4" s="217"/>
      <c r="AJ4" s="217"/>
      <c r="AK4" s="217"/>
      <c r="AL4" s="165"/>
      <c r="AM4" s="218" t="s">
        <v>161</v>
      </c>
      <c r="AN4" s="219"/>
      <c r="AO4" s="219"/>
      <c r="AP4" s="219"/>
      <c r="AQ4" s="219"/>
      <c r="AR4" s="171"/>
      <c r="AS4" s="212" t="s">
        <v>162</v>
      </c>
      <c r="AT4" s="213"/>
      <c r="AU4" s="213"/>
      <c r="AV4" s="213"/>
      <c r="AW4" s="213"/>
      <c r="AX4" s="172"/>
      <c r="AY4" s="205" t="s">
        <v>102</v>
      </c>
      <c r="AZ4" s="205"/>
      <c r="BA4" s="205"/>
      <c r="BB4" s="205"/>
      <c r="BC4" s="205"/>
      <c r="BD4" s="206"/>
      <c r="BE4" s="207" t="s">
        <v>103</v>
      </c>
      <c r="BF4" s="208"/>
      <c r="BG4" s="208"/>
      <c r="BH4" s="208"/>
      <c r="BI4" s="208"/>
      <c r="BJ4" s="208"/>
      <c r="BK4" s="208"/>
      <c r="BL4" s="209"/>
      <c r="BM4" s="210" t="s">
        <v>104</v>
      </c>
      <c r="BN4" s="211"/>
    </row>
    <row r="5" spans="2:66" ht="51.75" thickBot="1" x14ac:dyDescent="0.25">
      <c r="B5" s="80"/>
      <c r="C5" s="75" t="s">
        <v>86</v>
      </c>
      <c r="D5" s="70" t="s">
        <v>87</v>
      </c>
      <c r="E5" s="70" t="s">
        <v>88</v>
      </c>
      <c r="F5" s="75" t="s">
        <v>89</v>
      </c>
      <c r="G5" s="76" t="s">
        <v>91</v>
      </c>
      <c r="H5" s="72" t="s">
        <v>92</v>
      </c>
      <c r="I5" s="155" t="s">
        <v>143</v>
      </c>
      <c r="J5" s="147" t="s">
        <v>144</v>
      </c>
      <c r="K5" s="147" t="s">
        <v>146</v>
      </c>
      <c r="L5" s="147" t="s">
        <v>150</v>
      </c>
      <c r="M5" s="147" t="s">
        <v>148</v>
      </c>
      <c r="N5" s="156" t="s">
        <v>88</v>
      </c>
      <c r="O5" s="166" t="s">
        <v>143</v>
      </c>
      <c r="P5" s="148" t="s">
        <v>144</v>
      </c>
      <c r="Q5" s="148" t="s">
        <v>146</v>
      </c>
      <c r="R5" s="148" t="s">
        <v>150</v>
      </c>
      <c r="S5" s="148" t="s">
        <v>148</v>
      </c>
      <c r="T5" s="167" t="s">
        <v>88</v>
      </c>
      <c r="U5" s="168" t="s">
        <v>143</v>
      </c>
      <c r="V5" s="149" t="s">
        <v>144</v>
      </c>
      <c r="W5" s="149" t="s">
        <v>146</v>
      </c>
      <c r="X5" s="149" t="s">
        <v>150</v>
      </c>
      <c r="Y5" s="149" t="s">
        <v>148</v>
      </c>
      <c r="Z5" s="169" t="s">
        <v>88</v>
      </c>
      <c r="AA5" s="155" t="s">
        <v>1</v>
      </c>
      <c r="AB5" s="147" t="s">
        <v>151</v>
      </c>
      <c r="AC5" s="147" t="s">
        <v>145</v>
      </c>
      <c r="AD5" s="147" t="s">
        <v>158</v>
      </c>
      <c r="AE5" s="147" t="s">
        <v>147</v>
      </c>
      <c r="AF5" s="156" t="s">
        <v>88</v>
      </c>
      <c r="AG5" s="166" t="s">
        <v>1</v>
      </c>
      <c r="AH5" s="148" t="s">
        <v>151</v>
      </c>
      <c r="AI5" s="148" t="s">
        <v>145</v>
      </c>
      <c r="AJ5" s="148" t="s">
        <v>158</v>
      </c>
      <c r="AK5" s="148" t="s">
        <v>147</v>
      </c>
      <c r="AL5" s="167" t="s">
        <v>88</v>
      </c>
      <c r="AM5" s="168" t="s">
        <v>1</v>
      </c>
      <c r="AN5" s="149" t="s">
        <v>151</v>
      </c>
      <c r="AO5" s="149" t="s">
        <v>145</v>
      </c>
      <c r="AP5" s="149" t="s">
        <v>158</v>
      </c>
      <c r="AQ5" s="149" t="s">
        <v>147</v>
      </c>
      <c r="AR5" s="169" t="s">
        <v>88</v>
      </c>
      <c r="AS5" s="173" t="s">
        <v>1</v>
      </c>
      <c r="AT5" s="153" t="s">
        <v>151</v>
      </c>
      <c r="AU5" s="153" t="s">
        <v>145</v>
      </c>
      <c r="AV5" s="153" t="s">
        <v>158</v>
      </c>
      <c r="AW5" s="153" t="s">
        <v>147</v>
      </c>
      <c r="AX5" s="174" t="s">
        <v>88</v>
      </c>
      <c r="AY5" s="85" t="s">
        <v>98</v>
      </c>
      <c r="AZ5" s="85" t="s">
        <v>99</v>
      </c>
      <c r="BA5" s="86" t="s">
        <v>100</v>
      </c>
      <c r="BB5" s="87" t="s">
        <v>89</v>
      </c>
      <c r="BC5" s="86" t="s">
        <v>101</v>
      </c>
      <c r="BD5" s="88" t="s">
        <v>80</v>
      </c>
      <c r="BE5" s="90" t="s">
        <v>120</v>
      </c>
      <c r="BF5" s="90" t="s">
        <v>121</v>
      </c>
      <c r="BG5" s="98" t="s">
        <v>118</v>
      </c>
      <c r="BH5" s="97" t="s">
        <v>89</v>
      </c>
      <c r="BI5" s="100" t="s">
        <v>116</v>
      </c>
      <c r="BJ5" s="97" t="s">
        <v>117</v>
      </c>
      <c r="BK5" s="89" t="s">
        <v>119</v>
      </c>
      <c r="BL5" s="91" t="s">
        <v>80</v>
      </c>
      <c r="BM5" s="95" t="s">
        <v>106</v>
      </c>
      <c r="BN5" s="94" t="s">
        <v>105</v>
      </c>
    </row>
    <row r="6" spans="2:66" x14ac:dyDescent="0.2">
      <c r="B6" s="79">
        <v>41275</v>
      </c>
      <c r="C6" s="111">
        <v>615</v>
      </c>
      <c r="D6" s="112">
        <v>458.3</v>
      </c>
      <c r="E6" s="113">
        <v>1073.3</v>
      </c>
      <c r="F6" s="65">
        <v>10</v>
      </c>
      <c r="G6" s="115">
        <v>448.3</v>
      </c>
      <c r="H6" s="73">
        <v>21</v>
      </c>
      <c r="I6" s="157">
        <f>VLOOKUP(B6,BUAllocate,Bargaining!$D$64,FALSE)</f>
        <v>0.60811471873265133</v>
      </c>
      <c r="J6" s="152">
        <f>VLOOKUP($B6,BUAllocate,Bargaining!$H$64,FALSE)</f>
        <v>0.21173133928347915</v>
      </c>
      <c r="K6" s="152">
        <f>VLOOKUP($B6,BUAllocate,Bargaining!$F$64,FALSE)</f>
        <v>0.17303850611188257</v>
      </c>
      <c r="L6" s="152">
        <f>J6+K6</f>
        <v>0.38476984539536174</v>
      </c>
      <c r="M6" s="152">
        <f>VLOOKUP($B6,BUAllocate,Bargaining!$J$64,FALSE)</f>
        <v>7.1154358719869469E-3</v>
      </c>
      <c r="N6" s="158">
        <f>I6+L6+M6</f>
        <v>1</v>
      </c>
      <c r="O6" s="157">
        <f>VLOOKUP($B6,NBUAllocate,'Non Bargaining'!$D$64,FALSE)</f>
        <v>0.69018935546123106</v>
      </c>
      <c r="P6" s="152">
        <f>VLOOKUP($B6,NBUAllocate,'Non Bargaining'!$H$64,FALSE)</f>
        <v>3.774287247068641E-2</v>
      </c>
      <c r="Q6" s="152">
        <f>VLOOKUP($B6,NBUAllocate,'Non Bargaining'!$F$64,FALSE)</f>
        <v>0.23407529015545328</v>
      </c>
      <c r="R6" s="152">
        <f>P6+Q6</f>
        <v>0.27181816262613967</v>
      </c>
      <c r="S6" s="152">
        <f>VLOOKUP($B6,NBUAllocate,'Non Bargaining'!$J$64,FALSE)</f>
        <v>3.7992481912629245E-2</v>
      </c>
      <c r="T6" s="158">
        <f>O6+R6+S6</f>
        <v>1</v>
      </c>
      <c r="U6" s="157">
        <f>VLOOKUP($B6,officersallocate,Officers!$D$64,FALSE)</f>
        <v>0.81090131894758499</v>
      </c>
      <c r="V6" s="152">
        <f>VLOOKUP($B6,officersallocate,Officers!$H$64,FALSE)</f>
        <v>0</v>
      </c>
      <c r="W6" s="152">
        <f>VLOOKUP($B6,officersallocate,Officers!$F$64,FALSE)</f>
        <v>0.14310124122796991</v>
      </c>
      <c r="X6" s="152">
        <f>V6+W6</f>
        <v>0.14310124122796991</v>
      </c>
      <c r="Y6" s="152">
        <f>VLOOKUP($B6,officersallocate,Officers!$J$64,FALSE)</f>
        <v>4.5997439824445104E-2</v>
      </c>
      <c r="Z6" s="158">
        <f>U6+X6+Y6</f>
        <v>1</v>
      </c>
      <c r="AA6" s="170">
        <f>$C6*I6</f>
        <v>373.99055202058059</v>
      </c>
      <c r="AB6" s="143">
        <f t="shared" ref="AB6:AE6" si="0">$C6*J6</f>
        <v>130.21477365933967</v>
      </c>
      <c r="AC6" s="143">
        <f t="shared" si="0"/>
        <v>106.41868125880778</v>
      </c>
      <c r="AD6" s="143">
        <f t="shared" si="0"/>
        <v>236.63345491814746</v>
      </c>
      <c r="AE6" s="143">
        <f t="shared" si="0"/>
        <v>4.3759930612719726</v>
      </c>
      <c r="AF6" s="73">
        <f>AA6+AD6+AE6</f>
        <v>615</v>
      </c>
      <c r="AG6" s="170">
        <f>$G6*O6</f>
        <v>309.41188805326988</v>
      </c>
      <c r="AH6" s="143">
        <f>$G6*P6</f>
        <v>16.920129728608718</v>
      </c>
      <c r="AI6" s="143">
        <f>$G6*Q6</f>
        <v>104.93595257668971</v>
      </c>
      <c r="AJ6" s="143">
        <f>AH6+AI6</f>
        <v>121.85608230529843</v>
      </c>
      <c r="AK6" s="143">
        <f>$G6*S6</f>
        <v>17.032029641431691</v>
      </c>
      <c r="AL6" s="73">
        <f>AG6+AJ6+AK6</f>
        <v>448.29999999999995</v>
      </c>
      <c r="AM6" s="170">
        <f>$F6*U6</f>
        <v>8.1090131894758493</v>
      </c>
      <c r="AN6" s="143">
        <f>$F6*V6</f>
        <v>0</v>
      </c>
      <c r="AO6" s="143">
        <f>$F6*W6</f>
        <v>1.4310124122796992</v>
      </c>
      <c r="AP6" s="143">
        <f>$F6*X6</f>
        <v>1.4310124122796992</v>
      </c>
      <c r="AQ6" s="143">
        <f>$F6*Y6</f>
        <v>0.45997439824445102</v>
      </c>
      <c r="AR6" s="73">
        <f>AM6+AP6+AQ6</f>
        <v>10</v>
      </c>
      <c r="AS6" s="170">
        <f>AA6+AG6+AM6</f>
        <v>691.5114532633263</v>
      </c>
      <c r="AT6" s="143">
        <f t="shared" ref="AT6:AU6" si="1">AB6+AH6+AN6</f>
        <v>147.13490338794838</v>
      </c>
      <c r="AU6" s="143">
        <f t="shared" si="1"/>
        <v>212.78564624777721</v>
      </c>
      <c r="AV6" s="143">
        <f>AT6+AU6</f>
        <v>359.92054963572559</v>
      </c>
      <c r="AW6" s="143">
        <f>AQ6+AK6+AE6</f>
        <v>21.867997100948116</v>
      </c>
      <c r="AX6" s="73">
        <f>AS6+AV6+AW6</f>
        <v>1073.3</v>
      </c>
      <c r="AY6" s="69">
        <f t="shared" ref="AY6:AY52" si="2">VLOOKUP(B6,BUsWages,11,FALSE)</f>
        <v>3395435</v>
      </c>
      <c r="AZ6" s="69">
        <f t="shared" ref="AZ6:AZ57" si="3">VLOOKUP(B6,NBUsalries,11,FALSE)</f>
        <v>3221032</v>
      </c>
      <c r="BA6" s="66">
        <f>SUM(AY6:AZ6)</f>
        <v>6616467</v>
      </c>
      <c r="BB6" s="65">
        <f t="shared" ref="BB6:BB52" si="4">VLOOKUP(B6,ExecSalaries,11,FALSE)</f>
        <v>174988</v>
      </c>
      <c r="BC6" s="66">
        <f>AZ6+BB6</f>
        <v>3396020</v>
      </c>
      <c r="BD6" s="82">
        <f>AY6+BC6</f>
        <v>6791455</v>
      </c>
      <c r="BE6" s="92">
        <f t="shared" ref="BE6:BE37" si="5">AY6/C6</f>
        <v>5521.0325203252032</v>
      </c>
      <c r="BF6" s="65">
        <f t="shared" ref="BF6:BF37" si="6">AZ6/D6</f>
        <v>7028.2173248963563</v>
      </c>
      <c r="BG6" s="99"/>
      <c r="BH6" s="69">
        <f>BB6/F6</f>
        <v>17498.8</v>
      </c>
      <c r="BI6" s="101"/>
      <c r="BJ6" s="69">
        <f>(AZ6+BB6)/(D6+F6)</f>
        <v>7251.8043988896006</v>
      </c>
      <c r="BK6" s="66"/>
      <c r="BL6" s="82">
        <f>BD6/E6</f>
        <v>6327.6390571135753</v>
      </c>
      <c r="BM6" s="82">
        <f>BE6/H6</f>
        <v>262.90631049167632</v>
      </c>
      <c r="BN6" s="93"/>
    </row>
    <row r="7" spans="2:66" x14ac:dyDescent="0.2">
      <c r="B7" s="79">
        <f>B6+31</f>
        <v>41306</v>
      </c>
      <c r="C7" s="111">
        <v>624.47500000000002</v>
      </c>
      <c r="D7" s="112">
        <v>466.57500000000005</v>
      </c>
      <c r="E7" s="112">
        <v>1091.0500000000002</v>
      </c>
      <c r="F7" s="65">
        <v>10</v>
      </c>
      <c r="G7" s="115">
        <v>456.57500000000005</v>
      </c>
      <c r="H7" s="73">
        <v>19</v>
      </c>
      <c r="I7" s="157">
        <f>VLOOKUP(B7,BUAllocate,Bargaining!$D$64,FALSE)</f>
        <v>0.63793392644565183</v>
      </c>
      <c r="J7" s="152">
        <f>VLOOKUP($B7,BUAllocate,Bargaining!$H$64,FALSE)</f>
        <v>0.19723463248970677</v>
      </c>
      <c r="K7" s="152">
        <f>VLOOKUP($B7,BUAllocate,Bargaining!$F$64,FALSE)</f>
        <v>0.15760971796945614</v>
      </c>
      <c r="L7" s="152">
        <f t="shared" ref="L7:L57" si="7">J7+K7</f>
        <v>0.3548443504591629</v>
      </c>
      <c r="M7" s="152">
        <f>VLOOKUP($B7,BUAllocate,Bargaining!$J$64,FALSE)</f>
        <v>7.2217230951852236E-3</v>
      </c>
      <c r="N7" s="158">
        <f t="shared" ref="N7:N57" si="8">I7+L7+M7</f>
        <v>1</v>
      </c>
      <c r="O7" s="157">
        <f>VLOOKUP($B7,NBUAllocate,'Non Bargaining'!$D$64,FALSE)</f>
        <v>0.67465554795337423</v>
      </c>
      <c r="P7" s="152">
        <f>VLOOKUP($B7,NBUAllocate,'Non Bargaining'!$H$64,FALSE)</f>
        <v>5.2552554437546688E-2</v>
      </c>
      <c r="Q7" s="152">
        <f>VLOOKUP($B7,NBUAllocate,'Non Bargaining'!$F$64,FALSE)</f>
        <v>0.23727269303437928</v>
      </c>
      <c r="R7" s="152">
        <f t="shared" ref="R7:R57" si="9">P7+Q7</f>
        <v>0.28982524747192595</v>
      </c>
      <c r="S7" s="152">
        <f>VLOOKUP($B7,NBUAllocate,'Non Bargaining'!$J$64,FALSE)</f>
        <v>3.55192045746998E-2</v>
      </c>
      <c r="T7" s="158">
        <f t="shared" ref="T7:T57" si="10">O7+R7+S7</f>
        <v>1</v>
      </c>
      <c r="U7" s="157">
        <f>VLOOKUP($B7,officersallocate,Officers!$D$64,FALSE)</f>
        <v>0.75356193009118544</v>
      </c>
      <c r="V7" s="152">
        <f>VLOOKUP($B7,officersallocate,Officers!$H$64,FALSE)</f>
        <v>0</v>
      </c>
      <c r="W7" s="152">
        <f>VLOOKUP($B7,officersallocate,Officers!$F$64,FALSE)</f>
        <v>0.1329834726443769</v>
      </c>
      <c r="X7" s="152">
        <f t="shared" ref="X7:X57" si="11">V7+W7</f>
        <v>0.1329834726443769</v>
      </c>
      <c r="Y7" s="152">
        <f>VLOOKUP($B7,officersallocate,Officers!$J$64,FALSE)</f>
        <v>0.11345459726443768</v>
      </c>
      <c r="Z7" s="158">
        <f t="shared" ref="Z7:Z57" si="12">U7+X7+Y7</f>
        <v>1</v>
      </c>
      <c r="AA7" s="170">
        <f t="shared" ref="AA7:AA57" si="13">$C7*I7</f>
        <v>398.37378871714844</v>
      </c>
      <c r="AB7" s="143">
        <f t="shared" ref="AB7:AB57" si="14">$C7*J7</f>
        <v>123.16809712400963</v>
      </c>
      <c r="AC7" s="143">
        <f t="shared" ref="AC7:AC57" si="15">$C7*K7</f>
        <v>98.423328628976122</v>
      </c>
      <c r="AD7" s="143">
        <f t="shared" ref="AD7:AD57" si="16">$C7*L7</f>
        <v>221.59142575298577</v>
      </c>
      <c r="AE7" s="143">
        <f t="shared" ref="AE7:AE57" si="17">$C7*M7</f>
        <v>4.509785529865793</v>
      </c>
      <c r="AF7" s="73">
        <f t="shared" ref="AF7:AF57" si="18">AA7+AD7+AE7</f>
        <v>624.47500000000002</v>
      </c>
      <c r="AG7" s="170">
        <f t="shared" ref="AG7:AG57" si="19">$G7*O7</f>
        <v>308.03085680681187</v>
      </c>
      <c r="AH7" s="143">
        <f t="shared" ref="AH7:AH57" si="20">$G7*P7</f>
        <v>23.994182542322882</v>
      </c>
      <c r="AI7" s="143">
        <f t="shared" ref="AI7:AI57" si="21">$G7*Q7</f>
        <v>108.33277982217173</v>
      </c>
      <c r="AJ7" s="143">
        <f t="shared" ref="AJ7:AJ57" si="22">AH7+AI7</f>
        <v>132.32696236449462</v>
      </c>
      <c r="AK7" s="143">
        <f t="shared" ref="AK7:AK57" si="23">$G7*S7</f>
        <v>16.217180828693564</v>
      </c>
      <c r="AL7" s="73">
        <f t="shared" ref="AL7:AL57" si="24">AG7+AJ7+AK7</f>
        <v>456.57500000000005</v>
      </c>
      <c r="AM7" s="170">
        <f t="shared" ref="AM7:AM57" si="25">$F7*U7</f>
        <v>7.5356193009118542</v>
      </c>
      <c r="AN7" s="143">
        <f t="shared" ref="AN7:AN57" si="26">$F7*V7</f>
        <v>0</v>
      </c>
      <c r="AO7" s="143">
        <f t="shared" ref="AO7:AO57" si="27">$F7*W7</f>
        <v>1.3298347264437691</v>
      </c>
      <c r="AP7" s="143">
        <f t="shared" ref="AP7:AP57" si="28">$F7*X7</f>
        <v>1.3298347264437691</v>
      </c>
      <c r="AQ7" s="143">
        <f t="shared" ref="AQ7:AQ57" si="29">$F7*Y7</f>
        <v>1.1345459726443767</v>
      </c>
      <c r="AR7" s="73">
        <f t="shared" ref="AR7:AR57" si="30">AM7+AP7+AQ7</f>
        <v>10</v>
      </c>
      <c r="AS7" s="170">
        <f t="shared" ref="AS7:AS57" si="31">AA7+AG7+AM7</f>
        <v>713.9402648248722</v>
      </c>
      <c r="AT7" s="143">
        <f t="shared" ref="AT7:AT57" si="32">AB7+AH7+AN7</f>
        <v>147.16227966633252</v>
      </c>
      <c r="AU7" s="143">
        <f t="shared" ref="AU7:AU57" si="33">AC7+AI7+AO7</f>
        <v>208.08594317759162</v>
      </c>
      <c r="AV7" s="143">
        <f t="shared" ref="AV7:AV57" si="34">AT7+AU7</f>
        <v>355.24822284392417</v>
      </c>
      <c r="AW7" s="143">
        <f t="shared" ref="AW7:AW57" si="35">AQ7+AK7+AE7</f>
        <v>21.861512331203734</v>
      </c>
      <c r="AX7" s="73">
        <f t="shared" ref="AX7:AX57" si="36">AS7+AV7+AW7</f>
        <v>1091.0500000000002</v>
      </c>
      <c r="AY7" s="69">
        <f t="shared" si="2"/>
        <v>2945142</v>
      </c>
      <c r="AZ7" s="69">
        <f t="shared" si="3"/>
        <v>3186220</v>
      </c>
      <c r="BA7" s="66">
        <f t="shared" ref="BA7:BA24" si="37">SUM(AY7:AZ7)</f>
        <v>6131362</v>
      </c>
      <c r="BB7" s="65">
        <f t="shared" si="4"/>
        <v>210560</v>
      </c>
      <c r="BC7" s="66">
        <f t="shared" ref="BC7:BC52" si="38">AZ7+BB7</f>
        <v>3396780</v>
      </c>
      <c r="BD7" s="82">
        <f t="shared" ref="BD7:BD52" si="39">AY7+BC7</f>
        <v>6341922</v>
      </c>
      <c r="BE7" s="92">
        <f t="shared" si="5"/>
        <v>4716.1887985908161</v>
      </c>
      <c r="BF7" s="65">
        <f t="shared" si="6"/>
        <v>6828.955687724374</v>
      </c>
      <c r="BG7" s="102">
        <f>(BF7-BF6)/BF6</f>
        <v>-2.8351661304799051E-2</v>
      </c>
      <c r="BH7" s="69">
        <f t="shared" ref="BH7:BH57" si="40">BB7/F7</f>
        <v>21056</v>
      </c>
      <c r="BI7" s="102">
        <f>(BH7-BH6)/BH6</f>
        <v>0.20328251080074067</v>
      </c>
      <c r="BJ7" s="69">
        <f t="shared" ref="BJ7:BJ57" si="41">(AZ7+BB7)/(D7+F7)</f>
        <v>7127.4825578345481</v>
      </c>
      <c r="BK7" s="102">
        <f>(BJ7-BJ6)/BJ6</f>
        <v>-1.7143573408307702E-2</v>
      </c>
      <c r="BL7" s="82">
        <f t="shared" ref="BL7:BL57" si="42">BD7/E7</f>
        <v>5812.6776957976253</v>
      </c>
      <c r="BM7" s="82">
        <f t="shared" ref="BM7:BM57" si="43">BE7/H7</f>
        <v>248.22046308372717</v>
      </c>
      <c r="BN7" s="96">
        <f>(BM7-BM6)/BM6</f>
        <v>-5.5859623074411183E-2</v>
      </c>
    </row>
    <row r="8" spans="2:66" x14ac:dyDescent="0.2">
      <c r="B8" s="79">
        <f>B7+28</f>
        <v>41334</v>
      </c>
      <c r="C8" s="111">
        <v>622.27499999999998</v>
      </c>
      <c r="D8" s="112">
        <v>466.57500000000005</v>
      </c>
      <c r="E8" s="112">
        <v>1088.8499999999999</v>
      </c>
      <c r="F8" s="65">
        <v>10</v>
      </c>
      <c r="G8" s="115">
        <v>456.57500000000005</v>
      </c>
      <c r="H8" s="73">
        <v>21</v>
      </c>
      <c r="I8" s="157">
        <f>VLOOKUP(B8,BUAllocate,Bargaining!$D$64,FALSE)</f>
        <v>0.65156703672604732</v>
      </c>
      <c r="J8" s="152">
        <f>VLOOKUP($B8,BUAllocate,Bargaining!$H$64,FALSE)</f>
        <v>0.19144588579217556</v>
      </c>
      <c r="K8" s="152">
        <f>VLOOKUP($B8,BUAllocate,Bargaining!$F$64,FALSE)</f>
        <v>0.14970257991459404</v>
      </c>
      <c r="L8" s="152">
        <f t="shared" si="7"/>
        <v>0.3411484657067696</v>
      </c>
      <c r="M8" s="152">
        <f>VLOOKUP($B8,BUAllocate,Bargaining!$J$64,FALSE)</f>
        <v>7.2844975671830792E-3</v>
      </c>
      <c r="N8" s="158">
        <f t="shared" si="8"/>
        <v>1</v>
      </c>
      <c r="O8" s="157">
        <f>VLOOKUP($B8,NBUAllocate,'Non Bargaining'!$D$64,FALSE)</f>
        <v>0.70686773609915832</v>
      </c>
      <c r="P8" s="152">
        <f>VLOOKUP($B8,NBUAllocate,'Non Bargaining'!$H$64,FALSE)</f>
        <v>5.1873894161170983E-2</v>
      </c>
      <c r="Q8" s="152">
        <f>VLOOKUP($B8,NBUAllocate,'Non Bargaining'!$F$64,FALSE)</f>
        <v>0.20708963766644084</v>
      </c>
      <c r="R8" s="152">
        <f t="shared" si="9"/>
        <v>0.25896353182761184</v>
      </c>
      <c r="S8" s="152">
        <f>VLOOKUP($B8,NBUAllocate,'Non Bargaining'!$J$64,FALSE)</f>
        <v>3.4168732073229867E-2</v>
      </c>
      <c r="T8" s="158">
        <f t="shared" si="10"/>
        <v>1</v>
      </c>
      <c r="U8" s="157">
        <f>VLOOKUP($B8,officersallocate,Officers!$D$64,FALSE)</f>
        <v>0.75009678485435061</v>
      </c>
      <c r="V8" s="152">
        <f>VLOOKUP($B8,officersallocate,Officers!$H$64,FALSE)</f>
        <v>0</v>
      </c>
      <c r="W8" s="152">
        <f>VLOOKUP($B8,officersallocate,Officers!$F$64,FALSE)</f>
        <v>0.13236863226476558</v>
      </c>
      <c r="X8" s="152">
        <f t="shared" si="11"/>
        <v>0.13236863226476558</v>
      </c>
      <c r="Y8" s="152">
        <f>VLOOKUP($B8,officersallocate,Officers!$J$64,FALSE)</f>
        <v>0.11753458288088381</v>
      </c>
      <c r="Z8" s="158">
        <f t="shared" si="12"/>
        <v>1</v>
      </c>
      <c r="AA8" s="170">
        <f t="shared" si="13"/>
        <v>405.4538777787011</v>
      </c>
      <c r="AB8" s="143">
        <f t="shared" si="14"/>
        <v>119.13198858132604</v>
      </c>
      <c r="AC8" s="143">
        <f t="shared" si="15"/>
        <v>93.156172916354009</v>
      </c>
      <c r="AD8" s="143">
        <f t="shared" si="16"/>
        <v>212.28816149768005</v>
      </c>
      <c r="AE8" s="143">
        <f t="shared" si="17"/>
        <v>4.5329607236188503</v>
      </c>
      <c r="AF8" s="73">
        <f t="shared" si="18"/>
        <v>622.27499999999998</v>
      </c>
      <c r="AG8" s="170">
        <f t="shared" si="19"/>
        <v>322.73813660947326</v>
      </c>
      <c r="AH8" s="143">
        <f t="shared" si="20"/>
        <v>23.684323226636643</v>
      </c>
      <c r="AI8" s="143">
        <f t="shared" si="21"/>
        <v>94.551951317555236</v>
      </c>
      <c r="AJ8" s="143">
        <f t="shared" si="22"/>
        <v>118.23627454419187</v>
      </c>
      <c r="AK8" s="143">
        <f t="shared" si="23"/>
        <v>15.600588846334928</v>
      </c>
      <c r="AL8" s="73">
        <f t="shared" si="24"/>
        <v>456.57500000000005</v>
      </c>
      <c r="AM8" s="170">
        <f t="shared" si="25"/>
        <v>7.5009678485435058</v>
      </c>
      <c r="AN8" s="143">
        <f t="shared" si="26"/>
        <v>0</v>
      </c>
      <c r="AO8" s="143">
        <f t="shared" si="27"/>
        <v>1.3236863226476558</v>
      </c>
      <c r="AP8" s="143">
        <f t="shared" si="28"/>
        <v>1.3236863226476558</v>
      </c>
      <c r="AQ8" s="143">
        <f t="shared" si="29"/>
        <v>1.1753458288088381</v>
      </c>
      <c r="AR8" s="73">
        <f t="shared" si="30"/>
        <v>10</v>
      </c>
      <c r="AS8" s="170">
        <f t="shared" si="31"/>
        <v>735.69298223671785</v>
      </c>
      <c r="AT8" s="143">
        <f t="shared" si="32"/>
        <v>142.81631180796268</v>
      </c>
      <c r="AU8" s="143">
        <f t="shared" si="33"/>
        <v>189.03181055655691</v>
      </c>
      <c r="AV8" s="143">
        <f t="shared" si="34"/>
        <v>331.84812236451955</v>
      </c>
      <c r="AW8" s="143">
        <f t="shared" si="35"/>
        <v>21.308895398762616</v>
      </c>
      <c r="AX8" s="73">
        <f t="shared" si="36"/>
        <v>1088.8499999999999</v>
      </c>
      <c r="AY8" s="69">
        <f t="shared" si="2"/>
        <v>3225068</v>
      </c>
      <c r="AZ8" s="69">
        <f t="shared" si="3"/>
        <v>3406916</v>
      </c>
      <c r="BA8" s="66">
        <f t="shared" si="37"/>
        <v>6631984</v>
      </c>
      <c r="BB8" s="65">
        <f t="shared" si="4"/>
        <v>211810</v>
      </c>
      <c r="BC8" s="66">
        <f t="shared" si="38"/>
        <v>3618726</v>
      </c>
      <c r="BD8" s="82">
        <f t="shared" si="39"/>
        <v>6843794</v>
      </c>
      <c r="BE8" s="92">
        <f t="shared" si="5"/>
        <v>5182.7053955244874</v>
      </c>
      <c r="BF8" s="65">
        <f t="shared" si="6"/>
        <v>7301.9686009751913</v>
      </c>
      <c r="BG8" s="102">
        <f t="shared" ref="BG8:BI25" si="44">(BF8-BF7)/BF7</f>
        <v>6.9265775746809727E-2</v>
      </c>
      <c r="BH8" s="69">
        <f t="shared" si="40"/>
        <v>21181</v>
      </c>
      <c r="BI8" s="102">
        <f t="shared" si="44"/>
        <v>5.9365501519756843E-3</v>
      </c>
      <c r="BJ8" s="69">
        <f t="shared" si="41"/>
        <v>7593.193096574515</v>
      </c>
      <c r="BK8" s="102">
        <f t="shared" ref="BK8:BK57" si="45">(BJ8-BJ7)/BJ7</f>
        <v>6.5340116227721484E-2</v>
      </c>
      <c r="BL8" s="82">
        <f t="shared" si="42"/>
        <v>6285.3414152546266</v>
      </c>
      <c r="BM8" s="82">
        <f t="shared" si="43"/>
        <v>246.79549502497559</v>
      </c>
      <c r="BN8" s="96">
        <f t="shared" ref="BN8:BN52" si="46">(BM8-BM7)/BM7</f>
        <v>-5.7407356389908857E-3</v>
      </c>
    </row>
    <row r="9" spans="2:66" x14ac:dyDescent="0.2">
      <c r="B9" s="79">
        <f t="shared" ref="B9" si="47">B8+31</f>
        <v>41365</v>
      </c>
      <c r="C9" s="111">
        <v>624.27499999999998</v>
      </c>
      <c r="D9" s="112">
        <v>468.57500000000005</v>
      </c>
      <c r="E9" s="112">
        <v>1092.8499999999999</v>
      </c>
      <c r="F9" s="65">
        <v>10</v>
      </c>
      <c r="G9" s="115">
        <v>458.57500000000005</v>
      </c>
      <c r="H9" s="73">
        <v>22</v>
      </c>
      <c r="I9" s="157">
        <f>VLOOKUP(B9,BUAllocate,Bargaining!$D$64,FALSE)</f>
        <v>0.6286574466952124</v>
      </c>
      <c r="J9" s="152">
        <f>VLOOKUP($B9,BUAllocate,Bargaining!$H$64,FALSE)</f>
        <v>0.20623783980445806</v>
      </c>
      <c r="K9" s="152">
        <f>VLOOKUP($B9,BUAllocate,Bargaining!$F$64,FALSE)</f>
        <v>0.15550060221920778</v>
      </c>
      <c r="L9" s="152">
        <f t="shared" si="7"/>
        <v>0.36173844202366584</v>
      </c>
      <c r="M9" s="152">
        <f>VLOOKUP($B9,BUAllocate,Bargaining!$J$64,FALSE)</f>
        <v>9.604111281121713E-3</v>
      </c>
      <c r="N9" s="158">
        <f t="shared" si="8"/>
        <v>0.99999999999999989</v>
      </c>
      <c r="O9" s="157">
        <f>VLOOKUP($B9,NBUAllocate,'Non Bargaining'!$D$64,FALSE)</f>
        <v>0.6896931305748526</v>
      </c>
      <c r="P9" s="152">
        <f>VLOOKUP($B9,NBUAllocate,'Non Bargaining'!$H$64,FALSE)</f>
        <v>6.0225668772180087E-2</v>
      </c>
      <c r="Q9" s="152">
        <f>VLOOKUP($B9,NBUAllocate,'Non Bargaining'!$F$64,FALSE)</f>
        <v>0.22139860845195233</v>
      </c>
      <c r="R9" s="152">
        <f t="shared" si="9"/>
        <v>0.28162427722413241</v>
      </c>
      <c r="S9" s="152">
        <f>VLOOKUP($B9,NBUAllocate,'Non Bargaining'!$J$64,FALSE)</f>
        <v>2.8682592201014993E-2</v>
      </c>
      <c r="T9" s="158">
        <f t="shared" si="10"/>
        <v>1</v>
      </c>
      <c r="U9" s="157">
        <f>VLOOKUP($B9,officersallocate,Officers!$D$64,FALSE)</f>
        <v>0.75898332705933924</v>
      </c>
      <c r="V9" s="152">
        <f>VLOOKUP($B9,officersallocate,Officers!$H$64,FALSE)</f>
        <v>0</v>
      </c>
      <c r="W9" s="152">
        <f>VLOOKUP($B9,officersallocate,Officers!$F$64,FALSE)</f>
        <v>0.1339362721039164</v>
      </c>
      <c r="X9" s="152">
        <f t="shared" si="11"/>
        <v>0.1339362721039164</v>
      </c>
      <c r="Y9" s="152">
        <f>VLOOKUP($B9,officersallocate,Officers!$J$64,FALSE)</f>
        <v>0.10708040083674432</v>
      </c>
      <c r="Z9" s="158">
        <f t="shared" si="12"/>
        <v>1</v>
      </c>
      <c r="AA9" s="170">
        <f t="shared" si="13"/>
        <v>392.45512753565373</v>
      </c>
      <c r="AB9" s="143">
        <f t="shared" si="14"/>
        <v>128.74912744392805</v>
      </c>
      <c r="AC9" s="143">
        <f t="shared" si="15"/>
        <v>97.075138450395926</v>
      </c>
      <c r="AD9" s="143">
        <f t="shared" si="16"/>
        <v>225.82426589432399</v>
      </c>
      <c r="AE9" s="143">
        <f t="shared" si="17"/>
        <v>5.9956065700222574</v>
      </c>
      <c r="AF9" s="73">
        <f t="shared" si="18"/>
        <v>624.27499999999998</v>
      </c>
      <c r="AG9" s="170">
        <f t="shared" si="19"/>
        <v>316.27602735336308</v>
      </c>
      <c r="AH9" s="143">
        <f t="shared" si="20"/>
        <v>27.617986057202486</v>
      </c>
      <c r="AI9" s="143">
        <f t="shared" si="21"/>
        <v>101.52786687085406</v>
      </c>
      <c r="AJ9" s="143">
        <f t="shared" si="22"/>
        <v>129.14585292805654</v>
      </c>
      <c r="AK9" s="143">
        <f t="shared" si="23"/>
        <v>13.153119718580452</v>
      </c>
      <c r="AL9" s="73">
        <f t="shared" si="24"/>
        <v>458.57500000000005</v>
      </c>
      <c r="AM9" s="170">
        <f t="shared" si="25"/>
        <v>7.5898332705933926</v>
      </c>
      <c r="AN9" s="143">
        <f t="shared" si="26"/>
        <v>0</v>
      </c>
      <c r="AO9" s="143">
        <f t="shared" si="27"/>
        <v>1.3393627210391639</v>
      </c>
      <c r="AP9" s="143">
        <f t="shared" si="28"/>
        <v>1.3393627210391639</v>
      </c>
      <c r="AQ9" s="143">
        <f t="shared" si="29"/>
        <v>1.0708040083674433</v>
      </c>
      <c r="AR9" s="73">
        <f t="shared" si="30"/>
        <v>10</v>
      </c>
      <c r="AS9" s="170">
        <f t="shared" si="31"/>
        <v>716.32098815961024</v>
      </c>
      <c r="AT9" s="143">
        <f t="shared" si="32"/>
        <v>156.36711350113052</v>
      </c>
      <c r="AU9" s="143">
        <f t="shared" si="33"/>
        <v>199.94236804228913</v>
      </c>
      <c r="AV9" s="143">
        <f t="shared" si="34"/>
        <v>356.30948154341968</v>
      </c>
      <c r="AW9" s="143">
        <f t="shared" si="35"/>
        <v>20.219530296970152</v>
      </c>
      <c r="AX9" s="73">
        <f t="shared" si="36"/>
        <v>1092.8500000000001</v>
      </c>
      <c r="AY9" s="69">
        <f t="shared" si="2"/>
        <v>3248817</v>
      </c>
      <c r="AZ9" s="69">
        <f t="shared" si="3"/>
        <v>3331254</v>
      </c>
      <c r="BA9" s="66">
        <f t="shared" si="37"/>
        <v>6580071</v>
      </c>
      <c r="BB9" s="65">
        <f t="shared" si="4"/>
        <v>209861</v>
      </c>
      <c r="BC9" s="66">
        <f t="shared" si="38"/>
        <v>3541115</v>
      </c>
      <c r="BD9" s="82">
        <f t="shared" si="39"/>
        <v>6789932</v>
      </c>
      <c r="BE9" s="92">
        <f t="shared" si="5"/>
        <v>5204.1440070481758</v>
      </c>
      <c r="BF9" s="65">
        <f t="shared" si="6"/>
        <v>7109.3293496238584</v>
      </c>
      <c r="BG9" s="102">
        <f t="shared" si="44"/>
        <v>-2.6381824118718551E-2</v>
      </c>
      <c r="BH9" s="69">
        <f t="shared" si="40"/>
        <v>20986.1</v>
      </c>
      <c r="BI9" s="102">
        <f t="shared" si="44"/>
        <v>-9.201642981917826E-3</v>
      </c>
      <c r="BJ9" s="69">
        <f t="shared" si="41"/>
        <v>7399.2895575406146</v>
      </c>
      <c r="BK9" s="102">
        <f t="shared" si="45"/>
        <v>-2.5536495196121813E-2</v>
      </c>
      <c r="BL9" s="82">
        <f t="shared" si="42"/>
        <v>6213.0502813743888</v>
      </c>
      <c r="BM9" s="82">
        <f t="shared" si="43"/>
        <v>236.55200032037163</v>
      </c>
      <c r="BN9" s="96">
        <f t="shared" si="46"/>
        <v>-4.1506003598515133E-2</v>
      </c>
    </row>
    <row r="10" spans="2:66" x14ac:dyDescent="0.2">
      <c r="B10" s="79">
        <f>B9+30</f>
        <v>41395</v>
      </c>
      <c r="C10" s="111">
        <v>616.27500000000009</v>
      </c>
      <c r="D10" s="112">
        <v>466.57500000000005</v>
      </c>
      <c r="E10" s="112">
        <v>1082.8500000000001</v>
      </c>
      <c r="F10" s="65">
        <v>10</v>
      </c>
      <c r="G10" s="115">
        <v>456.57500000000005</v>
      </c>
      <c r="H10" s="73">
        <v>22</v>
      </c>
      <c r="I10" s="157">
        <f>VLOOKUP(B10,BUAllocate,Bargaining!$D$64,FALSE)</f>
        <v>0.64397836748259862</v>
      </c>
      <c r="J10" s="152">
        <f>VLOOKUP($B10,BUAllocate,Bargaining!$H$64,FALSE)</f>
        <v>0.20046423712318842</v>
      </c>
      <c r="K10" s="152">
        <f>VLOOKUP($B10,BUAllocate,Bargaining!$F$64,FALSE)</f>
        <v>0.14933359316903108</v>
      </c>
      <c r="L10" s="152">
        <f t="shared" si="7"/>
        <v>0.3497978302922195</v>
      </c>
      <c r="M10" s="152">
        <f>VLOOKUP($B10,BUAllocate,Bargaining!$J$64,FALSE)</f>
        <v>6.2238022251819049E-3</v>
      </c>
      <c r="N10" s="158">
        <f t="shared" si="8"/>
        <v>1</v>
      </c>
      <c r="O10" s="157">
        <f>VLOOKUP($B10,NBUAllocate,'Non Bargaining'!$D$64,FALSE)</f>
        <v>0.65377031870162816</v>
      </c>
      <c r="P10" s="152">
        <f>VLOOKUP($B10,NBUAllocate,'Non Bargaining'!$H$64,FALSE)</f>
        <v>7.1311670297396393E-2</v>
      </c>
      <c r="Q10" s="152">
        <f>VLOOKUP($B10,NBUAllocate,'Non Bargaining'!$F$64,FALSE)</f>
        <v>0.24191598866091316</v>
      </c>
      <c r="R10" s="152">
        <f t="shared" si="9"/>
        <v>0.31322765895830956</v>
      </c>
      <c r="S10" s="152">
        <f>VLOOKUP($B10,NBUAllocate,'Non Bargaining'!$J$64,FALSE)</f>
        <v>3.3002022340062311E-2</v>
      </c>
      <c r="T10" s="158">
        <f t="shared" si="10"/>
        <v>1</v>
      </c>
      <c r="U10" s="157">
        <f>VLOOKUP($B10,officersallocate,Officers!$D$64,FALSE)</f>
        <v>0.76512839242080366</v>
      </c>
      <c r="V10" s="152">
        <f>VLOOKUP($B10,officersallocate,Officers!$H$64,FALSE)</f>
        <v>0</v>
      </c>
      <c r="W10" s="152">
        <f>VLOOKUP($B10,officersallocate,Officers!$F$64,FALSE)</f>
        <v>0.13502291324272386</v>
      </c>
      <c r="X10" s="152">
        <f t="shared" si="11"/>
        <v>0.13502291324272386</v>
      </c>
      <c r="Y10" s="152">
        <f>VLOOKUP($B10,officersallocate,Officers!$J$64,FALSE)</f>
        <v>9.984869433647249E-2</v>
      </c>
      <c r="Z10" s="158">
        <f t="shared" si="12"/>
        <v>1</v>
      </c>
      <c r="AA10" s="170">
        <f t="shared" si="13"/>
        <v>396.86776842033851</v>
      </c>
      <c r="AB10" s="143">
        <f t="shared" si="14"/>
        <v>123.54109773309297</v>
      </c>
      <c r="AC10" s="143">
        <f t="shared" si="15"/>
        <v>92.030560130244638</v>
      </c>
      <c r="AD10" s="143">
        <f t="shared" si="16"/>
        <v>215.57165786333761</v>
      </c>
      <c r="AE10" s="143">
        <f t="shared" si="17"/>
        <v>3.8355737163239789</v>
      </c>
      <c r="AF10" s="73">
        <f t="shared" si="18"/>
        <v>616.27500000000009</v>
      </c>
      <c r="AG10" s="170">
        <f t="shared" si="19"/>
        <v>298.4951832611959</v>
      </c>
      <c r="AH10" s="143">
        <f t="shared" si="20"/>
        <v>32.55912586603376</v>
      </c>
      <c r="AI10" s="143">
        <f t="shared" si="21"/>
        <v>110.45279252285644</v>
      </c>
      <c r="AJ10" s="143">
        <f t="shared" si="22"/>
        <v>143.01191838889019</v>
      </c>
      <c r="AK10" s="143">
        <f t="shared" si="23"/>
        <v>15.067898349913952</v>
      </c>
      <c r="AL10" s="73">
        <f t="shared" si="24"/>
        <v>456.57500000000005</v>
      </c>
      <c r="AM10" s="170">
        <f t="shared" si="25"/>
        <v>7.6512839242080366</v>
      </c>
      <c r="AN10" s="143">
        <f t="shared" si="26"/>
        <v>0</v>
      </c>
      <c r="AO10" s="143">
        <f t="shared" si="27"/>
        <v>1.3502291324272386</v>
      </c>
      <c r="AP10" s="143">
        <f t="shared" si="28"/>
        <v>1.3502291324272386</v>
      </c>
      <c r="AQ10" s="143">
        <f t="shared" si="29"/>
        <v>0.99848694336472488</v>
      </c>
      <c r="AR10" s="73">
        <f t="shared" si="30"/>
        <v>10</v>
      </c>
      <c r="AS10" s="170">
        <f t="shared" si="31"/>
        <v>703.01423560574256</v>
      </c>
      <c r="AT10" s="143">
        <f t="shared" si="32"/>
        <v>156.10022359912674</v>
      </c>
      <c r="AU10" s="143">
        <f t="shared" si="33"/>
        <v>203.83358178552831</v>
      </c>
      <c r="AV10" s="143">
        <f t="shared" si="34"/>
        <v>359.93380538465505</v>
      </c>
      <c r="AW10" s="143">
        <f t="shared" si="35"/>
        <v>19.901959009602656</v>
      </c>
      <c r="AX10" s="73">
        <f t="shared" si="36"/>
        <v>1082.8500000000004</v>
      </c>
      <c r="AY10" s="69">
        <f t="shared" si="2"/>
        <v>3345704</v>
      </c>
      <c r="AZ10" s="69">
        <f t="shared" si="3"/>
        <v>3318433</v>
      </c>
      <c r="BA10" s="66">
        <f t="shared" si="37"/>
        <v>6664137</v>
      </c>
      <c r="BB10" s="65">
        <f t="shared" si="4"/>
        <v>229998</v>
      </c>
      <c r="BC10" s="66">
        <f t="shared" si="38"/>
        <v>3548431</v>
      </c>
      <c r="BD10" s="82">
        <f t="shared" si="39"/>
        <v>6894135</v>
      </c>
      <c r="BE10" s="92">
        <f t="shared" si="5"/>
        <v>5428.9140399983762</v>
      </c>
      <c r="BF10" s="65">
        <f t="shared" si="6"/>
        <v>7112.3249209666174</v>
      </c>
      <c r="BG10" s="102">
        <f t="shared" si="44"/>
        <v>4.2135779557285691E-4</v>
      </c>
      <c r="BH10" s="69">
        <f t="shared" si="40"/>
        <v>22999.8</v>
      </c>
      <c r="BI10" s="102">
        <f t="shared" si="44"/>
        <v>9.595398859244933E-2</v>
      </c>
      <c r="BJ10" s="69">
        <f t="shared" si="41"/>
        <v>7445.6927031422119</v>
      </c>
      <c r="BK10" s="102">
        <f t="shared" si="45"/>
        <v>6.2712974321038539E-3</v>
      </c>
      <c r="BL10" s="82">
        <f t="shared" si="42"/>
        <v>6366.6574317772538</v>
      </c>
      <c r="BM10" s="82">
        <f t="shared" si="43"/>
        <v>246.76881999992619</v>
      </c>
      <c r="BN10" s="96">
        <f t="shared" si="46"/>
        <v>4.3190586702786374E-2</v>
      </c>
    </row>
    <row r="11" spans="2:66" x14ac:dyDescent="0.2">
      <c r="B11" s="79">
        <f t="shared" ref="B11" si="48">B10+31</f>
        <v>41426</v>
      </c>
      <c r="C11" s="111">
        <v>614.27500000000009</v>
      </c>
      <c r="D11" s="112">
        <v>467.57500000000005</v>
      </c>
      <c r="E11" s="112">
        <v>1081.8500000000001</v>
      </c>
      <c r="F11" s="65">
        <v>10</v>
      </c>
      <c r="G11" s="115">
        <v>457.57500000000005</v>
      </c>
      <c r="H11" s="73">
        <v>20</v>
      </c>
      <c r="I11" s="157">
        <f>VLOOKUP(B11,BUAllocate,Bargaining!$D$64,FALSE)</f>
        <v>0.60253918029519626</v>
      </c>
      <c r="J11" s="152">
        <f>VLOOKUP($B11,BUAllocate,Bargaining!$H$64,FALSE)</f>
        <v>0.24508919383675415</v>
      </c>
      <c r="K11" s="152">
        <f>VLOOKUP($B11,BUAllocate,Bargaining!$F$64,FALSE)</f>
        <v>0.14419889736279379</v>
      </c>
      <c r="L11" s="152">
        <f t="shared" si="7"/>
        <v>0.38928809119954794</v>
      </c>
      <c r="M11" s="152">
        <f>VLOOKUP($B11,BUAllocate,Bargaining!$J$64,FALSE)</f>
        <v>8.1727285052558482E-3</v>
      </c>
      <c r="N11" s="158">
        <f t="shared" si="8"/>
        <v>1</v>
      </c>
      <c r="O11" s="157">
        <f>VLOOKUP($B11,NBUAllocate,'Non Bargaining'!$D$64,FALSE)</f>
        <v>0.69215259186117661</v>
      </c>
      <c r="P11" s="152">
        <f>VLOOKUP($B11,NBUAllocate,'Non Bargaining'!$H$64,FALSE)</f>
        <v>5.4065970534154482E-2</v>
      </c>
      <c r="Q11" s="152">
        <f>VLOOKUP($B11,NBUAllocate,'Non Bargaining'!$F$64,FALSE)</f>
        <v>0.22005891157826526</v>
      </c>
      <c r="R11" s="152">
        <f t="shared" si="9"/>
        <v>0.27412488211241975</v>
      </c>
      <c r="S11" s="152">
        <f>VLOOKUP($B11,NBUAllocate,'Non Bargaining'!$J$64,FALSE)</f>
        <v>3.3722526026403674E-2</v>
      </c>
      <c r="T11" s="158">
        <f t="shared" si="10"/>
        <v>1</v>
      </c>
      <c r="U11" s="157">
        <f>VLOOKUP($B11,officersallocate,Officers!$D$64,FALSE)</f>
        <v>0.79863512578888218</v>
      </c>
      <c r="V11" s="152">
        <f>VLOOKUP($B11,officersallocate,Officers!$H$64,FALSE)</f>
        <v>0</v>
      </c>
      <c r="W11" s="152">
        <f>VLOOKUP($B11,officersallocate,Officers!$F$64,FALSE)</f>
        <v>0.14093433906803837</v>
      </c>
      <c r="X11" s="152">
        <f t="shared" si="11"/>
        <v>0.14093433906803837</v>
      </c>
      <c r="Y11" s="152">
        <f>VLOOKUP($B11,officersallocate,Officers!$J$64,FALSE)</f>
        <v>6.0430535143079452E-2</v>
      </c>
      <c r="Z11" s="158">
        <f t="shared" si="12"/>
        <v>1</v>
      </c>
      <c r="AA11" s="170">
        <f t="shared" si="13"/>
        <v>370.12475497583176</v>
      </c>
      <c r="AB11" s="143">
        <f t="shared" si="14"/>
        <v>150.55216454407218</v>
      </c>
      <c r="AC11" s="143">
        <f t="shared" si="15"/>
        <v>88.577777677530165</v>
      </c>
      <c r="AD11" s="143">
        <f t="shared" si="16"/>
        <v>239.12994222160233</v>
      </c>
      <c r="AE11" s="143">
        <f t="shared" si="17"/>
        <v>5.0203028025660368</v>
      </c>
      <c r="AF11" s="73">
        <f t="shared" si="18"/>
        <v>614.27500000000009</v>
      </c>
      <c r="AG11" s="170">
        <f t="shared" si="19"/>
        <v>316.7117222208779</v>
      </c>
      <c r="AH11" s="143">
        <f t="shared" si="20"/>
        <v>24.739236467165739</v>
      </c>
      <c r="AI11" s="143">
        <f t="shared" si="21"/>
        <v>100.69345646542475</v>
      </c>
      <c r="AJ11" s="143">
        <f t="shared" si="22"/>
        <v>125.43269293259048</v>
      </c>
      <c r="AK11" s="143">
        <f t="shared" si="23"/>
        <v>15.430584846531662</v>
      </c>
      <c r="AL11" s="73">
        <f t="shared" si="24"/>
        <v>457.57500000000005</v>
      </c>
      <c r="AM11" s="170">
        <f t="shared" si="25"/>
        <v>7.9863512578888223</v>
      </c>
      <c r="AN11" s="143">
        <f t="shared" si="26"/>
        <v>0</v>
      </c>
      <c r="AO11" s="143">
        <f t="shared" si="27"/>
        <v>1.4093433906803838</v>
      </c>
      <c r="AP11" s="143">
        <f t="shared" si="28"/>
        <v>1.4093433906803838</v>
      </c>
      <c r="AQ11" s="143">
        <f t="shared" si="29"/>
        <v>0.60430535143079456</v>
      </c>
      <c r="AR11" s="73">
        <f t="shared" si="30"/>
        <v>10</v>
      </c>
      <c r="AS11" s="170">
        <f t="shared" si="31"/>
        <v>694.82282845459849</v>
      </c>
      <c r="AT11" s="143">
        <f t="shared" si="32"/>
        <v>175.29140101123792</v>
      </c>
      <c r="AU11" s="143">
        <f t="shared" si="33"/>
        <v>190.6805775336353</v>
      </c>
      <c r="AV11" s="143">
        <f t="shared" si="34"/>
        <v>365.9719785448732</v>
      </c>
      <c r="AW11" s="143">
        <f t="shared" si="35"/>
        <v>21.055193000528494</v>
      </c>
      <c r="AX11" s="73">
        <f t="shared" si="36"/>
        <v>1081.8500000000004</v>
      </c>
      <c r="AY11" s="69">
        <f t="shared" si="2"/>
        <v>3075717</v>
      </c>
      <c r="AZ11" s="69">
        <f t="shared" si="3"/>
        <v>3182057</v>
      </c>
      <c r="BA11" s="66">
        <f t="shared" si="37"/>
        <v>6257774</v>
      </c>
      <c r="BB11" s="65">
        <f t="shared" si="4"/>
        <v>185072</v>
      </c>
      <c r="BC11" s="66">
        <f t="shared" si="38"/>
        <v>3367129</v>
      </c>
      <c r="BD11" s="82">
        <f t="shared" si="39"/>
        <v>6442846</v>
      </c>
      <c r="BE11" s="92">
        <f t="shared" si="5"/>
        <v>5007.0684953807322</v>
      </c>
      <c r="BF11" s="65">
        <f t="shared" si="6"/>
        <v>6805.4472544511573</v>
      </c>
      <c r="BG11" s="102">
        <f t="shared" si="44"/>
        <v>-4.3147306953146503E-2</v>
      </c>
      <c r="BH11" s="69">
        <f t="shared" si="40"/>
        <v>18507.2</v>
      </c>
      <c r="BI11" s="102">
        <f t="shared" si="44"/>
        <v>-0.19533213332289839</v>
      </c>
      <c r="BJ11" s="69">
        <f t="shared" si="41"/>
        <v>7050.471653666963</v>
      </c>
      <c r="BK11" s="102">
        <f t="shared" si="45"/>
        <v>-5.3080494351916883E-2</v>
      </c>
      <c r="BL11" s="82">
        <f t="shared" si="42"/>
        <v>5955.3967740444605</v>
      </c>
      <c r="BM11" s="82">
        <f t="shared" si="43"/>
        <v>250.35342476903662</v>
      </c>
      <c r="BN11" s="96">
        <f t="shared" si="46"/>
        <v>1.4526165700802474E-2</v>
      </c>
    </row>
    <row r="12" spans="2:66" x14ac:dyDescent="0.2">
      <c r="B12" s="79">
        <f>B11+30</f>
        <v>41456</v>
      </c>
      <c r="C12" s="111">
        <v>610.27500000000009</v>
      </c>
      <c r="D12" s="112">
        <v>467.45000000000005</v>
      </c>
      <c r="E12" s="112">
        <v>1077.7250000000001</v>
      </c>
      <c r="F12" s="65">
        <v>10</v>
      </c>
      <c r="G12" s="115">
        <v>457.45000000000005</v>
      </c>
      <c r="H12" s="73">
        <v>22</v>
      </c>
      <c r="I12" s="157">
        <f>VLOOKUP(B12,BUAllocate,Bargaining!$D$64,FALSE)</f>
        <v>0.62460217703317422</v>
      </c>
      <c r="J12" s="152">
        <f>VLOOKUP($B12,BUAllocate,Bargaining!$H$64,FALSE)</f>
        <v>0.22025106341835082</v>
      </c>
      <c r="K12" s="152">
        <f>VLOOKUP($B12,BUAllocate,Bargaining!$F$64,FALSE)</f>
        <v>0.14853495197176028</v>
      </c>
      <c r="L12" s="152">
        <f t="shared" si="7"/>
        <v>0.36878601539011113</v>
      </c>
      <c r="M12" s="152">
        <f>VLOOKUP($B12,BUAllocate,Bargaining!$J$64,FALSE)</f>
        <v>6.6118075767146265E-3</v>
      </c>
      <c r="N12" s="158">
        <f t="shared" si="8"/>
        <v>1</v>
      </c>
      <c r="O12" s="157">
        <f>VLOOKUP($B12,NBUAllocate,'Non Bargaining'!$D$64,FALSE)</f>
        <v>0.67498395137836209</v>
      </c>
      <c r="P12" s="152">
        <f>VLOOKUP($B12,NBUAllocate,'Non Bargaining'!$H$64,FALSE)</f>
        <v>6.3763592052983348E-2</v>
      </c>
      <c r="Q12" s="152">
        <f>VLOOKUP($B12,NBUAllocate,'Non Bargaining'!$F$64,FALSE)</f>
        <v>0.22720087476738215</v>
      </c>
      <c r="R12" s="152">
        <f t="shared" si="9"/>
        <v>0.29096446682036547</v>
      </c>
      <c r="S12" s="152">
        <f>VLOOKUP($B12,NBUAllocate,'Non Bargaining'!$J$64,FALSE)</f>
        <v>3.4051581801272428E-2</v>
      </c>
      <c r="T12" s="158">
        <f t="shared" si="10"/>
        <v>1</v>
      </c>
      <c r="U12" s="157">
        <f>VLOOKUP($B12,officersallocate,Officers!$D$64,FALSE)</f>
        <v>0.80780071036030465</v>
      </c>
      <c r="V12" s="152">
        <f>VLOOKUP($B12,officersallocate,Officers!$H$64,FALSE)</f>
        <v>0</v>
      </c>
      <c r="W12" s="152">
        <f>VLOOKUP($B12,officersallocate,Officers!$F$64,FALSE)</f>
        <v>0.14255358625929918</v>
      </c>
      <c r="X12" s="152">
        <f t="shared" si="11"/>
        <v>0.14255358625929918</v>
      </c>
      <c r="Y12" s="152">
        <f>VLOOKUP($B12,officersallocate,Officers!$J$64,FALSE)</f>
        <v>4.9645703380396179E-2</v>
      </c>
      <c r="Z12" s="158">
        <f t="shared" si="12"/>
        <v>1</v>
      </c>
      <c r="AA12" s="170">
        <f t="shared" si="13"/>
        <v>381.17909358892047</v>
      </c>
      <c r="AB12" s="143">
        <f t="shared" si="14"/>
        <v>134.41371772763407</v>
      </c>
      <c r="AC12" s="143">
        <f t="shared" si="15"/>
        <v>90.647167814566018</v>
      </c>
      <c r="AD12" s="143">
        <f t="shared" si="16"/>
        <v>225.06088554220011</v>
      </c>
      <c r="AE12" s="143">
        <f t="shared" si="17"/>
        <v>4.0350208688795197</v>
      </c>
      <c r="AF12" s="73">
        <f t="shared" si="18"/>
        <v>610.27500000000009</v>
      </c>
      <c r="AG12" s="170">
        <f t="shared" si="19"/>
        <v>308.77140855803179</v>
      </c>
      <c r="AH12" s="143">
        <f t="shared" si="20"/>
        <v>29.168655184637235</v>
      </c>
      <c r="AI12" s="143">
        <f t="shared" si="21"/>
        <v>103.93304016233898</v>
      </c>
      <c r="AJ12" s="143">
        <f t="shared" si="22"/>
        <v>133.10169534697621</v>
      </c>
      <c r="AK12" s="143">
        <f t="shared" si="23"/>
        <v>15.576896094992074</v>
      </c>
      <c r="AL12" s="73">
        <f t="shared" si="24"/>
        <v>457.4500000000001</v>
      </c>
      <c r="AM12" s="170">
        <f t="shared" si="25"/>
        <v>8.0780071036030456</v>
      </c>
      <c r="AN12" s="143">
        <f t="shared" si="26"/>
        <v>0</v>
      </c>
      <c r="AO12" s="143">
        <f t="shared" si="27"/>
        <v>1.4255358625929917</v>
      </c>
      <c r="AP12" s="143">
        <f t="shared" si="28"/>
        <v>1.4255358625929917</v>
      </c>
      <c r="AQ12" s="143">
        <f t="shared" si="29"/>
        <v>0.49645703380396178</v>
      </c>
      <c r="AR12" s="73">
        <f t="shared" si="30"/>
        <v>9.9999999999999982</v>
      </c>
      <c r="AS12" s="170">
        <f t="shared" si="31"/>
        <v>698.0285092505552</v>
      </c>
      <c r="AT12" s="143">
        <f t="shared" si="32"/>
        <v>163.5823729122713</v>
      </c>
      <c r="AU12" s="143">
        <f t="shared" si="33"/>
        <v>196.005743839498</v>
      </c>
      <c r="AV12" s="143">
        <f t="shared" si="34"/>
        <v>359.58811675176929</v>
      </c>
      <c r="AW12" s="143">
        <f t="shared" si="35"/>
        <v>20.108373997675557</v>
      </c>
      <c r="AX12" s="73">
        <f t="shared" si="36"/>
        <v>1077.7249999999999</v>
      </c>
      <c r="AY12" s="69">
        <f t="shared" si="2"/>
        <v>3454426</v>
      </c>
      <c r="AZ12" s="69">
        <f t="shared" si="3"/>
        <v>3297791</v>
      </c>
      <c r="BA12" s="66">
        <f t="shared" si="37"/>
        <v>6752217</v>
      </c>
      <c r="BB12" s="65">
        <f t="shared" si="4"/>
        <v>226364</v>
      </c>
      <c r="BC12" s="66">
        <f t="shared" si="38"/>
        <v>3524155</v>
      </c>
      <c r="BD12" s="82">
        <f t="shared" si="39"/>
        <v>6978581</v>
      </c>
      <c r="BE12" s="92">
        <f t="shared" si="5"/>
        <v>5660.4416041948298</v>
      </c>
      <c r="BF12" s="65">
        <f t="shared" si="6"/>
        <v>7054.8529254465711</v>
      </c>
      <c r="BG12" s="102">
        <f t="shared" si="44"/>
        <v>3.6647947103298474E-2</v>
      </c>
      <c r="BH12" s="69">
        <f t="shared" si="40"/>
        <v>22636.400000000001</v>
      </c>
      <c r="BI12" s="102">
        <f t="shared" si="44"/>
        <v>0.22311316676752835</v>
      </c>
      <c r="BJ12" s="69">
        <f t="shared" si="41"/>
        <v>7381.2022201277614</v>
      </c>
      <c r="BK12" s="102">
        <f t="shared" si="45"/>
        <v>4.6908998816949335E-2</v>
      </c>
      <c r="BL12" s="82">
        <f t="shared" si="42"/>
        <v>6475.2891507573813</v>
      </c>
      <c r="BM12" s="82">
        <f t="shared" si="43"/>
        <v>257.29280019067409</v>
      </c>
      <c r="BN12" s="96">
        <f t="shared" si="46"/>
        <v>2.7718316328364113E-2</v>
      </c>
    </row>
    <row r="13" spans="2:66" x14ac:dyDescent="0.2">
      <c r="B13" s="79">
        <f t="shared" ref="B13:B14" si="49">B12+31</f>
        <v>41487</v>
      </c>
      <c r="C13" s="111">
        <v>606.40000000000009</v>
      </c>
      <c r="D13" s="112">
        <v>467.35</v>
      </c>
      <c r="E13" s="112">
        <v>1073.75</v>
      </c>
      <c r="F13" s="65">
        <v>10</v>
      </c>
      <c r="G13" s="115">
        <v>457.35</v>
      </c>
      <c r="H13" s="73">
        <v>22</v>
      </c>
      <c r="I13" s="157">
        <f>VLOOKUP(B13,BUAllocate,Bargaining!$D$64,FALSE)</f>
        <v>0.61073368021630958</v>
      </c>
      <c r="J13" s="152">
        <f>VLOOKUP($B13,BUAllocate,Bargaining!$H$64,FALSE)</f>
        <v>0.22971529844811525</v>
      </c>
      <c r="K13" s="152">
        <f>VLOOKUP($B13,BUAllocate,Bargaining!$F$64,FALSE)</f>
        <v>0.15195944931820821</v>
      </c>
      <c r="L13" s="152">
        <f t="shared" si="7"/>
        <v>0.38167474776632349</v>
      </c>
      <c r="M13" s="152">
        <f>VLOOKUP($B13,BUAllocate,Bargaining!$J$64,FALSE)</f>
        <v>7.5915720173669772E-3</v>
      </c>
      <c r="N13" s="158">
        <f t="shared" si="8"/>
        <v>1</v>
      </c>
      <c r="O13" s="157">
        <f>VLOOKUP($B13,NBUAllocate,'Non Bargaining'!$D$64,FALSE)</f>
        <v>0.70938904516657053</v>
      </c>
      <c r="P13" s="152">
        <f>VLOOKUP($B13,NBUAllocate,'Non Bargaining'!$H$64,FALSE)</f>
        <v>6.5161250407094903E-2</v>
      </c>
      <c r="Q13" s="152">
        <f>VLOOKUP($B13,NBUAllocate,'Non Bargaining'!$F$64,FALSE)</f>
        <v>0.17160168798739506</v>
      </c>
      <c r="R13" s="152">
        <f t="shared" si="9"/>
        <v>0.23676293839448997</v>
      </c>
      <c r="S13" s="152">
        <f>VLOOKUP($B13,NBUAllocate,'Non Bargaining'!$J$64,FALSE)</f>
        <v>5.3848016438939536E-2</v>
      </c>
      <c r="T13" s="158">
        <f t="shared" si="10"/>
        <v>1</v>
      </c>
      <c r="U13" s="157">
        <f>VLOOKUP($B13,officersallocate,Officers!$D$64,FALSE)</f>
        <v>0.42261182376148904</v>
      </c>
      <c r="V13" s="152">
        <f>VLOOKUP($B13,officersallocate,Officers!$H$64,FALSE)</f>
        <v>0</v>
      </c>
      <c r="W13" s="152">
        <f>VLOOKUP($B13,officersallocate,Officers!$F$64,FALSE)</f>
        <v>0.65095283457956532</v>
      </c>
      <c r="X13" s="152">
        <f t="shared" si="11"/>
        <v>0.65095283457956532</v>
      </c>
      <c r="Y13" s="152">
        <f>VLOOKUP($B13,officersallocate,Officers!$J$64,FALSE)</f>
        <v>-7.3564658341054315E-2</v>
      </c>
      <c r="Z13" s="158">
        <f t="shared" si="12"/>
        <v>1</v>
      </c>
      <c r="AA13" s="170">
        <f t="shared" si="13"/>
        <v>370.34890368317019</v>
      </c>
      <c r="AB13" s="143">
        <f t="shared" si="14"/>
        <v>139.29935697893711</v>
      </c>
      <c r="AC13" s="143">
        <f t="shared" si="15"/>
        <v>92.148210066561475</v>
      </c>
      <c r="AD13" s="143">
        <f t="shared" si="16"/>
        <v>231.4475670454986</v>
      </c>
      <c r="AE13" s="143">
        <f t="shared" si="17"/>
        <v>4.603529271331336</v>
      </c>
      <c r="AF13" s="73">
        <f t="shared" si="18"/>
        <v>606.40000000000009</v>
      </c>
      <c r="AG13" s="170">
        <f t="shared" si="19"/>
        <v>324.43907980693103</v>
      </c>
      <c r="AH13" s="143">
        <f t="shared" si="20"/>
        <v>29.801497873684855</v>
      </c>
      <c r="AI13" s="143">
        <f t="shared" si="21"/>
        <v>78.482032001035137</v>
      </c>
      <c r="AJ13" s="143">
        <f t="shared" si="22"/>
        <v>108.28352987471999</v>
      </c>
      <c r="AK13" s="143">
        <f t="shared" si="23"/>
        <v>24.627390318348997</v>
      </c>
      <c r="AL13" s="73">
        <f t="shared" si="24"/>
        <v>457.35</v>
      </c>
      <c r="AM13" s="170">
        <f t="shared" si="25"/>
        <v>4.22611823761489</v>
      </c>
      <c r="AN13" s="143">
        <f t="shared" si="26"/>
        <v>0</v>
      </c>
      <c r="AO13" s="143">
        <f t="shared" si="27"/>
        <v>6.509528345795653</v>
      </c>
      <c r="AP13" s="143">
        <f t="shared" si="28"/>
        <v>6.509528345795653</v>
      </c>
      <c r="AQ13" s="143">
        <f t="shared" si="29"/>
        <v>-0.73564658341054312</v>
      </c>
      <c r="AR13" s="73">
        <f t="shared" si="30"/>
        <v>9.9999999999999982</v>
      </c>
      <c r="AS13" s="170">
        <f t="shared" si="31"/>
        <v>699.01410172771602</v>
      </c>
      <c r="AT13" s="143">
        <f t="shared" si="32"/>
        <v>169.10085485262198</v>
      </c>
      <c r="AU13" s="143">
        <f t="shared" si="33"/>
        <v>177.13977041339226</v>
      </c>
      <c r="AV13" s="143">
        <f t="shared" si="34"/>
        <v>346.24062526601426</v>
      </c>
      <c r="AW13" s="143">
        <f t="shared" si="35"/>
        <v>28.495273006269791</v>
      </c>
      <c r="AX13" s="73">
        <f t="shared" si="36"/>
        <v>1073.7500000000002</v>
      </c>
      <c r="AY13" s="69">
        <f t="shared" si="2"/>
        <v>3124781</v>
      </c>
      <c r="AZ13" s="69">
        <f t="shared" si="3"/>
        <v>3184147</v>
      </c>
      <c r="BA13" s="66">
        <f t="shared" si="37"/>
        <v>6308928</v>
      </c>
      <c r="BB13" s="65">
        <f t="shared" si="4"/>
        <v>459786</v>
      </c>
      <c r="BC13" s="66">
        <f t="shared" si="38"/>
        <v>3643933</v>
      </c>
      <c r="BD13" s="82">
        <f t="shared" si="39"/>
        <v>6768714</v>
      </c>
      <c r="BE13" s="92">
        <f t="shared" si="5"/>
        <v>5153.0029683377297</v>
      </c>
      <c r="BF13" s="65">
        <f t="shared" si="6"/>
        <v>6813.1956777575688</v>
      </c>
      <c r="BG13" s="102">
        <f t="shared" si="44"/>
        <v>-3.425404473243579E-2</v>
      </c>
      <c r="BH13" s="69">
        <f t="shared" si="40"/>
        <v>45978.6</v>
      </c>
      <c r="BI13" s="102">
        <f t="shared" si="44"/>
        <v>1.0311798695905707</v>
      </c>
      <c r="BJ13" s="69">
        <f t="shared" si="41"/>
        <v>7633.6713103592747</v>
      </c>
      <c r="BK13" s="102">
        <f t="shared" si="45"/>
        <v>3.4204331855731664E-2</v>
      </c>
      <c r="BL13" s="82">
        <f t="shared" si="42"/>
        <v>6303.8081490104769</v>
      </c>
      <c r="BM13" s="82">
        <f t="shared" si="43"/>
        <v>234.227407651715</v>
      </c>
      <c r="BN13" s="96">
        <f t="shared" si="46"/>
        <v>-8.964647484059339E-2</v>
      </c>
    </row>
    <row r="14" spans="2:66" x14ac:dyDescent="0.2">
      <c r="B14" s="79">
        <f t="shared" si="49"/>
        <v>41518</v>
      </c>
      <c r="C14" s="111">
        <v>612.27500000000009</v>
      </c>
      <c r="D14" s="112">
        <v>466.80000000000007</v>
      </c>
      <c r="E14" s="112">
        <v>1079.0750000000003</v>
      </c>
      <c r="F14" s="65">
        <v>10</v>
      </c>
      <c r="G14" s="115">
        <v>456.80000000000007</v>
      </c>
      <c r="H14" s="73">
        <v>20</v>
      </c>
      <c r="I14" s="157">
        <f>VLOOKUP(B14,BUAllocate,Bargaining!$D$64,FALSE)</f>
        <v>0.63019326720301727</v>
      </c>
      <c r="J14" s="152">
        <f>VLOOKUP($B14,BUAllocate,Bargaining!$H$64,FALSE)</f>
        <v>0.22603467663059296</v>
      </c>
      <c r="K14" s="152">
        <f>VLOOKUP($B14,BUAllocate,Bargaining!$F$64,FALSE)</f>
        <v>0.13537666442466798</v>
      </c>
      <c r="L14" s="152">
        <f t="shared" si="7"/>
        <v>0.36141134105526096</v>
      </c>
      <c r="M14" s="152">
        <f>VLOOKUP($B14,BUAllocate,Bargaining!$J$64,FALSE)</f>
        <v>8.395391741721752E-3</v>
      </c>
      <c r="N14" s="158">
        <f t="shared" si="8"/>
        <v>1</v>
      </c>
      <c r="O14" s="157">
        <f>VLOOKUP($B14,NBUAllocate,'Non Bargaining'!$D$64,FALSE)</f>
        <v>0.68934489934437726</v>
      </c>
      <c r="P14" s="152">
        <f>VLOOKUP($B14,NBUAllocate,'Non Bargaining'!$H$64,FALSE)</f>
        <v>5.0497423007212598E-2</v>
      </c>
      <c r="Q14" s="152">
        <f>VLOOKUP($B14,NBUAllocate,'Non Bargaining'!$F$64,FALSE)</f>
        <v>0.21882495095882032</v>
      </c>
      <c r="R14" s="152">
        <f t="shared" si="9"/>
        <v>0.26932237396603292</v>
      </c>
      <c r="S14" s="152">
        <f>VLOOKUP($B14,NBUAllocate,'Non Bargaining'!$J$64,FALSE)</f>
        <v>4.1332726689589844E-2</v>
      </c>
      <c r="T14" s="158">
        <f t="shared" si="10"/>
        <v>1</v>
      </c>
      <c r="U14" s="157">
        <f>VLOOKUP($B14,officersallocate,Officers!$D$64,FALSE)</f>
        <v>0.68221490325236722</v>
      </c>
      <c r="V14" s="152">
        <f>VLOOKUP($B14,officersallocate,Officers!$H$64,FALSE)</f>
        <v>0</v>
      </c>
      <c r="W14" s="152">
        <f>VLOOKUP($B14,officersallocate,Officers!$F$64,FALSE)</f>
        <v>0.25251132153149441</v>
      </c>
      <c r="X14" s="152">
        <f t="shared" si="11"/>
        <v>0.25251132153149441</v>
      </c>
      <c r="Y14" s="152">
        <f>VLOOKUP($B14,officersallocate,Officers!$J$64,FALSE)</f>
        <v>6.5273775216138322E-2</v>
      </c>
      <c r="Z14" s="158">
        <f t="shared" si="12"/>
        <v>1</v>
      </c>
      <c r="AA14" s="170">
        <f t="shared" si="13"/>
        <v>385.85158267672745</v>
      </c>
      <c r="AB14" s="143">
        <f t="shared" si="14"/>
        <v>138.39538163399632</v>
      </c>
      <c r="AC14" s="143">
        <f t="shared" si="15"/>
        <v>82.887747210613597</v>
      </c>
      <c r="AD14" s="143">
        <f t="shared" si="16"/>
        <v>221.28312884460993</v>
      </c>
      <c r="AE14" s="143">
        <f t="shared" si="17"/>
        <v>5.1402884786626863</v>
      </c>
      <c r="AF14" s="73">
        <f t="shared" si="18"/>
        <v>612.27500000000009</v>
      </c>
      <c r="AG14" s="170">
        <f t="shared" si="19"/>
        <v>314.89275002051158</v>
      </c>
      <c r="AH14" s="143">
        <f t="shared" si="20"/>
        <v>23.067222829694717</v>
      </c>
      <c r="AI14" s="143">
        <f t="shared" si="21"/>
        <v>99.95923759798913</v>
      </c>
      <c r="AJ14" s="143">
        <f t="shared" si="22"/>
        <v>123.02646042768384</v>
      </c>
      <c r="AK14" s="143">
        <f t="shared" si="23"/>
        <v>18.880789551804643</v>
      </c>
      <c r="AL14" s="73">
        <f t="shared" si="24"/>
        <v>456.80000000000007</v>
      </c>
      <c r="AM14" s="170">
        <f t="shared" si="25"/>
        <v>6.8221490325236722</v>
      </c>
      <c r="AN14" s="143">
        <f t="shared" si="26"/>
        <v>0</v>
      </c>
      <c r="AO14" s="143">
        <f t="shared" si="27"/>
        <v>2.5251132153149443</v>
      </c>
      <c r="AP14" s="143">
        <f t="shared" si="28"/>
        <v>2.5251132153149443</v>
      </c>
      <c r="AQ14" s="143">
        <f t="shared" si="29"/>
        <v>0.65273775216138319</v>
      </c>
      <c r="AR14" s="73">
        <f t="shared" si="30"/>
        <v>10</v>
      </c>
      <c r="AS14" s="170">
        <f t="shared" si="31"/>
        <v>707.56648172976281</v>
      </c>
      <c r="AT14" s="143">
        <f t="shared" si="32"/>
        <v>161.46260446369104</v>
      </c>
      <c r="AU14" s="143">
        <f t="shared" si="33"/>
        <v>185.37209802391766</v>
      </c>
      <c r="AV14" s="143">
        <f t="shared" si="34"/>
        <v>346.83470248760869</v>
      </c>
      <c r="AW14" s="143">
        <f t="shared" si="35"/>
        <v>24.673815782628711</v>
      </c>
      <c r="AX14" s="73">
        <f t="shared" si="36"/>
        <v>1079.0750000000003</v>
      </c>
      <c r="AY14" s="69">
        <f t="shared" si="2"/>
        <v>3470118</v>
      </c>
      <c r="AZ14" s="69">
        <f t="shared" si="3"/>
        <v>3351775</v>
      </c>
      <c r="BA14" s="66">
        <f t="shared" si="37"/>
        <v>6821893</v>
      </c>
      <c r="BB14" s="65">
        <f t="shared" si="4"/>
        <v>242900</v>
      </c>
      <c r="BC14" s="66">
        <f t="shared" si="38"/>
        <v>3594675</v>
      </c>
      <c r="BD14" s="82">
        <f t="shared" si="39"/>
        <v>7064793</v>
      </c>
      <c r="BE14" s="92">
        <f t="shared" si="5"/>
        <v>5667.5807439467553</v>
      </c>
      <c r="BF14" s="65">
        <f t="shared" si="6"/>
        <v>7180.3234790059969</v>
      </c>
      <c r="BG14" s="102">
        <f t="shared" si="44"/>
        <v>5.3884816848422168E-2</v>
      </c>
      <c r="BH14" s="69">
        <f t="shared" si="40"/>
        <v>24290</v>
      </c>
      <c r="BI14" s="102">
        <f t="shared" si="44"/>
        <v>-0.4717107523935048</v>
      </c>
      <c r="BJ14" s="69">
        <f t="shared" si="41"/>
        <v>7539.1673657718111</v>
      </c>
      <c r="BK14" s="102">
        <f t="shared" si="45"/>
        <v>-1.237988128454221E-2</v>
      </c>
      <c r="BL14" s="82">
        <f t="shared" si="42"/>
        <v>6547.0824548803357</v>
      </c>
      <c r="BM14" s="82">
        <f t="shared" si="43"/>
        <v>283.37903719733777</v>
      </c>
      <c r="BN14" s="96">
        <f t="shared" si="46"/>
        <v>0.20984576501273028</v>
      </c>
    </row>
    <row r="15" spans="2:66" x14ac:dyDescent="0.2">
      <c r="B15" s="79">
        <f>B14+30</f>
        <v>41548</v>
      </c>
      <c r="C15" s="111">
        <v>611.27500000000009</v>
      </c>
      <c r="D15" s="112">
        <v>467.00000000000006</v>
      </c>
      <c r="E15" s="112">
        <v>1078.2750000000001</v>
      </c>
      <c r="F15" s="65">
        <v>11</v>
      </c>
      <c r="G15" s="115">
        <v>456.00000000000006</v>
      </c>
      <c r="H15" s="73">
        <v>23</v>
      </c>
      <c r="I15" s="157">
        <f>VLOOKUP(B15,BUAllocate,Bargaining!$D$64,FALSE)</f>
        <v>0.61673257088017408</v>
      </c>
      <c r="J15" s="152">
        <f>VLOOKUP($B15,BUAllocate,Bargaining!$H$64,FALSE)</f>
        <v>0.22093835169042952</v>
      </c>
      <c r="K15" s="152">
        <f>VLOOKUP($B15,BUAllocate,Bargaining!$F$64,FALSE)</f>
        <v>0.15510712749150857</v>
      </c>
      <c r="L15" s="152">
        <f t="shared" si="7"/>
        <v>0.37604547918193809</v>
      </c>
      <c r="M15" s="152">
        <f>VLOOKUP($B15,BUAllocate,Bargaining!$J$64,FALSE)</f>
        <v>7.2219499378878092E-3</v>
      </c>
      <c r="N15" s="158">
        <f t="shared" si="8"/>
        <v>1</v>
      </c>
      <c r="O15" s="157">
        <f>VLOOKUP($B15,NBUAllocate,'Non Bargaining'!$D$64,FALSE)</f>
        <v>0.66694116727629915</v>
      </c>
      <c r="P15" s="152">
        <f>VLOOKUP($B15,NBUAllocate,'Non Bargaining'!$H$64,FALSE)</f>
        <v>5.8103616573625567E-2</v>
      </c>
      <c r="Q15" s="152">
        <f>VLOOKUP($B15,NBUAllocate,'Non Bargaining'!$F$64,FALSE)</f>
        <v>0.2364050942491254</v>
      </c>
      <c r="R15" s="152">
        <f t="shared" si="9"/>
        <v>0.29450871082275099</v>
      </c>
      <c r="S15" s="152">
        <f>VLOOKUP($B15,NBUAllocate,'Non Bargaining'!$J$64,FALSE)</f>
        <v>3.8550121900949925E-2</v>
      </c>
      <c r="T15" s="158">
        <f t="shared" si="10"/>
        <v>1</v>
      </c>
      <c r="U15" s="157">
        <f>VLOOKUP($B15,officersallocate,Officers!$D$64,FALSE)</f>
        <v>0.69636475329080816</v>
      </c>
      <c r="V15" s="152">
        <f>VLOOKUP($B15,officersallocate,Officers!$H$64,FALSE)</f>
        <v>0</v>
      </c>
      <c r="W15" s="152">
        <f>VLOOKUP($B15,officersallocate,Officers!$F$64,FALSE)</f>
        <v>0.25692450942135092</v>
      </c>
      <c r="X15" s="152">
        <f t="shared" si="11"/>
        <v>0.25692450942135092</v>
      </c>
      <c r="Y15" s="152">
        <f>VLOOKUP($B15,officersallocate,Officers!$J$64,FALSE)</f>
        <v>4.6710737287840913E-2</v>
      </c>
      <c r="Z15" s="158">
        <f t="shared" si="12"/>
        <v>1</v>
      </c>
      <c r="AA15" s="170">
        <f t="shared" si="13"/>
        <v>376.99320226477846</v>
      </c>
      <c r="AB15" s="143">
        <f t="shared" si="14"/>
        <v>135.05409092956734</v>
      </c>
      <c r="AC15" s="143">
        <f t="shared" si="15"/>
        <v>94.813109357371914</v>
      </c>
      <c r="AD15" s="143">
        <f t="shared" si="16"/>
        <v>229.86720028693924</v>
      </c>
      <c r="AE15" s="143">
        <f t="shared" si="17"/>
        <v>4.4145974482823709</v>
      </c>
      <c r="AF15" s="73">
        <f t="shared" si="18"/>
        <v>611.27500000000009</v>
      </c>
      <c r="AG15" s="170">
        <f t="shared" si="19"/>
        <v>304.12517227799248</v>
      </c>
      <c r="AH15" s="143">
        <f t="shared" si="20"/>
        <v>26.495249157573262</v>
      </c>
      <c r="AI15" s="143">
        <f t="shared" si="21"/>
        <v>107.8007229776012</v>
      </c>
      <c r="AJ15" s="143">
        <f t="shared" si="22"/>
        <v>134.29597213517445</v>
      </c>
      <c r="AK15" s="143">
        <f t="shared" si="23"/>
        <v>17.578855586833168</v>
      </c>
      <c r="AL15" s="73">
        <f t="shared" si="24"/>
        <v>456.00000000000011</v>
      </c>
      <c r="AM15" s="170">
        <f t="shared" si="25"/>
        <v>7.6600122861988895</v>
      </c>
      <c r="AN15" s="143">
        <f t="shared" si="26"/>
        <v>0</v>
      </c>
      <c r="AO15" s="143">
        <f t="shared" si="27"/>
        <v>2.82616960363486</v>
      </c>
      <c r="AP15" s="143">
        <f t="shared" si="28"/>
        <v>2.82616960363486</v>
      </c>
      <c r="AQ15" s="143">
        <f t="shared" si="29"/>
        <v>0.51381811016625001</v>
      </c>
      <c r="AR15" s="73">
        <f t="shared" si="30"/>
        <v>11</v>
      </c>
      <c r="AS15" s="170">
        <f t="shared" si="31"/>
        <v>688.77838682896981</v>
      </c>
      <c r="AT15" s="143">
        <f t="shared" si="32"/>
        <v>161.54934008714059</v>
      </c>
      <c r="AU15" s="143">
        <f t="shared" si="33"/>
        <v>205.44000193860796</v>
      </c>
      <c r="AV15" s="143">
        <f t="shared" si="34"/>
        <v>366.98934202574856</v>
      </c>
      <c r="AW15" s="143">
        <f t="shared" si="35"/>
        <v>22.507271145281791</v>
      </c>
      <c r="AX15" s="73">
        <f t="shared" si="36"/>
        <v>1078.2750000000001</v>
      </c>
      <c r="AY15" s="69">
        <f t="shared" si="2"/>
        <v>3507363</v>
      </c>
      <c r="AZ15" s="69">
        <f t="shared" si="3"/>
        <v>3262895</v>
      </c>
      <c r="BA15" s="66">
        <f t="shared" si="37"/>
        <v>6770258</v>
      </c>
      <c r="BB15" s="65">
        <f t="shared" si="4"/>
        <v>258827</v>
      </c>
      <c r="BC15" s="66">
        <f t="shared" si="38"/>
        <v>3521722</v>
      </c>
      <c r="BD15" s="82">
        <f t="shared" si="39"/>
        <v>7029085</v>
      </c>
      <c r="BE15" s="92">
        <f t="shared" si="5"/>
        <v>5737.7825037830753</v>
      </c>
      <c r="BF15" s="65">
        <f t="shared" si="6"/>
        <v>6986.927194860813</v>
      </c>
      <c r="BG15" s="102">
        <f t="shared" si="44"/>
        <v>-2.6934202158251038E-2</v>
      </c>
      <c r="BH15" s="69">
        <f t="shared" si="40"/>
        <v>23529.727272727272</v>
      </c>
      <c r="BI15" s="102">
        <f t="shared" si="44"/>
        <v>-3.1299824095213175E-2</v>
      </c>
      <c r="BJ15" s="69">
        <f t="shared" si="41"/>
        <v>7367.6192468619238</v>
      </c>
      <c r="BK15" s="102">
        <f t="shared" si="45"/>
        <v>-2.2754252636534397E-2</v>
      </c>
      <c r="BL15" s="82">
        <f t="shared" si="42"/>
        <v>6518.8240476687297</v>
      </c>
      <c r="BM15" s="82">
        <f t="shared" si="43"/>
        <v>249.46880451230763</v>
      </c>
      <c r="BN15" s="96">
        <f t="shared" si="46"/>
        <v>-0.11966387147196049</v>
      </c>
    </row>
    <row r="16" spans="2:66" x14ac:dyDescent="0.2">
      <c r="B16" s="79">
        <f t="shared" ref="B16" si="50">B15+31</f>
        <v>41579</v>
      </c>
      <c r="C16" s="111">
        <v>609.25</v>
      </c>
      <c r="D16" s="112">
        <v>464.88</v>
      </c>
      <c r="E16" s="112">
        <f>C16+D16</f>
        <v>1074.1300000000001</v>
      </c>
      <c r="F16" s="65">
        <v>11</v>
      </c>
      <c r="G16" s="115">
        <v>456.00000000000006</v>
      </c>
      <c r="H16" s="73">
        <v>19</v>
      </c>
      <c r="I16" s="157">
        <f>VLOOKUP(B16,BUAllocate,Bargaining!$D$64,FALSE)</f>
        <v>0.69839530040677045</v>
      </c>
      <c r="J16" s="152">
        <f>VLOOKUP($B16,BUAllocate,Bargaining!$H$64,FALSE)</f>
        <v>0.15301444781077067</v>
      </c>
      <c r="K16" s="152">
        <f>VLOOKUP($B16,BUAllocate,Bargaining!$F$64,FALSE)</f>
        <v>0.14213836681998948</v>
      </c>
      <c r="L16" s="152">
        <f t="shared" si="7"/>
        <v>0.29515281463076015</v>
      </c>
      <c r="M16" s="152">
        <f>VLOOKUP($B16,BUAllocate,Bargaining!$J$64,FALSE)</f>
        <v>6.4518849624694277E-3</v>
      </c>
      <c r="N16" s="158">
        <f t="shared" si="8"/>
        <v>1</v>
      </c>
      <c r="O16" s="157">
        <f>VLOOKUP($B16,NBUAllocate,'Non Bargaining'!$D$64,FALSE)</f>
        <v>0.68445053526385824</v>
      </c>
      <c r="P16" s="152">
        <f>VLOOKUP($B16,NBUAllocate,'Non Bargaining'!$H$64,FALSE)</f>
        <v>4.9273303113498548E-2</v>
      </c>
      <c r="Q16" s="152">
        <f>VLOOKUP($B16,NBUAllocate,'Non Bargaining'!$F$64,FALSE)</f>
        <v>0.22296249104328708</v>
      </c>
      <c r="R16" s="152">
        <f t="shared" si="9"/>
        <v>0.27223579415678562</v>
      </c>
      <c r="S16" s="152">
        <f>VLOOKUP($B16,NBUAllocate,'Non Bargaining'!$J$64,FALSE)</f>
        <v>4.3313670579356096E-2</v>
      </c>
      <c r="T16" s="158">
        <f t="shared" si="10"/>
        <v>0.99999999999999989</v>
      </c>
      <c r="U16" s="157">
        <f>VLOOKUP($B16,officersallocate,Officers!$D$64,FALSE)</f>
        <v>0.68967286124000282</v>
      </c>
      <c r="V16" s="152">
        <f>VLOOKUP($B16,officersallocate,Officers!$H$64,FALSE)</f>
        <v>0</v>
      </c>
      <c r="W16" s="152">
        <f>VLOOKUP($B16,officersallocate,Officers!$F$64,FALSE)</f>
        <v>0.25516279214369547</v>
      </c>
      <c r="X16" s="152">
        <f t="shared" si="11"/>
        <v>0.25516279214369547</v>
      </c>
      <c r="Y16" s="152">
        <f>VLOOKUP($B16,officersallocate,Officers!$J$64,FALSE)</f>
        <v>5.5164346616301756E-2</v>
      </c>
      <c r="Z16" s="158">
        <f t="shared" si="12"/>
        <v>1</v>
      </c>
      <c r="AA16" s="170">
        <f t="shared" si="13"/>
        <v>425.49733677282489</v>
      </c>
      <c r="AB16" s="143">
        <f t="shared" si="14"/>
        <v>93.224052328712034</v>
      </c>
      <c r="AC16" s="143">
        <f t="shared" si="15"/>
        <v>86.597799985078595</v>
      </c>
      <c r="AD16" s="143">
        <f t="shared" si="16"/>
        <v>179.82185231379063</v>
      </c>
      <c r="AE16" s="143">
        <f t="shared" si="17"/>
        <v>3.9308109133844988</v>
      </c>
      <c r="AF16" s="73">
        <f t="shared" si="18"/>
        <v>609.25</v>
      </c>
      <c r="AG16" s="170">
        <f t="shared" si="19"/>
        <v>312.10944408031941</v>
      </c>
      <c r="AH16" s="143">
        <f t="shared" si="20"/>
        <v>22.46862621975534</v>
      </c>
      <c r="AI16" s="143">
        <f t="shared" si="21"/>
        <v>101.67089591573892</v>
      </c>
      <c r="AJ16" s="143">
        <f t="shared" si="22"/>
        <v>124.13952213549426</v>
      </c>
      <c r="AK16" s="143">
        <f t="shared" si="23"/>
        <v>19.751033784186383</v>
      </c>
      <c r="AL16" s="73">
        <f t="shared" si="24"/>
        <v>456.00000000000006</v>
      </c>
      <c r="AM16" s="170">
        <f t="shared" si="25"/>
        <v>7.5864014736400307</v>
      </c>
      <c r="AN16" s="143">
        <f t="shared" si="26"/>
        <v>0</v>
      </c>
      <c r="AO16" s="143">
        <f t="shared" si="27"/>
        <v>2.80679071358065</v>
      </c>
      <c r="AP16" s="143">
        <f t="shared" si="28"/>
        <v>2.80679071358065</v>
      </c>
      <c r="AQ16" s="143">
        <f t="shared" si="29"/>
        <v>0.60680781277931928</v>
      </c>
      <c r="AR16" s="73">
        <f t="shared" si="30"/>
        <v>11</v>
      </c>
      <c r="AS16" s="170">
        <f t="shared" si="31"/>
        <v>745.19318232678438</v>
      </c>
      <c r="AT16" s="143">
        <f t="shared" si="32"/>
        <v>115.69267854846737</v>
      </c>
      <c r="AU16" s="143">
        <f t="shared" si="33"/>
        <v>191.07548661439819</v>
      </c>
      <c r="AV16" s="143">
        <f t="shared" si="34"/>
        <v>306.76816516286556</v>
      </c>
      <c r="AW16" s="143">
        <f t="shared" si="35"/>
        <v>24.2886525103502</v>
      </c>
      <c r="AX16" s="73">
        <f t="shared" si="36"/>
        <v>1076.2500000000002</v>
      </c>
      <c r="AY16" s="69">
        <f t="shared" si="2"/>
        <v>3082820</v>
      </c>
      <c r="AZ16" s="69">
        <f t="shared" si="3"/>
        <v>3272685</v>
      </c>
      <c r="BA16" s="66">
        <f t="shared" si="37"/>
        <v>6355505</v>
      </c>
      <c r="BB16" s="65">
        <f t="shared" si="4"/>
        <v>257322</v>
      </c>
      <c r="BC16" s="66">
        <f t="shared" si="38"/>
        <v>3530007</v>
      </c>
      <c r="BD16" s="82">
        <f t="shared" si="39"/>
        <v>6612827</v>
      </c>
      <c r="BE16" s="92">
        <f t="shared" si="5"/>
        <v>5060.0246204349614</v>
      </c>
      <c r="BF16" s="65">
        <f t="shared" si="6"/>
        <v>7039.8489932885905</v>
      </c>
      <c r="BG16" s="102">
        <f t="shared" si="44"/>
        <v>7.5744024449981061E-3</v>
      </c>
      <c r="BH16" s="69">
        <f t="shared" si="40"/>
        <v>23392.909090909092</v>
      </c>
      <c r="BI16" s="102">
        <f t="shared" si="44"/>
        <v>-5.8146947575020451E-3</v>
      </c>
      <c r="BJ16" s="69">
        <f t="shared" si="41"/>
        <v>7417.8511389425903</v>
      </c>
      <c r="BK16" s="102">
        <f t="shared" si="45"/>
        <v>6.8179272567677387E-3</v>
      </c>
      <c r="BL16" s="82">
        <f t="shared" si="42"/>
        <v>6156.4494055654341</v>
      </c>
      <c r="BM16" s="82">
        <f t="shared" si="43"/>
        <v>266.3170852860506</v>
      </c>
      <c r="BN16" s="96">
        <f t="shared" si="46"/>
        <v>6.7536623694012837E-2</v>
      </c>
    </row>
    <row r="17" spans="2:66" x14ac:dyDescent="0.2">
      <c r="B17" s="79">
        <f>B16+30</f>
        <v>41609</v>
      </c>
      <c r="C17" s="111">
        <v>606.29999999999995</v>
      </c>
      <c r="D17" s="112">
        <v>466.8</v>
      </c>
      <c r="E17" s="112">
        <f t="shared" ref="E17:E52" si="51">C17+D17</f>
        <v>1073.0999999999999</v>
      </c>
      <c r="F17" s="65">
        <v>11</v>
      </c>
      <c r="G17" s="115">
        <v>457</v>
      </c>
      <c r="H17" s="73">
        <v>21</v>
      </c>
      <c r="I17" s="157">
        <f>VLOOKUP(B17,BUAllocate,Bargaining!$D$64,FALSE)</f>
        <v>0.67769886520253431</v>
      </c>
      <c r="J17" s="152">
        <f>VLOOKUP($B17,BUAllocate,Bargaining!$H$64,FALSE)</f>
        <v>0.15865857826842442</v>
      </c>
      <c r="K17" s="152">
        <f>VLOOKUP($B17,BUAllocate,Bargaining!$F$64,FALSE)</f>
        <v>0.15541996088508303</v>
      </c>
      <c r="L17" s="152">
        <f t="shared" si="7"/>
        <v>0.31407853915350747</v>
      </c>
      <c r="M17" s="152">
        <f>VLOOKUP($B17,BUAllocate,Bargaining!$J$64,FALSE)</f>
        <v>8.2225956439583008E-3</v>
      </c>
      <c r="N17" s="158">
        <f t="shared" si="8"/>
        <v>1</v>
      </c>
      <c r="O17" s="157">
        <f>VLOOKUP($B17,NBUAllocate,'Non Bargaining'!$D$64,FALSE)</f>
        <v>0.74370481440025904</v>
      </c>
      <c r="P17" s="152">
        <f>VLOOKUP($B17,NBUAllocate,'Non Bargaining'!$H$64,FALSE)</f>
        <v>5.1808714587747766E-2</v>
      </c>
      <c r="Q17" s="152">
        <f>VLOOKUP($B17,NBUAllocate,'Non Bargaining'!$F$64,FALSE)</f>
        <v>0.16126463362266197</v>
      </c>
      <c r="R17" s="152">
        <f t="shared" si="9"/>
        <v>0.21307334821040974</v>
      </c>
      <c r="S17" s="152">
        <f>VLOOKUP($B17,NBUAllocate,'Non Bargaining'!$J$64,FALSE)</f>
        <v>4.3221837389331212E-2</v>
      </c>
      <c r="T17" s="158">
        <f t="shared" si="10"/>
        <v>1</v>
      </c>
      <c r="U17" s="157">
        <f>VLOOKUP($B17,officersallocate,Officers!$D$64,FALSE)</f>
        <v>0.7101162253365797</v>
      </c>
      <c r="V17" s="152">
        <f>VLOOKUP($B17,officersallocate,Officers!$H$64,FALSE)</f>
        <v>0</v>
      </c>
      <c r="W17" s="152">
        <f>VLOOKUP($B17,officersallocate,Officers!$F$64,FALSE)</f>
        <v>0.24977380134127067</v>
      </c>
      <c r="X17" s="152">
        <f t="shared" si="11"/>
        <v>0.24977380134127067</v>
      </c>
      <c r="Y17" s="152">
        <f>VLOOKUP($B17,officersallocate,Officers!$J$64,FALSE)</f>
        <v>4.0109973322149606E-2</v>
      </c>
      <c r="Z17" s="158">
        <f t="shared" si="12"/>
        <v>1</v>
      </c>
      <c r="AA17" s="170">
        <f t="shared" si="13"/>
        <v>410.88882197229651</v>
      </c>
      <c r="AB17" s="143">
        <f t="shared" si="14"/>
        <v>96.194696004145712</v>
      </c>
      <c r="AC17" s="143">
        <f t="shared" si="15"/>
        <v>94.23112228462584</v>
      </c>
      <c r="AD17" s="143">
        <f t="shared" si="16"/>
        <v>190.42581828877158</v>
      </c>
      <c r="AE17" s="143">
        <f t="shared" si="17"/>
        <v>4.9853597389319173</v>
      </c>
      <c r="AF17" s="73">
        <f t="shared" si="18"/>
        <v>606.30000000000007</v>
      </c>
      <c r="AG17" s="170">
        <f t="shared" si="19"/>
        <v>339.87310018091836</v>
      </c>
      <c r="AH17" s="143">
        <f t="shared" si="20"/>
        <v>23.676582566600729</v>
      </c>
      <c r="AI17" s="143">
        <f t="shared" si="21"/>
        <v>73.697937565556515</v>
      </c>
      <c r="AJ17" s="143">
        <f t="shared" si="22"/>
        <v>97.374520132157244</v>
      </c>
      <c r="AK17" s="143">
        <f t="shared" si="23"/>
        <v>19.752379686924364</v>
      </c>
      <c r="AL17" s="73">
        <f t="shared" si="24"/>
        <v>456.99999999999994</v>
      </c>
      <c r="AM17" s="170">
        <f t="shared" si="25"/>
        <v>7.811278478702377</v>
      </c>
      <c r="AN17" s="143">
        <f t="shared" si="26"/>
        <v>0</v>
      </c>
      <c r="AO17" s="143">
        <f t="shared" si="27"/>
        <v>2.7475118147539774</v>
      </c>
      <c r="AP17" s="143">
        <f t="shared" si="28"/>
        <v>2.7475118147539774</v>
      </c>
      <c r="AQ17" s="143">
        <f t="shared" si="29"/>
        <v>0.44120970654364566</v>
      </c>
      <c r="AR17" s="73">
        <f t="shared" si="30"/>
        <v>11</v>
      </c>
      <c r="AS17" s="170">
        <f t="shared" si="31"/>
        <v>758.57320063191719</v>
      </c>
      <c r="AT17" s="143">
        <f t="shared" si="32"/>
        <v>119.87127857074644</v>
      </c>
      <c r="AU17" s="143">
        <f t="shared" si="33"/>
        <v>170.67657166493632</v>
      </c>
      <c r="AV17" s="143">
        <f t="shared" si="34"/>
        <v>290.54785023568274</v>
      </c>
      <c r="AW17" s="143">
        <f t="shared" si="35"/>
        <v>25.178949132399929</v>
      </c>
      <c r="AX17" s="73">
        <f t="shared" si="36"/>
        <v>1074.3</v>
      </c>
      <c r="AY17" s="69">
        <f t="shared" si="2"/>
        <v>3355753</v>
      </c>
      <c r="AZ17" s="69">
        <f t="shared" si="3"/>
        <v>3409272</v>
      </c>
      <c r="BA17" s="66">
        <f t="shared" si="37"/>
        <v>6765025</v>
      </c>
      <c r="BB17" s="65">
        <f t="shared" si="4"/>
        <v>257517</v>
      </c>
      <c r="BC17" s="66">
        <f t="shared" si="38"/>
        <v>3666789</v>
      </c>
      <c r="BD17" s="82">
        <f t="shared" si="39"/>
        <v>7022542</v>
      </c>
      <c r="BE17" s="92">
        <f t="shared" si="5"/>
        <v>5534.8062015503883</v>
      </c>
      <c r="BF17" s="65">
        <f t="shared" si="6"/>
        <v>7303.4961439588687</v>
      </c>
      <c r="BG17" s="102">
        <f t="shared" si="44"/>
        <v>3.7450682666861912E-2</v>
      </c>
      <c r="BH17" s="69">
        <f t="shared" si="40"/>
        <v>23410.636363636364</v>
      </c>
      <c r="BI17" s="102">
        <f t="shared" si="44"/>
        <v>7.578053955743882E-4</v>
      </c>
      <c r="BJ17" s="69">
        <f t="shared" si="41"/>
        <v>7674.3177061532024</v>
      </c>
      <c r="BK17" s="102">
        <f t="shared" si="45"/>
        <v>3.457424022223924E-2</v>
      </c>
      <c r="BL17" s="82">
        <f t="shared" si="42"/>
        <v>6544.1636380579639</v>
      </c>
      <c r="BM17" s="82">
        <f t="shared" si="43"/>
        <v>263.56220007382802</v>
      </c>
      <c r="BN17" s="96">
        <f t="shared" si="46"/>
        <v>-1.0344380306143555E-2</v>
      </c>
    </row>
    <row r="18" spans="2:66" x14ac:dyDescent="0.2">
      <c r="B18" s="79">
        <v>41640</v>
      </c>
      <c r="C18" s="111">
        <v>603.29999999999995</v>
      </c>
      <c r="D18" s="112">
        <v>460.5</v>
      </c>
      <c r="E18" s="112">
        <f t="shared" si="51"/>
        <v>1063.8</v>
      </c>
      <c r="F18" s="65">
        <v>11</v>
      </c>
      <c r="G18" s="115">
        <f>D18-F18</f>
        <v>449.5</v>
      </c>
      <c r="H18" s="73">
        <v>21</v>
      </c>
      <c r="I18" s="157">
        <f>VLOOKUP(B18,BUAllocate,Bargaining!$D$64,FALSE)</f>
        <v>0.62229676504256393</v>
      </c>
      <c r="J18" s="152">
        <f>VLOOKUP($B18,BUAllocate,Bargaining!$H$64,FALSE)</f>
        <v>0.19122048068616415</v>
      </c>
      <c r="K18" s="152">
        <f>VLOOKUP($B18,BUAllocate,Bargaining!$F$64,FALSE)</f>
        <v>0.17857652829308576</v>
      </c>
      <c r="L18" s="152">
        <f t="shared" si="7"/>
        <v>0.36979700897924994</v>
      </c>
      <c r="M18" s="152">
        <f>VLOOKUP($B18,BUAllocate,Bargaining!$J$64,FALSE)</f>
        <v>7.9062259781861113E-3</v>
      </c>
      <c r="N18" s="158">
        <f t="shared" si="8"/>
        <v>1</v>
      </c>
      <c r="O18" s="157">
        <f>VLOOKUP($B18,NBUAllocate,'Non Bargaining'!$D$64,FALSE)</f>
        <v>0.68130881462119763</v>
      </c>
      <c r="P18" s="152">
        <f>VLOOKUP($B18,NBUAllocate,'Non Bargaining'!$H$64,FALSE)</f>
        <v>3.5478887479058557E-2</v>
      </c>
      <c r="Q18" s="152">
        <f>VLOOKUP($B18,NBUAllocate,'Non Bargaining'!$F$64,FALSE)</f>
        <v>0.24125965020097412</v>
      </c>
      <c r="R18" s="152">
        <f t="shared" si="9"/>
        <v>0.27673853768003265</v>
      </c>
      <c r="S18" s="152">
        <f>VLOOKUP($B18,NBUAllocate,'Non Bargaining'!$J$64,FALSE)</f>
        <v>4.1952647698769649E-2</v>
      </c>
      <c r="T18" s="158">
        <f t="shared" si="10"/>
        <v>0.99999999999999989</v>
      </c>
      <c r="U18" s="157">
        <f>VLOOKUP($B18,officersallocate,Officers!$D$64,FALSE)</f>
        <v>0.70290442839538914</v>
      </c>
      <c r="V18" s="152">
        <f>VLOOKUP($B18,officersallocate,Officers!$H$64,FALSE)</f>
        <v>0</v>
      </c>
      <c r="W18" s="152">
        <f>VLOOKUP($B18,officersallocate,Officers!$F$64,FALSE)</f>
        <v>0.2488262178477281</v>
      </c>
      <c r="X18" s="152">
        <f t="shared" si="11"/>
        <v>0.2488262178477281</v>
      </c>
      <c r="Y18" s="152">
        <f>VLOOKUP($B18,officersallocate,Officers!$J$64,FALSE)</f>
        <v>4.8269353756882807E-2</v>
      </c>
      <c r="Z18" s="158">
        <f t="shared" si="12"/>
        <v>1</v>
      </c>
      <c r="AA18" s="170">
        <f t="shared" si="13"/>
        <v>375.43163835017879</v>
      </c>
      <c r="AB18" s="143">
        <f t="shared" si="14"/>
        <v>115.36331599796283</v>
      </c>
      <c r="AC18" s="143">
        <f t="shared" si="15"/>
        <v>107.73521951921863</v>
      </c>
      <c r="AD18" s="143">
        <f t="shared" si="16"/>
        <v>223.09853551718146</v>
      </c>
      <c r="AE18" s="143">
        <f t="shared" si="17"/>
        <v>4.7698261326396807</v>
      </c>
      <c r="AF18" s="73">
        <f t="shared" si="18"/>
        <v>603.29999999999984</v>
      </c>
      <c r="AG18" s="170">
        <f t="shared" si="19"/>
        <v>306.24831217222834</v>
      </c>
      <c r="AH18" s="143">
        <f t="shared" si="20"/>
        <v>15.947759921836822</v>
      </c>
      <c r="AI18" s="143">
        <f t="shared" si="21"/>
        <v>108.44621276533786</v>
      </c>
      <c r="AJ18" s="143">
        <f t="shared" si="22"/>
        <v>124.39397268717468</v>
      </c>
      <c r="AK18" s="143">
        <f t="shared" si="23"/>
        <v>18.857715140596959</v>
      </c>
      <c r="AL18" s="73">
        <f t="shared" si="24"/>
        <v>449.5</v>
      </c>
      <c r="AM18" s="170">
        <f t="shared" si="25"/>
        <v>7.7319487123492809</v>
      </c>
      <c r="AN18" s="143">
        <f t="shared" si="26"/>
        <v>0</v>
      </c>
      <c r="AO18" s="143">
        <f t="shared" si="27"/>
        <v>2.7370883963250092</v>
      </c>
      <c r="AP18" s="143">
        <f t="shared" si="28"/>
        <v>2.7370883963250092</v>
      </c>
      <c r="AQ18" s="143">
        <f t="shared" si="29"/>
        <v>0.53096289132571084</v>
      </c>
      <c r="AR18" s="73">
        <f t="shared" si="30"/>
        <v>11</v>
      </c>
      <c r="AS18" s="170">
        <f t="shared" si="31"/>
        <v>689.41189923475645</v>
      </c>
      <c r="AT18" s="143">
        <f t="shared" si="32"/>
        <v>131.31107591979966</v>
      </c>
      <c r="AU18" s="143">
        <f t="shared" si="33"/>
        <v>218.9185206808815</v>
      </c>
      <c r="AV18" s="143">
        <f t="shared" si="34"/>
        <v>350.22959660068113</v>
      </c>
      <c r="AW18" s="143">
        <f t="shared" si="35"/>
        <v>24.158504164562352</v>
      </c>
      <c r="AX18" s="73">
        <f t="shared" si="36"/>
        <v>1063.8</v>
      </c>
      <c r="AY18" s="69">
        <f t="shared" si="2"/>
        <v>3361528</v>
      </c>
      <c r="AZ18" s="69">
        <f t="shared" si="3"/>
        <v>3296693</v>
      </c>
      <c r="BA18" s="66">
        <f t="shared" si="37"/>
        <v>6658221</v>
      </c>
      <c r="BB18" s="65">
        <f t="shared" si="4"/>
        <v>256436</v>
      </c>
      <c r="BC18" s="66">
        <f t="shared" si="38"/>
        <v>3553129</v>
      </c>
      <c r="BD18" s="82">
        <f t="shared" si="39"/>
        <v>6914657</v>
      </c>
      <c r="BE18" s="92">
        <f t="shared" si="5"/>
        <v>5571.9012100116033</v>
      </c>
      <c r="BF18" s="65">
        <f t="shared" si="6"/>
        <v>7158.9424538545063</v>
      </c>
      <c r="BG18" s="102">
        <f t="shared" si="44"/>
        <v>-1.9792396306518339E-2</v>
      </c>
      <c r="BH18" s="69">
        <f t="shared" si="40"/>
        <v>23312.363636363636</v>
      </c>
      <c r="BI18" s="102">
        <f t="shared" si="44"/>
        <v>-4.1977811173631533E-3</v>
      </c>
      <c r="BJ18" s="69">
        <f t="shared" si="41"/>
        <v>7535.7985153764585</v>
      </c>
      <c r="BK18" s="102">
        <f t="shared" si="45"/>
        <v>-1.8049707619698936E-2</v>
      </c>
      <c r="BL18" s="82">
        <f t="shared" si="42"/>
        <v>6499.9595788682082</v>
      </c>
      <c r="BM18" s="82">
        <f t="shared" si="43"/>
        <v>265.32862904817159</v>
      </c>
      <c r="BN18" s="96">
        <f t="shared" si="46"/>
        <v>6.702133211244873E-3</v>
      </c>
    </row>
    <row r="19" spans="2:66" x14ac:dyDescent="0.2">
      <c r="B19" s="79">
        <f>B18+31</f>
        <v>41671</v>
      </c>
      <c r="C19" s="111">
        <v>609.29999999999995</v>
      </c>
      <c r="D19" s="112">
        <v>460.7</v>
      </c>
      <c r="E19" s="112">
        <f t="shared" si="51"/>
        <v>1070</v>
      </c>
      <c r="F19" s="65">
        <v>11</v>
      </c>
      <c r="G19" s="115">
        <f t="shared" ref="G19:G52" si="52">D19-F19</f>
        <v>449.7</v>
      </c>
      <c r="H19" s="73">
        <v>19</v>
      </c>
      <c r="I19" s="157">
        <f>VLOOKUP(B19,BUAllocate,Bargaining!$D$64,FALSE)</f>
        <v>0.63197787317563203</v>
      </c>
      <c r="J19" s="152">
        <f>VLOOKUP($B19,BUAllocate,Bargaining!$H$64,FALSE)</f>
        <v>0.18436921951457091</v>
      </c>
      <c r="K19" s="152">
        <f>VLOOKUP($B19,BUAllocate,Bargaining!$F$64,FALSE)</f>
        <v>0.17724088598741583</v>
      </c>
      <c r="L19" s="152">
        <f t="shared" si="7"/>
        <v>0.36161010550198674</v>
      </c>
      <c r="M19" s="152">
        <f>VLOOKUP($B19,BUAllocate,Bargaining!$J$64,FALSE)</f>
        <v>6.4120213223812445E-3</v>
      </c>
      <c r="N19" s="158">
        <f t="shared" si="8"/>
        <v>1</v>
      </c>
      <c r="O19" s="157">
        <f>VLOOKUP($B19,NBUAllocate,'Non Bargaining'!$D$64,FALSE)</f>
        <v>0.69599307047423087</v>
      </c>
      <c r="P19" s="152">
        <f>VLOOKUP($B19,NBUAllocate,'Non Bargaining'!$H$64,FALSE)</f>
        <v>4.3565646077010765E-2</v>
      </c>
      <c r="Q19" s="152">
        <f>VLOOKUP($B19,NBUAllocate,'Non Bargaining'!$F$64,FALSE)</f>
        <v>0.2219126742252672</v>
      </c>
      <c r="R19" s="152">
        <f t="shared" si="9"/>
        <v>0.26547832030227797</v>
      </c>
      <c r="S19" s="152">
        <f>VLOOKUP($B19,NBUAllocate,'Non Bargaining'!$J$64,FALSE)</f>
        <v>3.8528609223491141E-2</v>
      </c>
      <c r="T19" s="158">
        <f t="shared" si="10"/>
        <v>1</v>
      </c>
      <c r="U19" s="157">
        <f>VLOOKUP($B19,officersallocate,Officers!$D$64,FALSE)</f>
        <v>0.68851276296050301</v>
      </c>
      <c r="V19" s="152">
        <f>VLOOKUP($B19,officersallocate,Officers!$H$64,FALSE)</f>
        <v>0</v>
      </c>
      <c r="W19" s="152">
        <f>VLOOKUP($B19,officersallocate,Officers!$F$64,FALSE)</f>
        <v>0.24762471895529622</v>
      </c>
      <c r="X19" s="152">
        <f t="shared" si="11"/>
        <v>0.24762471895529622</v>
      </c>
      <c r="Y19" s="152">
        <f>VLOOKUP($B19,officersallocate,Officers!$J$64,FALSE)</f>
        <v>6.3862518084200806E-2</v>
      </c>
      <c r="Z19" s="158">
        <f t="shared" si="12"/>
        <v>1</v>
      </c>
      <c r="AA19" s="170">
        <f t="shared" si="13"/>
        <v>385.06411812591256</v>
      </c>
      <c r="AB19" s="143">
        <f t="shared" si="14"/>
        <v>112.33616545022805</v>
      </c>
      <c r="AC19" s="143">
        <f t="shared" si="15"/>
        <v>107.99287183213245</v>
      </c>
      <c r="AD19" s="143">
        <f t="shared" si="16"/>
        <v>220.3290372823605</v>
      </c>
      <c r="AE19" s="143">
        <f t="shared" si="17"/>
        <v>3.9068445917268919</v>
      </c>
      <c r="AF19" s="73">
        <f t="shared" si="18"/>
        <v>609.29999999999995</v>
      </c>
      <c r="AG19" s="170">
        <f t="shared" si="19"/>
        <v>312.98808379226159</v>
      </c>
      <c r="AH19" s="143">
        <f t="shared" si="20"/>
        <v>19.591471040831742</v>
      </c>
      <c r="AI19" s="143">
        <f t="shared" si="21"/>
        <v>99.794129599102661</v>
      </c>
      <c r="AJ19" s="143">
        <f t="shared" si="22"/>
        <v>119.38560063993441</v>
      </c>
      <c r="AK19" s="143">
        <f t="shared" si="23"/>
        <v>17.326315567803967</v>
      </c>
      <c r="AL19" s="73">
        <f t="shared" si="24"/>
        <v>449.7</v>
      </c>
      <c r="AM19" s="170">
        <f t="shared" si="25"/>
        <v>7.5736403925655331</v>
      </c>
      <c r="AN19" s="143">
        <f t="shared" si="26"/>
        <v>0</v>
      </c>
      <c r="AO19" s="143">
        <f t="shared" si="27"/>
        <v>2.7238719085082583</v>
      </c>
      <c r="AP19" s="143">
        <f t="shared" si="28"/>
        <v>2.7238719085082583</v>
      </c>
      <c r="AQ19" s="143">
        <f t="shared" si="29"/>
        <v>0.70248769892620888</v>
      </c>
      <c r="AR19" s="73">
        <f t="shared" si="30"/>
        <v>11</v>
      </c>
      <c r="AS19" s="170">
        <f t="shared" si="31"/>
        <v>705.6258423107397</v>
      </c>
      <c r="AT19" s="143">
        <f t="shared" si="32"/>
        <v>131.92763649105979</v>
      </c>
      <c r="AU19" s="143">
        <f t="shared" si="33"/>
        <v>210.5108733397434</v>
      </c>
      <c r="AV19" s="143">
        <f t="shared" si="34"/>
        <v>342.43850983080318</v>
      </c>
      <c r="AW19" s="143">
        <f t="shared" si="35"/>
        <v>21.935647858457067</v>
      </c>
      <c r="AX19" s="73">
        <f t="shared" si="36"/>
        <v>1070</v>
      </c>
      <c r="AY19" s="69">
        <f t="shared" si="2"/>
        <v>3018237</v>
      </c>
      <c r="AZ19" s="69">
        <f t="shared" si="3"/>
        <v>3229081</v>
      </c>
      <c r="BA19" s="66">
        <f t="shared" si="37"/>
        <v>6247318</v>
      </c>
      <c r="BB19" s="65">
        <f t="shared" si="4"/>
        <v>261969</v>
      </c>
      <c r="BC19" s="66">
        <f t="shared" si="38"/>
        <v>3491050</v>
      </c>
      <c r="BD19" s="82">
        <f t="shared" si="39"/>
        <v>6509287</v>
      </c>
      <c r="BE19" s="92">
        <f t="shared" si="5"/>
        <v>4953.6139832594781</v>
      </c>
      <c r="BF19" s="65">
        <f t="shared" si="6"/>
        <v>7009.0753201649668</v>
      </c>
      <c r="BG19" s="102">
        <f t="shared" si="44"/>
        <v>-2.0934255954082756E-2</v>
      </c>
      <c r="BH19" s="69">
        <f t="shared" si="40"/>
        <v>23815.363636363636</v>
      </c>
      <c r="BI19" s="102">
        <f t="shared" si="44"/>
        <v>2.1576533716014912E-2</v>
      </c>
      <c r="BJ19" s="69">
        <f t="shared" si="41"/>
        <v>7400.996396014416</v>
      </c>
      <c r="BK19" s="102">
        <f t="shared" si="45"/>
        <v>-1.7888232957261906E-2</v>
      </c>
      <c r="BL19" s="82">
        <f t="shared" si="42"/>
        <v>6083.4457943925236</v>
      </c>
      <c r="BM19" s="82">
        <f t="shared" si="43"/>
        <v>260.71652543470935</v>
      </c>
      <c r="BN19" s="96">
        <f t="shared" si="46"/>
        <v>-1.7382608239478337E-2</v>
      </c>
    </row>
    <row r="20" spans="2:66" x14ac:dyDescent="0.2">
      <c r="B20" s="79">
        <f>B19+28</f>
        <v>41699</v>
      </c>
      <c r="C20" s="111">
        <v>617.79999999999995</v>
      </c>
      <c r="D20" s="112">
        <v>465.53</v>
      </c>
      <c r="E20" s="113">
        <f t="shared" si="51"/>
        <v>1083.33</v>
      </c>
      <c r="F20" s="65">
        <v>12</v>
      </c>
      <c r="G20" s="115">
        <f t="shared" si="52"/>
        <v>453.53</v>
      </c>
      <c r="H20" s="73">
        <v>21</v>
      </c>
      <c r="I20" s="157">
        <f>VLOOKUP(B20,BUAllocate,Bargaining!$D$64,FALSE)</f>
        <v>0.65027331806160471</v>
      </c>
      <c r="J20" s="152">
        <f>VLOOKUP($B20,BUAllocate,Bargaining!$H$64,FALSE)</f>
        <v>0.19816942032975135</v>
      </c>
      <c r="K20" s="152">
        <f>VLOOKUP($B20,BUAllocate,Bargaining!$F$64,FALSE)</f>
        <v>0.14470157452832971</v>
      </c>
      <c r="L20" s="152">
        <f t="shared" si="7"/>
        <v>0.34287099485808104</v>
      </c>
      <c r="M20" s="152">
        <f>VLOOKUP($B20,BUAllocate,Bargaining!$J$64,FALSE)</f>
        <v>6.8556870803142171E-3</v>
      </c>
      <c r="N20" s="158">
        <f t="shared" si="8"/>
        <v>1</v>
      </c>
      <c r="O20" s="157">
        <f>VLOOKUP($B20,NBUAllocate,'Non Bargaining'!$D$64,FALSE)</f>
        <v>0.68727671426957615</v>
      </c>
      <c r="P20" s="152">
        <f>VLOOKUP($B20,NBUAllocate,'Non Bargaining'!$H$64,FALSE)</f>
        <v>4.3215938188390791E-2</v>
      </c>
      <c r="Q20" s="152">
        <f>VLOOKUP($B20,NBUAllocate,'Non Bargaining'!$F$64,FALSE)</f>
        <v>0.22188276646018865</v>
      </c>
      <c r="R20" s="152">
        <f t="shared" si="9"/>
        <v>0.26509870464857943</v>
      </c>
      <c r="S20" s="152">
        <f>VLOOKUP($B20,NBUAllocate,'Non Bargaining'!$J$64,FALSE)</f>
        <v>4.7624581081844371E-2</v>
      </c>
      <c r="T20" s="158">
        <f t="shared" si="10"/>
        <v>1</v>
      </c>
      <c r="U20" s="157">
        <f>VLOOKUP($B20,officersallocate,Officers!$D$64,FALSE)</f>
        <v>0.68639330704591439</v>
      </c>
      <c r="V20" s="152">
        <f>VLOOKUP($B20,officersallocate,Officers!$H$64,FALSE)</f>
        <v>0</v>
      </c>
      <c r="W20" s="152">
        <f>VLOOKUP($B20,officersallocate,Officers!$F$64,FALSE)</f>
        <v>0.25103746695612367</v>
      </c>
      <c r="X20" s="152">
        <f t="shared" si="11"/>
        <v>0.25103746695612367</v>
      </c>
      <c r="Y20" s="152">
        <f>VLOOKUP($B20,officersallocate,Officers!$J$64,FALSE)</f>
        <v>6.2569225997961983E-2</v>
      </c>
      <c r="Z20" s="158">
        <f t="shared" si="12"/>
        <v>1</v>
      </c>
      <c r="AA20" s="170">
        <f t="shared" si="13"/>
        <v>401.73885589845935</v>
      </c>
      <c r="AB20" s="143">
        <f t="shared" si="14"/>
        <v>122.42906787972038</v>
      </c>
      <c r="AC20" s="143">
        <f t="shared" si="15"/>
        <v>89.396632743602083</v>
      </c>
      <c r="AD20" s="143">
        <f t="shared" si="16"/>
        <v>211.82570062332246</v>
      </c>
      <c r="AE20" s="143">
        <f t="shared" si="17"/>
        <v>4.2354434782181229</v>
      </c>
      <c r="AF20" s="73">
        <f t="shared" si="18"/>
        <v>617.79999999999995</v>
      </c>
      <c r="AG20" s="170">
        <f t="shared" si="19"/>
        <v>311.70060822268084</v>
      </c>
      <c r="AH20" s="143">
        <f t="shared" si="20"/>
        <v>19.599724446580876</v>
      </c>
      <c r="AI20" s="143">
        <f t="shared" si="21"/>
        <v>100.63049107268935</v>
      </c>
      <c r="AJ20" s="143">
        <f t="shared" si="22"/>
        <v>120.23021551927023</v>
      </c>
      <c r="AK20" s="143">
        <f t="shared" si="23"/>
        <v>21.599176258048875</v>
      </c>
      <c r="AL20" s="73">
        <f t="shared" si="24"/>
        <v>453.53</v>
      </c>
      <c r="AM20" s="170">
        <f t="shared" si="25"/>
        <v>8.2367196845509731</v>
      </c>
      <c r="AN20" s="143">
        <f t="shared" si="26"/>
        <v>0</v>
      </c>
      <c r="AO20" s="143">
        <f t="shared" si="27"/>
        <v>3.0124496034734838</v>
      </c>
      <c r="AP20" s="143">
        <f t="shared" si="28"/>
        <v>3.0124496034734838</v>
      </c>
      <c r="AQ20" s="143">
        <f t="shared" si="29"/>
        <v>0.75083071197554374</v>
      </c>
      <c r="AR20" s="73">
        <f t="shared" si="30"/>
        <v>12.000000000000002</v>
      </c>
      <c r="AS20" s="170">
        <f t="shared" si="31"/>
        <v>721.67618380569115</v>
      </c>
      <c r="AT20" s="143">
        <f t="shared" si="32"/>
        <v>142.02879232630124</v>
      </c>
      <c r="AU20" s="143">
        <f t="shared" si="33"/>
        <v>193.03957341976491</v>
      </c>
      <c r="AV20" s="143">
        <f t="shared" si="34"/>
        <v>335.06836574606615</v>
      </c>
      <c r="AW20" s="143">
        <f t="shared" si="35"/>
        <v>26.58545044824254</v>
      </c>
      <c r="AX20" s="73">
        <f t="shared" si="36"/>
        <v>1083.3299999999997</v>
      </c>
      <c r="AY20" s="69">
        <f t="shared" si="2"/>
        <v>3254816</v>
      </c>
      <c r="AZ20" s="69">
        <f t="shared" si="3"/>
        <v>3399232</v>
      </c>
      <c r="BA20" s="66">
        <f t="shared" si="37"/>
        <v>6654048</v>
      </c>
      <c r="BB20" s="65">
        <f t="shared" si="4"/>
        <v>270852</v>
      </c>
      <c r="BC20" s="66">
        <f t="shared" si="38"/>
        <v>3670084</v>
      </c>
      <c r="BD20" s="82">
        <f t="shared" si="39"/>
        <v>6924900</v>
      </c>
      <c r="BE20" s="92">
        <f t="shared" si="5"/>
        <v>5268.3975396568476</v>
      </c>
      <c r="BF20" s="65">
        <f t="shared" si="6"/>
        <v>7301.8538010439715</v>
      </c>
      <c r="BG20" s="102">
        <f t="shared" si="44"/>
        <v>4.1771341796925342E-2</v>
      </c>
      <c r="BH20" s="69">
        <f t="shared" si="40"/>
        <v>22571</v>
      </c>
      <c r="BI20" s="102">
        <f t="shared" si="44"/>
        <v>-5.225045711515483E-2</v>
      </c>
      <c r="BJ20" s="69">
        <f t="shared" si="41"/>
        <v>7685.5569283605219</v>
      </c>
      <c r="BK20" s="102">
        <f t="shared" si="45"/>
        <v>3.8448948914412043E-2</v>
      </c>
      <c r="BL20" s="82">
        <f t="shared" si="42"/>
        <v>6392.2350530309332</v>
      </c>
      <c r="BM20" s="82">
        <f t="shared" si="43"/>
        <v>250.87607331699274</v>
      </c>
      <c r="BN20" s="96">
        <f t="shared" si="46"/>
        <v>-3.7743875656938097E-2</v>
      </c>
    </row>
    <row r="21" spans="2:66" x14ac:dyDescent="0.2">
      <c r="B21" s="79">
        <f t="shared" ref="B21:B28" si="53">B20+31</f>
        <v>41730</v>
      </c>
      <c r="C21" s="111">
        <v>614.79999999999995</v>
      </c>
      <c r="D21" s="112">
        <v>471.5</v>
      </c>
      <c r="E21" s="113">
        <f t="shared" si="51"/>
        <v>1086.3</v>
      </c>
      <c r="F21" s="65">
        <v>12</v>
      </c>
      <c r="G21" s="115">
        <f t="shared" si="52"/>
        <v>459.5</v>
      </c>
      <c r="H21" s="73">
        <v>22</v>
      </c>
      <c r="I21" s="157">
        <f>VLOOKUP(B21,BUAllocate,Bargaining!$D$64,FALSE)</f>
        <v>0.64542471969518744</v>
      </c>
      <c r="J21" s="152">
        <f>VLOOKUP($B21,BUAllocate,Bargaining!$H$64,FALSE)</f>
        <v>0.19588837768814923</v>
      </c>
      <c r="K21" s="152">
        <f>VLOOKUP($B21,BUAllocate,Bargaining!$F$64,FALSE)</f>
        <v>0.15048421246656107</v>
      </c>
      <c r="L21" s="152">
        <f t="shared" si="7"/>
        <v>0.34637259015471034</v>
      </c>
      <c r="M21" s="152">
        <f>VLOOKUP($B21,BUAllocate,Bargaining!$J$64,FALSE)</f>
        <v>8.2026901501022261E-3</v>
      </c>
      <c r="N21" s="158">
        <f t="shared" si="8"/>
        <v>1</v>
      </c>
      <c r="O21" s="157">
        <f>VLOOKUP($B21,NBUAllocate,'Non Bargaining'!$D$64,FALSE)</f>
        <v>0.69408481883969619</v>
      </c>
      <c r="P21" s="152">
        <f>VLOOKUP($B21,NBUAllocate,'Non Bargaining'!$H$64,FALSE)</f>
        <v>3.571579390008095E-2</v>
      </c>
      <c r="Q21" s="152">
        <f>VLOOKUP($B21,NBUAllocate,'Non Bargaining'!$F$64,FALSE)</f>
        <v>0.23546973444969105</v>
      </c>
      <c r="R21" s="152">
        <f t="shared" si="9"/>
        <v>0.271185528349772</v>
      </c>
      <c r="S21" s="152">
        <f>VLOOKUP($B21,NBUAllocate,'Non Bargaining'!$J$64,FALSE)</f>
        <v>3.4729652810531843E-2</v>
      </c>
      <c r="T21" s="158">
        <f t="shared" si="10"/>
        <v>1</v>
      </c>
      <c r="U21" s="157">
        <f>VLOOKUP($B21,officersallocate,Officers!$D$64,FALSE)</f>
        <v>0.72874995511186125</v>
      </c>
      <c r="V21" s="152">
        <f>VLOOKUP($B21,officersallocate,Officers!$H$64,FALSE)</f>
        <v>0</v>
      </c>
      <c r="W21" s="152">
        <f>VLOOKUP($B21,officersallocate,Officers!$F$64,FALSE)</f>
        <v>0.26151111430315654</v>
      </c>
      <c r="X21" s="152">
        <f t="shared" si="11"/>
        <v>0.26151111430315654</v>
      </c>
      <c r="Y21" s="152">
        <f>VLOOKUP($B21,officersallocate,Officers!$J$64,FALSE)</f>
        <v>9.7389305849822239E-3</v>
      </c>
      <c r="Z21" s="158">
        <f t="shared" si="12"/>
        <v>1</v>
      </c>
      <c r="AA21" s="170">
        <f t="shared" si="13"/>
        <v>396.80711766860122</v>
      </c>
      <c r="AB21" s="143">
        <f t="shared" si="14"/>
        <v>120.43217460267414</v>
      </c>
      <c r="AC21" s="143">
        <f t="shared" si="15"/>
        <v>92.517693824441736</v>
      </c>
      <c r="AD21" s="143">
        <f t="shared" si="16"/>
        <v>212.94986842711589</v>
      </c>
      <c r="AE21" s="143">
        <f t="shared" si="17"/>
        <v>5.0430139042828479</v>
      </c>
      <c r="AF21" s="73">
        <f t="shared" si="18"/>
        <v>614.79999999999995</v>
      </c>
      <c r="AG21" s="170">
        <f t="shared" si="19"/>
        <v>318.93197425684042</v>
      </c>
      <c r="AH21" s="143">
        <f t="shared" si="20"/>
        <v>16.411407297087198</v>
      </c>
      <c r="AI21" s="143">
        <f t="shared" si="21"/>
        <v>108.19834297963304</v>
      </c>
      <c r="AJ21" s="143">
        <f t="shared" si="22"/>
        <v>124.60975027672023</v>
      </c>
      <c r="AK21" s="143">
        <f t="shared" si="23"/>
        <v>15.958275466439382</v>
      </c>
      <c r="AL21" s="73">
        <f t="shared" si="24"/>
        <v>459.50000000000006</v>
      </c>
      <c r="AM21" s="170">
        <f t="shared" si="25"/>
        <v>8.744999461342335</v>
      </c>
      <c r="AN21" s="143">
        <f t="shared" si="26"/>
        <v>0</v>
      </c>
      <c r="AO21" s="143">
        <f t="shared" si="27"/>
        <v>3.1381333716378785</v>
      </c>
      <c r="AP21" s="143">
        <f t="shared" si="28"/>
        <v>3.1381333716378785</v>
      </c>
      <c r="AQ21" s="143">
        <f t="shared" si="29"/>
        <v>0.11686716701978669</v>
      </c>
      <c r="AR21" s="73">
        <f t="shared" si="30"/>
        <v>12</v>
      </c>
      <c r="AS21" s="170">
        <f t="shared" si="31"/>
        <v>724.48409138678403</v>
      </c>
      <c r="AT21" s="143">
        <f t="shared" si="32"/>
        <v>136.84358189976135</v>
      </c>
      <c r="AU21" s="143">
        <f t="shared" si="33"/>
        <v>203.85417017571265</v>
      </c>
      <c r="AV21" s="143">
        <f t="shared" si="34"/>
        <v>340.697752075474</v>
      </c>
      <c r="AW21" s="143">
        <f t="shared" si="35"/>
        <v>21.118156537742017</v>
      </c>
      <c r="AX21" s="73">
        <f t="shared" si="36"/>
        <v>1086.3</v>
      </c>
      <c r="AY21" s="69">
        <f t="shared" si="2"/>
        <v>3298552</v>
      </c>
      <c r="AZ21" s="69">
        <f t="shared" si="3"/>
        <v>3362602</v>
      </c>
      <c r="BA21" s="66">
        <f t="shared" si="37"/>
        <v>6661154</v>
      </c>
      <c r="BB21" s="65">
        <f t="shared" si="4"/>
        <v>278470</v>
      </c>
      <c r="BC21" s="66">
        <f t="shared" si="38"/>
        <v>3641072</v>
      </c>
      <c r="BD21" s="82">
        <f t="shared" si="39"/>
        <v>6939624</v>
      </c>
      <c r="BE21" s="92">
        <f t="shared" si="5"/>
        <v>5365.2439817826944</v>
      </c>
      <c r="BF21" s="65">
        <f t="shared" si="6"/>
        <v>7131.7115588547185</v>
      </c>
      <c r="BG21" s="102">
        <f t="shared" si="44"/>
        <v>-2.3301239222966525E-2</v>
      </c>
      <c r="BH21" s="69">
        <f t="shared" si="40"/>
        <v>23205.833333333332</v>
      </c>
      <c r="BI21" s="102">
        <f t="shared" si="44"/>
        <v>2.812606146530203E-2</v>
      </c>
      <c r="BJ21" s="69">
        <f t="shared" si="41"/>
        <v>7530.6556359875904</v>
      </c>
      <c r="BK21" s="102">
        <f t="shared" si="45"/>
        <v>-2.0154855896171851E-2</v>
      </c>
      <c r="BL21" s="82">
        <f t="shared" si="42"/>
        <v>6388.3126208229769</v>
      </c>
      <c r="BM21" s="82">
        <f t="shared" si="43"/>
        <v>243.87472644466791</v>
      </c>
      <c r="BN21" s="96">
        <f t="shared" si="46"/>
        <v>-2.7907591105662464E-2</v>
      </c>
    </row>
    <row r="22" spans="2:66" x14ac:dyDescent="0.2">
      <c r="B22" s="79">
        <f>B21+30</f>
        <v>41760</v>
      </c>
      <c r="C22" s="111">
        <v>610.29999999999995</v>
      </c>
      <c r="D22" s="112">
        <v>472.3</v>
      </c>
      <c r="E22" s="113">
        <f t="shared" si="51"/>
        <v>1082.5999999999999</v>
      </c>
      <c r="F22" s="65">
        <v>12</v>
      </c>
      <c r="G22" s="115">
        <f t="shared" si="52"/>
        <v>460.3</v>
      </c>
      <c r="H22" s="73">
        <v>21</v>
      </c>
      <c r="I22" s="157">
        <f>VLOOKUP(B22,BUAllocate,Bargaining!$D$64,FALSE)</f>
        <v>0.64684047592360661</v>
      </c>
      <c r="J22" s="152">
        <f>VLOOKUP($B22,BUAllocate,Bargaining!$H$64,FALSE)</f>
        <v>0.19985343638676226</v>
      </c>
      <c r="K22" s="152">
        <f>VLOOKUP($B22,BUAllocate,Bargaining!$F$64,FALSE)</f>
        <v>0.14555911033571961</v>
      </c>
      <c r="L22" s="152">
        <f t="shared" si="7"/>
        <v>0.34541254672248189</v>
      </c>
      <c r="M22" s="152">
        <f>VLOOKUP($B22,BUAllocate,Bargaining!$J$64,FALSE)</f>
        <v>7.7469773539115307E-3</v>
      </c>
      <c r="N22" s="158">
        <f t="shared" si="8"/>
        <v>1</v>
      </c>
      <c r="O22" s="157">
        <f>VLOOKUP($B22,NBUAllocate,'Non Bargaining'!$D$64,FALSE)</f>
        <v>0.6758639738118899</v>
      </c>
      <c r="P22" s="152">
        <f>VLOOKUP($B22,NBUAllocate,'Non Bargaining'!$H$64,FALSE)</f>
        <v>4.855877710878588E-2</v>
      </c>
      <c r="Q22" s="152">
        <f>VLOOKUP($B22,NBUAllocate,'Non Bargaining'!$F$64,FALSE)</f>
        <v>0.23815572572631086</v>
      </c>
      <c r="R22" s="152">
        <f t="shared" si="9"/>
        <v>0.28671450283509675</v>
      </c>
      <c r="S22" s="152">
        <f>VLOOKUP($B22,NBUAllocate,'Non Bargaining'!$J$64,FALSE)</f>
        <v>3.7421523353013388E-2</v>
      </c>
      <c r="T22" s="158">
        <f t="shared" si="10"/>
        <v>1</v>
      </c>
      <c r="U22" s="157">
        <f>VLOOKUP($B22,officersallocate,Officers!$D$64,FALSE)</f>
        <v>0.70943665469349493</v>
      </c>
      <c r="V22" s="152">
        <f>VLOOKUP($B22,officersallocate,Officers!$H$64,FALSE)</f>
        <v>0</v>
      </c>
      <c r="W22" s="152">
        <f>VLOOKUP($B22,officersallocate,Officers!$F$64,FALSE)</f>
        <v>0.25016001147186073</v>
      </c>
      <c r="X22" s="152">
        <f t="shared" si="11"/>
        <v>0.25016001147186073</v>
      </c>
      <c r="Y22" s="152">
        <f>VLOOKUP($B22,officersallocate,Officers!$J$64,FALSE)</f>
        <v>4.0403333834644319E-2</v>
      </c>
      <c r="Z22" s="158">
        <f t="shared" si="12"/>
        <v>1</v>
      </c>
      <c r="AA22" s="170">
        <f t="shared" si="13"/>
        <v>394.7667424561771</v>
      </c>
      <c r="AB22" s="143">
        <f t="shared" si="14"/>
        <v>121.97055222684099</v>
      </c>
      <c r="AC22" s="143">
        <f t="shared" si="15"/>
        <v>88.834725037889669</v>
      </c>
      <c r="AD22" s="143">
        <f t="shared" si="16"/>
        <v>210.80527726473068</v>
      </c>
      <c r="AE22" s="143">
        <f t="shared" si="17"/>
        <v>4.7279802790922068</v>
      </c>
      <c r="AF22" s="73">
        <f t="shared" si="18"/>
        <v>610.29999999999995</v>
      </c>
      <c r="AG22" s="170">
        <f t="shared" si="19"/>
        <v>311.10018714561295</v>
      </c>
      <c r="AH22" s="143">
        <f t="shared" si="20"/>
        <v>22.351605103174141</v>
      </c>
      <c r="AI22" s="143">
        <f t="shared" si="21"/>
        <v>109.62308055182089</v>
      </c>
      <c r="AJ22" s="143">
        <f t="shared" si="22"/>
        <v>131.97468565499503</v>
      </c>
      <c r="AK22" s="143">
        <f t="shared" si="23"/>
        <v>17.225127199392062</v>
      </c>
      <c r="AL22" s="73">
        <f t="shared" si="24"/>
        <v>460.30000000000007</v>
      </c>
      <c r="AM22" s="170">
        <f t="shared" si="25"/>
        <v>8.5132398563219382</v>
      </c>
      <c r="AN22" s="143">
        <f t="shared" si="26"/>
        <v>0</v>
      </c>
      <c r="AO22" s="143">
        <f t="shared" si="27"/>
        <v>3.0019201376623288</v>
      </c>
      <c r="AP22" s="143">
        <f t="shared" si="28"/>
        <v>3.0019201376623288</v>
      </c>
      <c r="AQ22" s="143">
        <f t="shared" si="29"/>
        <v>0.48484000601573185</v>
      </c>
      <c r="AR22" s="73">
        <f t="shared" si="30"/>
        <v>11.999999999999998</v>
      </c>
      <c r="AS22" s="170">
        <f t="shared" si="31"/>
        <v>714.38016945811194</v>
      </c>
      <c r="AT22" s="143">
        <f t="shared" si="32"/>
        <v>144.32215733001513</v>
      </c>
      <c r="AU22" s="143">
        <f t="shared" si="33"/>
        <v>201.4597257273729</v>
      </c>
      <c r="AV22" s="143">
        <f t="shared" si="34"/>
        <v>345.78188305738803</v>
      </c>
      <c r="AW22" s="143">
        <f t="shared" si="35"/>
        <v>22.4379474845</v>
      </c>
      <c r="AX22" s="73">
        <f t="shared" si="36"/>
        <v>1082.5999999999999</v>
      </c>
      <c r="AY22" s="69">
        <f t="shared" si="2"/>
        <v>3283216</v>
      </c>
      <c r="AZ22" s="69">
        <f t="shared" si="3"/>
        <v>3421400</v>
      </c>
      <c r="BA22" s="66">
        <f t="shared" si="37"/>
        <v>6704616</v>
      </c>
      <c r="BB22" s="65">
        <f t="shared" si="4"/>
        <v>285917</v>
      </c>
      <c r="BC22" s="66">
        <f t="shared" si="38"/>
        <v>3707317</v>
      </c>
      <c r="BD22" s="82">
        <f t="shared" si="39"/>
        <v>6990533</v>
      </c>
      <c r="BE22" s="92">
        <f t="shared" si="5"/>
        <v>5379.6755693921023</v>
      </c>
      <c r="BF22" s="65">
        <f t="shared" si="6"/>
        <v>7244.1244971416472</v>
      </c>
      <c r="BG22" s="102">
        <f t="shared" si="44"/>
        <v>1.5762406732133891E-2</v>
      </c>
      <c r="BH22" s="69">
        <f t="shared" si="40"/>
        <v>23826.416666666668</v>
      </c>
      <c r="BI22" s="102">
        <f t="shared" si="44"/>
        <v>2.6742557546593992E-2</v>
      </c>
      <c r="BJ22" s="69">
        <f t="shared" si="41"/>
        <v>7655.0010324179229</v>
      </c>
      <c r="BK22" s="102">
        <f t="shared" si="45"/>
        <v>1.6511895171000684E-2</v>
      </c>
      <c r="BL22" s="82">
        <f t="shared" si="42"/>
        <v>6457.1707001662671</v>
      </c>
      <c r="BM22" s="82">
        <f t="shared" si="43"/>
        <v>256.17502711390961</v>
      </c>
      <c r="BN22" s="96">
        <f t="shared" si="46"/>
        <v>5.0436963471212647E-2</v>
      </c>
    </row>
    <row r="23" spans="2:66" x14ac:dyDescent="0.2">
      <c r="B23" s="79">
        <f t="shared" si="53"/>
        <v>41791</v>
      </c>
      <c r="C23" s="111">
        <v>613.5</v>
      </c>
      <c r="D23" s="112">
        <v>476.7</v>
      </c>
      <c r="E23" s="113">
        <f t="shared" si="51"/>
        <v>1090.2</v>
      </c>
      <c r="F23" s="65">
        <v>12</v>
      </c>
      <c r="G23" s="115">
        <f t="shared" si="52"/>
        <v>464.7</v>
      </c>
      <c r="H23" s="73">
        <v>21</v>
      </c>
      <c r="I23" s="157">
        <f>VLOOKUP(B23,BUAllocate,Bargaining!$D$64,FALSE)</f>
        <v>0.60122201229576744</v>
      </c>
      <c r="J23" s="152">
        <f>VLOOKUP($B23,BUAllocate,Bargaining!$H$64,FALSE)</f>
        <v>0.25031159008750525</v>
      </c>
      <c r="K23" s="152">
        <f>VLOOKUP($B23,BUAllocate,Bargaining!$F$64,FALSE)</f>
        <v>0.14077253066702441</v>
      </c>
      <c r="L23" s="152">
        <f t="shared" si="7"/>
        <v>0.3910841207545297</v>
      </c>
      <c r="M23" s="152">
        <f>VLOOKUP($B23,BUAllocate,Bargaining!$J$64,FALSE)</f>
        <v>7.693866949702948E-3</v>
      </c>
      <c r="N23" s="158">
        <f t="shared" si="8"/>
        <v>1</v>
      </c>
      <c r="O23" s="157">
        <f>VLOOKUP($B23,NBUAllocate,'Non Bargaining'!$D$64,FALSE)</f>
        <v>0.6669994911767092</v>
      </c>
      <c r="P23" s="152">
        <f>VLOOKUP($B23,NBUAllocate,'Non Bargaining'!$H$64,FALSE)</f>
        <v>6.5137935357319307E-2</v>
      </c>
      <c r="Q23" s="152">
        <f>VLOOKUP($B23,NBUAllocate,'Non Bargaining'!$F$64,FALSE)</f>
        <v>0.22992323405133952</v>
      </c>
      <c r="R23" s="152">
        <f t="shared" si="9"/>
        <v>0.29506116940865884</v>
      </c>
      <c r="S23" s="152">
        <f>VLOOKUP($B23,NBUAllocate,'Non Bargaining'!$J$64,FALSE)</f>
        <v>3.7939339414631991E-2</v>
      </c>
      <c r="T23" s="158">
        <f t="shared" si="10"/>
        <v>1</v>
      </c>
      <c r="U23" s="157">
        <f>VLOOKUP($B23,officersallocate,Officers!$D$64,FALSE)</f>
        <v>0.66534226835853882</v>
      </c>
      <c r="V23" s="152">
        <f>VLOOKUP($B23,officersallocate,Officers!$H$64,FALSE)</f>
        <v>0</v>
      </c>
      <c r="W23" s="152">
        <f>VLOOKUP($B23,officersallocate,Officers!$F$64,FALSE)</f>
        <v>0.21088361616698612</v>
      </c>
      <c r="X23" s="152">
        <f t="shared" si="11"/>
        <v>0.21088361616698612</v>
      </c>
      <c r="Y23" s="152">
        <f>VLOOKUP($B23,officersallocate,Officers!$J$64,FALSE)</f>
        <v>0.12377411547447502</v>
      </c>
      <c r="Z23" s="158">
        <f t="shared" si="12"/>
        <v>1</v>
      </c>
      <c r="AA23" s="170">
        <f t="shared" si="13"/>
        <v>368.8497045434533</v>
      </c>
      <c r="AB23" s="143">
        <f t="shared" si="14"/>
        <v>153.56616051868448</v>
      </c>
      <c r="AC23" s="143">
        <f t="shared" si="15"/>
        <v>86.363947564219472</v>
      </c>
      <c r="AD23" s="143">
        <f t="shared" si="16"/>
        <v>239.93010808290396</v>
      </c>
      <c r="AE23" s="143">
        <f t="shared" si="17"/>
        <v>4.7201873736427586</v>
      </c>
      <c r="AF23" s="73">
        <f t="shared" si="18"/>
        <v>613.5</v>
      </c>
      <c r="AG23" s="170">
        <f t="shared" si="19"/>
        <v>309.95466354981676</v>
      </c>
      <c r="AH23" s="143">
        <f t="shared" si="20"/>
        <v>30.269598560546282</v>
      </c>
      <c r="AI23" s="143">
        <f t="shared" si="21"/>
        <v>106.84532686365748</v>
      </c>
      <c r="AJ23" s="143">
        <f t="shared" si="22"/>
        <v>137.11492542420376</v>
      </c>
      <c r="AK23" s="143">
        <f t="shared" si="23"/>
        <v>17.630411025979488</v>
      </c>
      <c r="AL23" s="73">
        <f t="shared" si="24"/>
        <v>464.7</v>
      </c>
      <c r="AM23" s="170">
        <f t="shared" si="25"/>
        <v>7.9841072203024659</v>
      </c>
      <c r="AN23" s="143">
        <f t="shared" si="26"/>
        <v>0</v>
      </c>
      <c r="AO23" s="143">
        <f t="shared" si="27"/>
        <v>2.5306033940038333</v>
      </c>
      <c r="AP23" s="143">
        <f t="shared" si="28"/>
        <v>2.5306033940038333</v>
      </c>
      <c r="AQ23" s="143">
        <f t="shared" si="29"/>
        <v>1.4852893856937002</v>
      </c>
      <c r="AR23" s="73">
        <f t="shared" si="30"/>
        <v>12</v>
      </c>
      <c r="AS23" s="170">
        <f t="shared" si="31"/>
        <v>686.78847531357258</v>
      </c>
      <c r="AT23" s="143">
        <f t="shared" si="32"/>
        <v>183.83575907923077</v>
      </c>
      <c r="AU23" s="143">
        <f t="shared" si="33"/>
        <v>195.73987782188078</v>
      </c>
      <c r="AV23" s="143">
        <f t="shared" si="34"/>
        <v>379.57563690111158</v>
      </c>
      <c r="AW23" s="143">
        <f t="shared" si="35"/>
        <v>23.835887785315947</v>
      </c>
      <c r="AX23" s="73">
        <f t="shared" si="36"/>
        <v>1090.2</v>
      </c>
      <c r="AY23" s="69">
        <f t="shared" si="2"/>
        <v>3384254</v>
      </c>
      <c r="AZ23" s="69">
        <f t="shared" si="3"/>
        <v>3390175</v>
      </c>
      <c r="BA23" s="66">
        <f t="shared" si="37"/>
        <v>6774429</v>
      </c>
      <c r="BB23" s="65">
        <f t="shared" si="4"/>
        <v>285916</v>
      </c>
      <c r="BC23" s="66">
        <f t="shared" si="38"/>
        <v>3676091</v>
      </c>
      <c r="BD23" s="82">
        <f t="shared" si="39"/>
        <v>7060345</v>
      </c>
      <c r="BE23" s="92">
        <f t="shared" si="5"/>
        <v>5516.3064384678073</v>
      </c>
      <c r="BF23" s="65">
        <f t="shared" si="6"/>
        <v>7111.7579190266415</v>
      </c>
      <c r="BG23" s="102">
        <f t="shared" si="44"/>
        <v>-1.827226715488315E-2</v>
      </c>
      <c r="BH23" s="69">
        <f t="shared" si="40"/>
        <v>23826.333333333332</v>
      </c>
      <c r="BI23" s="102">
        <f t="shared" si="44"/>
        <v>-3.4975185107185084E-6</v>
      </c>
      <c r="BJ23" s="69">
        <f t="shared" si="41"/>
        <v>7522.1833435645594</v>
      </c>
      <c r="BK23" s="102">
        <f t="shared" si="45"/>
        <v>-1.7350446889673569E-2</v>
      </c>
      <c r="BL23" s="82">
        <f t="shared" si="42"/>
        <v>6476.1924417538066</v>
      </c>
      <c r="BM23" s="82">
        <f t="shared" si="43"/>
        <v>262.68125897465751</v>
      </c>
      <c r="BN23" s="96">
        <f t="shared" si="46"/>
        <v>2.5397603872819623E-2</v>
      </c>
    </row>
    <row r="24" spans="2:66" x14ac:dyDescent="0.2">
      <c r="B24" s="79">
        <f>B23+30</f>
        <v>41821</v>
      </c>
      <c r="C24" s="111">
        <v>610.5</v>
      </c>
      <c r="D24" s="112">
        <v>472.7</v>
      </c>
      <c r="E24" s="113">
        <f t="shared" si="51"/>
        <v>1083.2</v>
      </c>
      <c r="F24" s="65">
        <v>12</v>
      </c>
      <c r="G24" s="115">
        <f t="shared" si="52"/>
        <v>460.7</v>
      </c>
      <c r="H24" s="73">
        <v>22</v>
      </c>
      <c r="I24" s="157">
        <f>VLOOKUP(B24,BUAllocate,Bargaining!$D$64,FALSE)</f>
        <v>0.62672306576505243</v>
      </c>
      <c r="J24" s="152">
        <f>VLOOKUP($B24,BUAllocate,Bargaining!$H$64,FALSE)</f>
        <v>0.22839370077880744</v>
      </c>
      <c r="K24" s="152">
        <f>VLOOKUP($B24,BUAllocate,Bargaining!$F$64,FALSE)</f>
        <v>0.1379814201680076</v>
      </c>
      <c r="L24" s="152">
        <f t="shared" si="7"/>
        <v>0.36637512094681501</v>
      </c>
      <c r="M24" s="152">
        <f>VLOOKUP($B24,BUAllocate,Bargaining!$J$64,FALSE)</f>
        <v>6.9018132881325592E-3</v>
      </c>
      <c r="N24" s="158">
        <f t="shared" si="8"/>
        <v>1</v>
      </c>
      <c r="O24" s="157">
        <f>VLOOKUP($B24,NBUAllocate,'Non Bargaining'!$D$64,FALSE)</f>
        <v>0.65443635325562288</v>
      </c>
      <c r="P24" s="152">
        <f>VLOOKUP($B24,NBUAllocate,'Non Bargaining'!$H$64,FALSE)</f>
        <v>6.6655298457511142E-2</v>
      </c>
      <c r="Q24" s="152">
        <f>VLOOKUP($B24,NBUAllocate,'Non Bargaining'!$F$64,FALSE)</f>
        <v>0.24473323430882146</v>
      </c>
      <c r="R24" s="152">
        <f t="shared" si="9"/>
        <v>0.3113885327663326</v>
      </c>
      <c r="S24" s="152">
        <f>VLOOKUP($B24,NBUAllocate,'Non Bargaining'!$J$64,FALSE)</f>
        <v>3.4175113978044534E-2</v>
      </c>
      <c r="T24" s="158">
        <f t="shared" si="10"/>
        <v>1</v>
      </c>
      <c r="U24" s="157">
        <f>VLOOKUP($B24,officersallocate,Officers!$D$64,FALSE)</f>
        <v>0.70713178999499859</v>
      </c>
      <c r="V24" s="152">
        <f>VLOOKUP($B24,officersallocate,Officers!$H$64,FALSE)</f>
        <v>0</v>
      </c>
      <c r="W24" s="152">
        <f>VLOOKUP($B24,officersallocate,Officers!$F$64,FALSE)</f>
        <v>0.2501355288422864</v>
      </c>
      <c r="X24" s="152">
        <f t="shared" si="11"/>
        <v>0.2501355288422864</v>
      </c>
      <c r="Y24" s="152">
        <f>VLOOKUP($B24,officersallocate,Officers!$J$64,FALSE)</f>
        <v>4.2732681162715051E-2</v>
      </c>
      <c r="Z24" s="158">
        <f t="shared" si="12"/>
        <v>1</v>
      </c>
      <c r="AA24" s="170">
        <f t="shared" si="13"/>
        <v>382.61443164956449</v>
      </c>
      <c r="AB24" s="143">
        <f t="shared" si="14"/>
        <v>139.43435432546195</v>
      </c>
      <c r="AC24" s="143">
        <f t="shared" si="15"/>
        <v>84.237657012568647</v>
      </c>
      <c r="AD24" s="143">
        <f t="shared" si="16"/>
        <v>223.67201133803056</v>
      </c>
      <c r="AE24" s="143">
        <f t="shared" si="17"/>
        <v>4.2135570124049275</v>
      </c>
      <c r="AF24" s="73">
        <f t="shared" si="18"/>
        <v>610.5</v>
      </c>
      <c r="AG24" s="170">
        <f t="shared" si="19"/>
        <v>301.49882794486547</v>
      </c>
      <c r="AH24" s="143">
        <f t="shared" si="20"/>
        <v>30.708095999375381</v>
      </c>
      <c r="AI24" s="143">
        <f t="shared" si="21"/>
        <v>112.74860104607404</v>
      </c>
      <c r="AJ24" s="143">
        <f t="shared" si="22"/>
        <v>143.45669704544943</v>
      </c>
      <c r="AK24" s="143">
        <f t="shared" si="23"/>
        <v>15.744475009685116</v>
      </c>
      <c r="AL24" s="73">
        <f t="shared" si="24"/>
        <v>460.7</v>
      </c>
      <c r="AM24" s="170">
        <f t="shared" si="25"/>
        <v>8.4855814799399827</v>
      </c>
      <c r="AN24" s="143">
        <f t="shared" si="26"/>
        <v>0</v>
      </c>
      <c r="AO24" s="143">
        <f t="shared" si="27"/>
        <v>3.0016263461074368</v>
      </c>
      <c r="AP24" s="143">
        <f t="shared" si="28"/>
        <v>3.0016263461074368</v>
      </c>
      <c r="AQ24" s="143">
        <f t="shared" si="29"/>
        <v>0.51279217395258059</v>
      </c>
      <c r="AR24" s="73">
        <f t="shared" si="30"/>
        <v>12.000000000000002</v>
      </c>
      <c r="AS24" s="170">
        <f t="shared" si="31"/>
        <v>692.59884107437006</v>
      </c>
      <c r="AT24" s="143">
        <f t="shared" si="32"/>
        <v>170.14245032483734</v>
      </c>
      <c r="AU24" s="143">
        <f t="shared" si="33"/>
        <v>199.98788440475013</v>
      </c>
      <c r="AV24" s="143">
        <f t="shared" si="34"/>
        <v>370.1303347295875</v>
      </c>
      <c r="AW24" s="143">
        <f t="shared" si="35"/>
        <v>20.470824196042624</v>
      </c>
      <c r="AX24" s="73">
        <f t="shared" si="36"/>
        <v>1083.2000000000003</v>
      </c>
      <c r="AY24" s="69">
        <f t="shared" si="2"/>
        <v>3664834</v>
      </c>
      <c r="AZ24" s="69">
        <f t="shared" si="3"/>
        <v>3688649</v>
      </c>
      <c r="BA24" s="66">
        <f t="shared" si="37"/>
        <v>7353483</v>
      </c>
      <c r="BB24" s="65">
        <f t="shared" si="4"/>
        <v>285917</v>
      </c>
      <c r="BC24" s="66">
        <f t="shared" si="38"/>
        <v>3974566</v>
      </c>
      <c r="BD24" s="82">
        <f t="shared" si="39"/>
        <v>7639400</v>
      </c>
      <c r="BE24" s="92">
        <f t="shared" si="5"/>
        <v>6003.0040950040948</v>
      </c>
      <c r="BF24" s="65">
        <f t="shared" si="6"/>
        <v>7803.3615400888511</v>
      </c>
      <c r="BG24" s="102">
        <f t="shared" si="44"/>
        <v>9.7247913798065092E-2</v>
      </c>
      <c r="BH24" s="69">
        <f t="shared" si="40"/>
        <v>23826.416666666668</v>
      </c>
      <c r="BI24" s="102">
        <f t="shared" si="44"/>
        <v>3.4975307433970253E-6</v>
      </c>
      <c r="BJ24" s="69">
        <f t="shared" si="41"/>
        <v>8200.0536414276867</v>
      </c>
      <c r="BK24" s="102">
        <f t="shared" si="45"/>
        <v>9.0116162675437109E-2</v>
      </c>
      <c r="BL24" s="82">
        <f t="shared" si="42"/>
        <v>7052.6218611521417</v>
      </c>
      <c r="BM24" s="82">
        <f t="shared" si="43"/>
        <v>272.86382250018613</v>
      </c>
      <c r="BN24" s="96">
        <f t="shared" si="46"/>
        <v>3.8763951281773769E-2</v>
      </c>
    </row>
    <row r="25" spans="2:66" x14ac:dyDescent="0.2">
      <c r="B25" s="79">
        <f t="shared" si="53"/>
        <v>41852</v>
      </c>
      <c r="C25" s="111">
        <v>613.53750000000002</v>
      </c>
      <c r="D25" s="112">
        <v>472.72500000000008</v>
      </c>
      <c r="E25" s="113">
        <f t="shared" si="51"/>
        <v>1086.2625</v>
      </c>
      <c r="F25" s="65">
        <v>12</v>
      </c>
      <c r="G25" s="115">
        <f t="shared" si="52"/>
        <v>460.72500000000008</v>
      </c>
      <c r="H25" s="73">
        <v>21</v>
      </c>
      <c r="I25" s="157">
        <f>VLOOKUP(B25,BUAllocate,Bargaining!$D$64,FALSE)</f>
        <v>0.62267547328302253</v>
      </c>
      <c r="J25" s="152">
        <f>VLOOKUP($B25,BUAllocate,Bargaining!$H$64,FALSE)</f>
        <v>0.22130616954635426</v>
      </c>
      <c r="K25" s="152">
        <f>VLOOKUP($B25,BUAllocate,Bargaining!$F$64,FALSE)</f>
        <v>0.14822320594792882</v>
      </c>
      <c r="L25" s="152">
        <f t="shared" si="7"/>
        <v>0.36952937549428311</v>
      </c>
      <c r="M25" s="152">
        <f>VLOOKUP($B25,BUAllocate,Bargaining!$J$64,FALSE)</f>
        <v>7.795151222694351E-3</v>
      </c>
      <c r="N25" s="158">
        <f t="shared" si="8"/>
        <v>1</v>
      </c>
      <c r="O25" s="157">
        <f>VLOOKUP($B25,NBUAllocate,'Non Bargaining'!$D$64,FALSE)</f>
        <v>0.64752953514191225</v>
      </c>
      <c r="P25" s="152">
        <f>VLOOKUP($B25,NBUAllocate,'Non Bargaining'!$H$64,FALSE)</f>
        <v>6.2139653692588462E-2</v>
      </c>
      <c r="Q25" s="152">
        <f>VLOOKUP($B25,NBUAllocate,'Non Bargaining'!$F$64,FALSE)</f>
        <v>0.24973006066677797</v>
      </c>
      <c r="R25" s="152">
        <f t="shared" si="9"/>
        <v>0.31186971435936645</v>
      </c>
      <c r="S25" s="152">
        <f>VLOOKUP($B25,NBUAllocate,'Non Bargaining'!$J$64,FALSE)</f>
        <v>4.060075049872134E-2</v>
      </c>
      <c r="T25" s="158">
        <f t="shared" si="10"/>
        <v>1</v>
      </c>
      <c r="U25" s="157">
        <f>VLOOKUP($B25,officersallocate,Officers!$D$64,FALSE)</f>
        <v>0.69019921935113815</v>
      </c>
      <c r="V25" s="152">
        <f>VLOOKUP($B25,officersallocate,Officers!$H$64,FALSE)</f>
        <v>0</v>
      </c>
      <c r="W25" s="152">
        <f>VLOOKUP($B25,officersallocate,Officers!$F$64,FALSE)</f>
        <v>0.24583094335399208</v>
      </c>
      <c r="X25" s="152">
        <f t="shared" si="11"/>
        <v>0.24583094335399208</v>
      </c>
      <c r="Y25" s="152">
        <f>VLOOKUP($B25,officersallocate,Officers!$J$64,FALSE)</f>
        <v>6.3969837294869825E-2</v>
      </c>
      <c r="Z25" s="158">
        <f t="shared" si="12"/>
        <v>1</v>
      </c>
      <c r="AA25" s="170">
        <f t="shared" si="13"/>
        <v>382.03475318938246</v>
      </c>
      <c r="AB25" s="143">
        <f t="shared" si="14"/>
        <v>135.77963399804634</v>
      </c>
      <c r="AC25" s="143">
        <f t="shared" si="15"/>
        <v>90.940495219277381</v>
      </c>
      <c r="AD25" s="143">
        <f t="shared" si="16"/>
        <v>226.72012921732374</v>
      </c>
      <c r="AE25" s="143">
        <f t="shared" si="17"/>
        <v>4.7826175932938355</v>
      </c>
      <c r="AF25" s="73">
        <f t="shared" si="18"/>
        <v>613.53750000000002</v>
      </c>
      <c r="AG25" s="170">
        <f t="shared" si="19"/>
        <v>298.33304507825756</v>
      </c>
      <c r="AH25" s="143">
        <f t="shared" si="20"/>
        <v>28.629291947517824</v>
      </c>
      <c r="AI25" s="143">
        <f t="shared" si="21"/>
        <v>115.0568822007013</v>
      </c>
      <c r="AJ25" s="143">
        <f t="shared" si="22"/>
        <v>143.68617414821912</v>
      </c>
      <c r="AK25" s="143">
        <f t="shared" si="23"/>
        <v>18.705780773523394</v>
      </c>
      <c r="AL25" s="73">
        <f t="shared" si="24"/>
        <v>460.72500000000008</v>
      </c>
      <c r="AM25" s="170">
        <f t="shared" si="25"/>
        <v>8.2823906322136587</v>
      </c>
      <c r="AN25" s="143">
        <f t="shared" si="26"/>
        <v>0</v>
      </c>
      <c r="AO25" s="143">
        <f t="shared" si="27"/>
        <v>2.9499713202479052</v>
      </c>
      <c r="AP25" s="143">
        <f t="shared" si="28"/>
        <v>2.9499713202479052</v>
      </c>
      <c r="AQ25" s="143">
        <f t="shared" si="29"/>
        <v>0.7676380475384379</v>
      </c>
      <c r="AR25" s="73">
        <f t="shared" si="30"/>
        <v>12</v>
      </c>
      <c r="AS25" s="170">
        <f t="shared" si="31"/>
        <v>688.65018889985356</v>
      </c>
      <c r="AT25" s="143">
        <f t="shared" si="32"/>
        <v>164.40892594556416</v>
      </c>
      <c r="AU25" s="143">
        <f t="shared" si="33"/>
        <v>208.94734874022657</v>
      </c>
      <c r="AV25" s="143">
        <f t="shared" si="34"/>
        <v>373.35627468579071</v>
      </c>
      <c r="AW25" s="143">
        <f t="shared" si="35"/>
        <v>24.256036414355666</v>
      </c>
      <c r="AX25" s="73">
        <f t="shared" si="36"/>
        <v>1086.2625</v>
      </c>
      <c r="AY25" s="69">
        <f t="shared" si="2"/>
        <v>3580944</v>
      </c>
      <c r="AZ25" s="69">
        <f t="shared" si="3"/>
        <v>3413730</v>
      </c>
      <c r="BA25" s="66">
        <f t="shared" ref="BA25:BA53" si="54">SUM(AY25:AZ25)</f>
        <v>6994674</v>
      </c>
      <c r="BB25" s="65">
        <f t="shared" si="4"/>
        <v>285916</v>
      </c>
      <c r="BC25" s="66">
        <f t="shared" si="38"/>
        <v>3699646</v>
      </c>
      <c r="BD25" s="82">
        <f t="shared" si="39"/>
        <v>7280590</v>
      </c>
      <c r="BE25" s="92">
        <f t="shared" si="5"/>
        <v>5836.5527779475578</v>
      </c>
      <c r="BF25" s="65">
        <f t="shared" si="6"/>
        <v>7221.386641281928</v>
      </c>
      <c r="BG25" s="102">
        <f t="shared" si="44"/>
        <v>-7.4580025008080905E-2</v>
      </c>
      <c r="BH25" s="69">
        <f t="shared" si="40"/>
        <v>23826.333333333332</v>
      </c>
      <c r="BI25" s="102">
        <f t="shared" si="44"/>
        <v>-3.4975185107185084E-6</v>
      </c>
      <c r="BJ25" s="69">
        <f t="shared" si="41"/>
        <v>7632.4637681159411</v>
      </c>
      <c r="BK25" s="102">
        <f t="shared" si="45"/>
        <v>-6.9217824435222133E-2</v>
      </c>
      <c r="BL25" s="82">
        <f t="shared" si="42"/>
        <v>6702.4222966364023</v>
      </c>
      <c r="BM25" s="82">
        <f t="shared" si="43"/>
        <v>277.93108466416942</v>
      </c>
      <c r="BN25" s="96">
        <f t="shared" si="46"/>
        <v>1.8570663261817461E-2</v>
      </c>
    </row>
    <row r="26" spans="2:66" x14ac:dyDescent="0.2">
      <c r="B26" s="79">
        <f t="shared" si="53"/>
        <v>41883</v>
      </c>
      <c r="C26" s="111">
        <v>610.5</v>
      </c>
      <c r="D26" s="112">
        <v>474.7</v>
      </c>
      <c r="E26" s="113">
        <f t="shared" si="51"/>
        <v>1085.2</v>
      </c>
      <c r="F26" s="65">
        <v>12</v>
      </c>
      <c r="G26" s="115">
        <f t="shared" si="52"/>
        <v>462.7</v>
      </c>
      <c r="H26" s="73">
        <v>21</v>
      </c>
      <c r="I26" s="157">
        <f>VLOOKUP(B26,BUAllocate,Bargaining!$D$64,FALSE)</f>
        <v>0.60882377749047645</v>
      </c>
      <c r="J26" s="152">
        <f>VLOOKUP($B26,BUAllocate,Bargaining!$H$64,FALSE)</f>
        <v>0.25096176049667795</v>
      </c>
      <c r="K26" s="152">
        <f>VLOOKUP($B26,BUAllocate,Bargaining!$F$64,FALSE)</f>
        <v>0.13456156967941316</v>
      </c>
      <c r="L26" s="152">
        <f t="shared" si="7"/>
        <v>0.38552333017609108</v>
      </c>
      <c r="M26" s="152">
        <f>VLOOKUP($B26,BUAllocate,Bargaining!$J$64,FALSE)</f>
        <v>5.6528923334324289E-3</v>
      </c>
      <c r="N26" s="158">
        <f t="shared" si="8"/>
        <v>1</v>
      </c>
      <c r="O26" s="157">
        <f>VLOOKUP($B26,NBUAllocate,'Non Bargaining'!$D$64,FALSE)</f>
        <v>0.65441587862744333</v>
      </c>
      <c r="P26" s="152">
        <f>VLOOKUP($B26,NBUAllocate,'Non Bargaining'!$H$64,FALSE)</f>
        <v>7.152155318892009E-2</v>
      </c>
      <c r="Q26" s="152">
        <f>VLOOKUP($B26,NBUAllocate,'Non Bargaining'!$F$64,FALSE)</f>
        <v>0.23359510929015798</v>
      </c>
      <c r="R26" s="152">
        <f t="shared" si="9"/>
        <v>0.30511666247907809</v>
      </c>
      <c r="S26" s="152">
        <f>VLOOKUP($B26,NBUAllocate,'Non Bargaining'!$J$64,FALSE)</f>
        <v>4.0467458893478671E-2</v>
      </c>
      <c r="T26" s="158">
        <f t="shared" si="10"/>
        <v>1</v>
      </c>
      <c r="U26" s="157">
        <f>VLOOKUP($B26,officersallocate,Officers!$D$64,FALSE)</f>
        <v>0.69893010908760234</v>
      </c>
      <c r="V26" s="152">
        <f>VLOOKUP($B26,officersallocate,Officers!$H$64,FALSE)</f>
        <v>0</v>
      </c>
      <c r="W26" s="152">
        <f>VLOOKUP($B26,officersallocate,Officers!$F$64,FALSE)</f>
        <v>0.24576712822252611</v>
      </c>
      <c r="X26" s="152">
        <f t="shared" si="11"/>
        <v>0.24576712822252611</v>
      </c>
      <c r="Y26" s="152">
        <f>VLOOKUP($B26,officersallocate,Officers!$J$64,FALSE)</f>
        <v>5.5302762689871533E-2</v>
      </c>
      <c r="Z26" s="158">
        <f t="shared" si="12"/>
        <v>1</v>
      </c>
      <c r="AA26" s="170">
        <f t="shared" si="13"/>
        <v>371.68691615793585</v>
      </c>
      <c r="AB26" s="143">
        <f t="shared" si="14"/>
        <v>153.21215478322191</v>
      </c>
      <c r="AC26" s="143">
        <f t="shared" si="15"/>
        <v>82.149838289281732</v>
      </c>
      <c r="AD26" s="143">
        <f t="shared" si="16"/>
        <v>235.36199307250359</v>
      </c>
      <c r="AE26" s="143">
        <f t="shared" si="17"/>
        <v>3.4510907695604978</v>
      </c>
      <c r="AF26" s="73">
        <f t="shared" si="18"/>
        <v>610.5</v>
      </c>
      <c r="AG26" s="170">
        <f t="shared" si="19"/>
        <v>302.79822704091799</v>
      </c>
      <c r="AH26" s="143">
        <f t="shared" si="20"/>
        <v>33.093022660513327</v>
      </c>
      <c r="AI26" s="143">
        <f t="shared" si="21"/>
        <v>108.08445706855609</v>
      </c>
      <c r="AJ26" s="143">
        <f t="shared" si="22"/>
        <v>141.17747972906943</v>
      </c>
      <c r="AK26" s="143">
        <f t="shared" si="23"/>
        <v>18.724293230012581</v>
      </c>
      <c r="AL26" s="73">
        <f t="shared" si="24"/>
        <v>462.7</v>
      </c>
      <c r="AM26" s="170">
        <f t="shared" si="25"/>
        <v>8.387161309051228</v>
      </c>
      <c r="AN26" s="143">
        <f t="shared" si="26"/>
        <v>0</v>
      </c>
      <c r="AO26" s="143">
        <f t="shared" si="27"/>
        <v>2.9492055386703133</v>
      </c>
      <c r="AP26" s="143">
        <f t="shared" si="28"/>
        <v>2.9492055386703133</v>
      </c>
      <c r="AQ26" s="143">
        <f t="shared" si="29"/>
        <v>0.66363315227845843</v>
      </c>
      <c r="AR26" s="73">
        <f t="shared" si="30"/>
        <v>12</v>
      </c>
      <c r="AS26" s="170">
        <f t="shared" si="31"/>
        <v>682.87230450790503</v>
      </c>
      <c r="AT26" s="143">
        <f t="shared" si="32"/>
        <v>186.30517744373523</v>
      </c>
      <c r="AU26" s="143">
        <f t="shared" si="33"/>
        <v>193.18350089650815</v>
      </c>
      <c r="AV26" s="143">
        <f t="shared" si="34"/>
        <v>379.48867834024338</v>
      </c>
      <c r="AW26" s="143">
        <f t="shared" si="35"/>
        <v>22.839017151851536</v>
      </c>
      <c r="AX26" s="73">
        <f t="shared" si="36"/>
        <v>1085.2</v>
      </c>
      <c r="AY26" s="69">
        <f t="shared" si="2"/>
        <v>3616025</v>
      </c>
      <c r="AZ26" s="69">
        <f t="shared" si="3"/>
        <v>3386993</v>
      </c>
      <c r="BA26" s="66">
        <f t="shared" si="54"/>
        <v>7003018</v>
      </c>
      <c r="BB26" s="65">
        <f t="shared" si="4"/>
        <v>285917</v>
      </c>
      <c r="BC26" s="66">
        <f t="shared" si="38"/>
        <v>3672910</v>
      </c>
      <c r="BD26" s="82">
        <f t="shared" si="39"/>
        <v>7288935</v>
      </c>
      <c r="BE26" s="92">
        <f t="shared" si="5"/>
        <v>5923.0548730548735</v>
      </c>
      <c r="BF26" s="65">
        <f t="shared" si="6"/>
        <v>7135.0179060459241</v>
      </c>
      <c r="BG26" s="102">
        <f t="shared" ref="BG26:BG57" si="55">(BF26-BF25)/BF25</f>
        <v>-1.1960131693027844E-2</v>
      </c>
      <c r="BH26" s="69">
        <f t="shared" si="40"/>
        <v>23826.416666666668</v>
      </c>
      <c r="BI26" s="102">
        <f t="shared" ref="BI26:BI57" si="56">(BH26-BH25)/BH25</f>
        <v>3.4975307433970253E-6</v>
      </c>
      <c r="BJ26" s="69">
        <f t="shared" si="41"/>
        <v>7546.5584549003497</v>
      </c>
      <c r="BK26" s="102">
        <f t="shared" si="45"/>
        <v>-1.1255253326514898E-2</v>
      </c>
      <c r="BL26" s="82">
        <f t="shared" si="42"/>
        <v>6716.6743457427201</v>
      </c>
      <c r="BM26" s="82">
        <f t="shared" si="43"/>
        <v>282.05023205023207</v>
      </c>
      <c r="BN26" s="96">
        <f t="shared" si="46"/>
        <v>1.4820750946371874E-2</v>
      </c>
    </row>
    <row r="27" spans="2:66" x14ac:dyDescent="0.2">
      <c r="B27" s="79">
        <f>B26+30</f>
        <v>41913</v>
      </c>
      <c r="C27" s="111">
        <v>607.54</v>
      </c>
      <c r="D27" s="112">
        <v>473.73</v>
      </c>
      <c r="E27" s="113">
        <f t="shared" si="51"/>
        <v>1081.27</v>
      </c>
      <c r="F27" s="65">
        <v>12</v>
      </c>
      <c r="G27" s="115">
        <f t="shared" si="52"/>
        <v>461.73</v>
      </c>
      <c r="H27" s="73">
        <v>23</v>
      </c>
      <c r="I27" s="157">
        <f>VLOOKUP(B27,BUAllocate,Bargaining!$D$64,FALSE)</f>
        <v>0.57352354967323438</v>
      </c>
      <c r="J27" s="152">
        <f>VLOOKUP($B27,BUAllocate,Bargaining!$H$64,FALSE)</f>
        <v>0.26622924557460975</v>
      </c>
      <c r="K27" s="152">
        <f>VLOOKUP($B27,BUAllocate,Bargaining!$F$64,FALSE)</f>
        <v>0.15369929194292545</v>
      </c>
      <c r="L27" s="152">
        <f t="shared" si="7"/>
        <v>0.41992853751753523</v>
      </c>
      <c r="M27" s="152">
        <f>VLOOKUP($B27,BUAllocate,Bargaining!$J$64,FALSE)</f>
        <v>6.5479128092304504E-3</v>
      </c>
      <c r="N27" s="158">
        <f t="shared" si="8"/>
        <v>1</v>
      </c>
      <c r="O27" s="157">
        <f>VLOOKUP($B27,NBUAllocate,'Non Bargaining'!$D$64,FALSE)</f>
        <v>0.62765420209517542</v>
      </c>
      <c r="P27" s="152">
        <f>VLOOKUP($B27,NBUAllocate,'Non Bargaining'!$H$64,FALSE)</f>
        <v>7.9444320477286612E-2</v>
      </c>
      <c r="Q27" s="152">
        <f>VLOOKUP($B27,NBUAllocate,'Non Bargaining'!$F$64,FALSE)</f>
        <v>0.25154231455818105</v>
      </c>
      <c r="R27" s="152">
        <f t="shared" si="9"/>
        <v>0.33098663503546766</v>
      </c>
      <c r="S27" s="152">
        <f>VLOOKUP($B27,NBUAllocate,'Non Bargaining'!$J$64,FALSE)</f>
        <v>4.1359162869356883E-2</v>
      </c>
      <c r="T27" s="158">
        <f t="shared" si="10"/>
        <v>1</v>
      </c>
      <c r="U27" s="157">
        <f>VLOOKUP($B27,officersallocate,Officers!$D$64,FALSE)</f>
        <v>0.6951877642812424</v>
      </c>
      <c r="V27" s="152">
        <f>VLOOKUP($B27,officersallocate,Officers!$H$64,FALSE)</f>
        <v>0</v>
      </c>
      <c r="W27" s="152">
        <f>VLOOKUP($B27,officersallocate,Officers!$F$64,FALSE)</f>
        <v>0.25047828565632685</v>
      </c>
      <c r="X27" s="152">
        <f t="shared" si="11"/>
        <v>0.25047828565632685</v>
      </c>
      <c r="Y27" s="152">
        <f>VLOOKUP($B27,officersallocate,Officers!$J$64,FALSE)</f>
        <v>5.4333950062430705E-2</v>
      </c>
      <c r="Z27" s="158">
        <f t="shared" si="12"/>
        <v>1</v>
      </c>
      <c r="AA27" s="170">
        <f t="shared" si="13"/>
        <v>348.43849736847682</v>
      </c>
      <c r="AB27" s="143">
        <f t="shared" si="14"/>
        <v>161.74491585639839</v>
      </c>
      <c r="AC27" s="143">
        <f t="shared" si="15"/>
        <v>93.378467827004926</v>
      </c>
      <c r="AD27" s="143">
        <f t="shared" si="16"/>
        <v>255.12338368340335</v>
      </c>
      <c r="AE27" s="143">
        <f t="shared" si="17"/>
        <v>3.9781189481198678</v>
      </c>
      <c r="AF27" s="73">
        <f t="shared" si="18"/>
        <v>607.54000000000008</v>
      </c>
      <c r="AG27" s="170">
        <f t="shared" si="19"/>
        <v>289.80677473340535</v>
      </c>
      <c r="AH27" s="143">
        <f t="shared" si="20"/>
        <v>36.681826093977548</v>
      </c>
      <c r="AI27" s="143">
        <f t="shared" si="21"/>
        <v>116.14463290094893</v>
      </c>
      <c r="AJ27" s="143">
        <f t="shared" si="22"/>
        <v>152.8264589949265</v>
      </c>
      <c r="AK27" s="143">
        <f t="shared" si="23"/>
        <v>19.096766271668155</v>
      </c>
      <c r="AL27" s="73">
        <f t="shared" si="24"/>
        <v>461.73</v>
      </c>
      <c r="AM27" s="170">
        <f t="shared" si="25"/>
        <v>8.3422531713749084</v>
      </c>
      <c r="AN27" s="143">
        <f t="shared" si="26"/>
        <v>0</v>
      </c>
      <c r="AO27" s="143">
        <f t="shared" si="27"/>
        <v>3.0057394278759224</v>
      </c>
      <c r="AP27" s="143">
        <f t="shared" si="28"/>
        <v>3.0057394278759224</v>
      </c>
      <c r="AQ27" s="143">
        <f t="shared" si="29"/>
        <v>0.65200740074916852</v>
      </c>
      <c r="AR27" s="73">
        <f t="shared" si="30"/>
        <v>11.999999999999998</v>
      </c>
      <c r="AS27" s="170">
        <f t="shared" si="31"/>
        <v>646.58752527325703</v>
      </c>
      <c r="AT27" s="143">
        <f t="shared" si="32"/>
        <v>198.42674195037594</v>
      </c>
      <c r="AU27" s="143">
        <f t="shared" si="33"/>
        <v>212.52884015582978</v>
      </c>
      <c r="AV27" s="143">
        <f t="shared" si="34"/>
        <v>410.95558210620572</v>
      </c>
      <c r="AW27" s="143">
        <f t="shared" si="35"/>
        <v>23.726892620537193</v>
      </c>
      <c r="AX27" s="73">
        <f t="shared" si="36"/>
        <v>1081.27</v>
      </c>
      <c r="AY27" s="69">
        <f t="shared" si="2"/>
        <v>3730349</v>
      </c>
      <c r="AZ27" s="69">
        <f t="shared" si="3"/>
        <v>3405920</v>
      </c>
      <c r="BA27" s="66">
        <f t="shared" si="54"/>
        <v>7136269</v>
      </c>
      <c r="BB27" s="65">
        <f t="shared" si="4"/>
        <v>285917</v>
      </c>
      <c r="BC27" s="66">
        <f t="shared" si="38"/>
        <v>3691837</v>
      </c>
      <c r="BD27" s="82">
        <f t="shared" si="39"/>
        <v>7422186</v>
      </c>
      <c r="BE27" s="92">
        <f t="shared" si="5"/>
        <v>6140.0878954472137</v>
      </c>
      <c r="BF27" s="65">
        <f t="shared" si="6"/>
        <v>7189.580562767821</v>
      </c>
      <c r="BG27" s="102">
        <f t="shared" si="55"/>
        <v>7.6471646519152741E-3</v>
      </c>
      <c r="BH27" s="69">
        <f t="shared" si="40"/>
        <v>23826.416666666668</v>
      </c>
      <c r="BI27" s="102">
        <f t="shared" si="56"/>
        <v>0</v>
      </c>
      <c r="BJ27" s="69">
        <f t="shared" si="41"/>
        <v>7600.5949807506222</v>
      </c>
      <c r="BK27" s="102">
        <f t="shared" si="45"/>
        <v>7.1604197029950679E-3</v>
      </c>
      <c r="BL27" s="82">
        <f t="shared" si="42"/>
        <v>6864.3225096414399</v>
      </c>
      <c r="BM27" s="82">
        <f t="shared" si="43"/>
        <v>266.96034328031362</v>
      </c>
      <c r="BN27" s="96">
        <f t="shared" si="46"/>
        <v>-5.3500713898476757E-2</v>
      </c>
    </row>
    <row r="28" spans="2:66" x14ac:dyDescent="0.2">
      <c r="B28" s="79">
        <f t="shared" si="53"/>
        <v>41944</v>
      </c>
      <c r="C28" s="111">
        <v>608</v>
      </c>
      <c r="D28" s="112">
        <v>470</v>
      </c>
      <c r="E28" s="113">
        <f t="shared" si="51"/>
        <v>1078</v>
      </c>
      <c r="F28" s="65">
        <v>12</v>
      </c>
      <c r="G28" s="115">
        <f t="shared" si="52"/>
        <v>458</v>
      </c>
      <c r="H28" s="73">
        <v>18</v>
      </c>
      <c r="I28" s="157">
        <f>VLOOKUP(B28,BUAllocate,Bargaining!$D$64,FALSE)</f>
        <v>0.68710285807931215</v>
      </c>
      <c r="J28" s="152">
        <f>VLOOKUP($B28,BUAllocate,Bargaining!$H$64,FALSE)</f>
        <v>0.16227663684427701</v>
      </c>
      <c r="K28" s="152">
        <f>VLOOKUP($B28,BUAllocate,Bargaining!$F$64,FALSE)</f>
        <v>0.1433061033898394</v>
      </c>
      <c r="L28" s="152">
        <f t="shared" si="7"/>
        <v>0.30558274023411641</v>
      </c>
      <c r="M28" s="152">
        <f>VLOOKUP($B28,BUAllocate,Bargaining!$J$64,FALSE)</f>
        <v>7.3144016865714064E-3</v>
      </c>
      <c r="N28" s="158">
        <f t="shared" si="8"/>
        <v>1</v>
      </c>
      <c r="O28" s="157">
        <f>VLOOKUP($B28,NBUAllocate,'Non Bargaining'!$D$64,FALSE)</f>
        <v>0.68319964098422803</v>
      </c>
      <c r="P28" s="152">
        <f>VLOOKUP($B28,NBUAllocate,'Non Bargaining'!$H$64,FALSE)</f>
        <v>4.4136762715770862E-2</v>
      </c>
      <c r="Q28" s="152">
        <f>VLOOKUP($B28,NBUAllocate,'Non Bargaining'!$F$64,FALSE)</f>
        <v>0.2271886522220487</v>
      </c>
      <c r="R28" s="152">
        <f t="shared" si="9"/>
        <v>0.27132541493781959</v>
      </c>
      <c r="S28" s="152">
        <f>VLOOKUP($B28,NBUAllocate,'Non Bargaining'!$J$64,FALSE)</f>
        <v>4.5474944077952405E-2</v>
      </c>
      <c r="T28" s="158">
        <f t="shared" si="10"/>
        <v>1</v>
      </c>
      <c r="U28" s="157">
        <f>VLOOKUP($B28,officersallocate,Officers!$D$64,FALSE)</f>
        <v>0.69222079212076271</v>
      </c>
      <c r="V28" s="152">
        <f>VLOOKUP($B28,officersallocate,Officers!$H$64,FALSE)</f>
        <v>0</v>
      </c>
      <c r="W28" s="152">
        <f>VLOOKUP($B28,officersallocate,Officers!$F$64,FALSE)</f>
        <v>0.24717049762867416</v>
      </c>
      <c r="X28" s="152">
        <f t="shared" si="11"/>
        <v>0.24717049762867416</v>
      </c>
      <c r="Y28" s="152">
        <f>VLOOKUP($B28,officersallocate,Officers!$J$64,FALSE)</f>
        <v>6.0608710250563101E-2</v>
      </c>
      <c r="Z28" s="158">
        <f t="shared" si="12"/>
        <v>1</v>
      </c>
      <c r="AA28" s="170">
        <f t="shared" si="13"/>
        <v>417.75853771222177</v>
      </c>
      <c r="AB28" s="143">
        <f t="shared" si="14"/>
        <v>98.664195201320425</v>
      </c>
      <c r="AC28" s="143">
        <f t="shared" si="15"/>
        <v>87.130110861022359</v>
      </c>
      <c r="AD28" s="143">
        <f t="shared" si="16"/>
        <v>185.79430606234277</v>
      </c>
      <c r="AE28" s="143">
        <f t="shared" si="17"/>
        <v>4.4471562254354149</v>
      </c>
      <c r="AF28" s="73">
        <f t="shared" si="18"/>
        <v>607.99999999999989</v>
      </c>
      <c r="AG28" s="170">
        <f t="shared" si="19"/>
        <v>312.90543557077643</v>
      </c>
      <c r="AH28" s="143">
        <f t="shared" si="20"/>
        <v>20.214637323823055</v>
      </c>
      <c r="AI28" s="143">
        <f t="shared" si="21"/>
        <v>104.0524027176983</v>
      </c>
      <c r="AJ28" s="143">
        <f t="shared" si="22"/>
        <v>124.26704004152135</v>
      </c>
      <c r="AK28" s="143">
        <f t="shared" si="23"/>
        <v>20.827524387702201</v>
      </c>
      <c r="AL28" s="73">
        <f t="shared" si="24"/>
        <v>458</v>
      </c>
      <c r="AM28" s="170">
        <f t="shared" si="25"/>
        <v>8.3066495054491529</v>
      </c>
      <c r="AN28" s="143">
        <f t="shared" si="26"/>
        <v>0</v>
      </c>
      <c r="AO28" s="143">
        <f t="shared" si="27"/>
        <v>2.9660459715440899</v>
      </c>
      <c r="AP28" s="143">
        <f t="shared" si="28"/>
        <v>2.9660459715440899</v>
      </c>
      <c r="AQ28" s="143">
        <f t="shared" si="29"/>
        <v>0.72730452300675719</v>
      </c>
      <c r="AR28" s="73">
        <f t="shared" si="30"/>
        <v>12</v>
      </c>
      <c r="AS28" s="170">
        <f t="shared" si="31"/>
        <v>738.97062278844737</v>
      </c>
      <c r="AT28" s="143">
        <f t="shared" si="32"/>
        <v>118.87883252514348</v>
      </c>
      <c r="AU28" s="143">
        <f t="shared" si="33"/>
        <v>194.14855955026474</v>
      </c>
      <c r="AV28" s="143">
        <f t="shared" si="34"/>
        <v>313.02739207540822</v>
      </c>
      <c r="AW28" s="143">
        <f t="shared" si="35"/>
        <v>26.001985136144373</v>
      </c>
      <c r="AX28" s="73">
        <f t="shared" si="36"/>
        <v>1078</v>
      </c>
      <c r="AY28" s="69">
        <f t="shared" si="2"/>
        <v>3240183</v>
      </c>
      <c r="AZ28" s="69">
        <f t="shared" si="3"/>
        <v>3444974</v>
      </c>
      <c r="BA28" s="66">
        <f t="shared" si="54"/>
        <v>6685157</v>
      </c>
      <c r="BB28" s="65">
        <f t="shared" si="4"/>
        <v>285916</v>
      </c>
      <c r="BC28" s="66">
        <f t="shared" si="38"/>
        <v>3730890</v>
      </c>
      <c r="BD28" s="82">
        <f t="shared" si="39"/>
        <v>6971073</v>
      </c>
      <c r="BE28" s="92">
        <f t="shared" si="5"/>
        <v>5329.2483552631575</v>
      </c>
      <c r="BF28" s="65">
        <f t="shared" si="6"/>
        <v>7329.7319148936167</v>
      </c>
      <c r="BG28" s="102">
        <f t="shared" si="55"/>
        <v>1.9493675730068001E-2</v>
      </c>
      <c r="BH28" s="69">
        <f t="shared" si="40"/>
        <v>23826.333333333332</v>
      </c>
      <c r="BI28" s="102">
        <f t="shared" si="56"/>
        <v>-3.4975185107185084E-6</v>
      </c>
      <c r="BJ28" s="69">
        <f t="shared" si="41"/>
        <v>7740.4356846473029</v>
      </c>
      <c r="BK28" s="102">
        <f t="shared" si="45"/>
        <v>1.8398652243783977E-2</v>
      </c>
      <c r="BL28" s="82">
        <f t="shared" si="42"/>
        <v>6466.6725417439702</v>
      </c>
      <c r="BM28" s="82">
        <f t="shared" si="43"/>
        <v>296.0693530701754</v>
      </c>
      <c r="BN28" s="96">
        <f t="shared" si="46"/>
        <v>0.10903870377218064</v>
      </c>
    </row>
    <row r="29" spans="2:66" x14ac:dyDescent="0.2">
      <c r="B29" s="79">
        <f>B28+30</f>
        <v>41974</v>
      </c>
      <c r="C29" s="111">
        <v>607</v>
      </c>
      <c r="D29" s="112">
        <v>470</v>
      </c>
      <c r="E29" s="113">
        <f t="shared" si="51"/>
        <v>1077</v>
      </c>
      <c r="F29" s="65">
        <v>12</v>
      </c>
      <c r="G29" s="115">
        <f t="shared" si="52"/>
        <v>458</v>
      </c>
      <c r="H29" s="73">
        <v>22</v>
      </c>
      <c r="I29" s="157">
        <f>VLOOKUP(B29,BUAllocate,Bargaining!$D$64,FALSE)</f>
        <v>0.60484808652673927</v>
      </c>
      <c r="J29" s="152">
        <f>VLOOKUP($B29,BUAllocate,Bargaining!$H$64,FALSE)</f>
        <v>0.22904219792599159</v>
      </c>
      <c r="K29" s="152">
        <f>VLOOKUP($B29,BUAllocate,Bargaining!$F$64,FALSE)</f>
        <v>0.15435666963590569</v>
      </c>
      <c r="L29" s="152">
        <f t="shared" si="7"/>
        <v>0.38339886756189728</v>
      </c>
      <c r="M29" s="152">
        <f>VLOOKUP($B29,BUAllocate,Bargaining!$J$64,FALSE)</f>
        <v>1.1753045911363379E-2</v>
      </c>
      <c r="N29" s="158">
        <f t="shared" si="8"/>
        <v>0.99999999999999989</v>
      </c>
      <c r="O29" s="157">
        <f>VLOOKUP($B29,NBUAllocate,'Non Bargaining'!$D$64,FALSE)</f>
        <v>0.64707065789589446</v>
      </c>
      <c r="P29" s="152">
        <f>VLOOKUP($B29,NBUAllocate,'Non Bargaining'!$H$64,FALSE)</f>
        <v>5.5864403001926792E-2</v>
      </c>
      <c r="Q29" s="152">
        <f>VLOOKUP($B29,NBUAllocate,'Non Bargaining'!$F$64,FALSE)</f>
        <v>0.25472152407318882</v>
      </c>
      <c r="R29" s="152">
        <f t="shared" si="9"/>
        <v>0.31058592707511562</v>
      </c>
      <c r="S29" s="152">
        <f>VLOOKUP($B29,NBUAllocate,'Non Bargaining'!$J$64,FALSE)</f>
        <v>4.2343415028989882E-2</v>
      </c>
      <c r="T29" s="158">
        <f t="shared" si="10"/>
        <v>1</v>
      </c>
      <c r="U29" s="157">
        <f>VLOOKUP($B29,officersallocate,Officers!$D$64,FALSE)</f>
        <v>0.59441580666185689</v>
      </c>
      <c r="V29" s="152">
        <f>VLOOKUP($B29,officersallocate,Officers!$H$64,FALSE)</f>
        <v>0</v>
      </c>
      <c r="W29" s="152">
        <f>VLOOKUP($B29,officersallocate,Officers!$F$64,FALSE)</f>
        <v>0.22372323703370661</v>
      </c>
      <c r="X29" s="152">
        <f t="shared" si="11"/>
        <v>0.22372323703370661</v>
      </c>
      <c r="Y29" s="152">
        <f>VLOOKUP($B29,officersallocate,Officers!$J$64,FALSE)</f>
        <v>0.18186095630443647</v>
      </c>
      <c r="Z29" s="158">
        <f t="shared" si="12"/>
        <v>1</v>
      </c>
      <c r="AA29" s="170">
        <f t="shared" si="13"/>
        <v>367.14278852173072</v>
      </c>
      <c r="AB29" s="143">
        <f t="shared" si="14"/>
        <v>139.0286141410769</v>
      </c>
      <c r="AC29" s="143">
        <f t="shared" si="15"/>
        <v>93.694498468994752</v>
      </c>
      <c r="AD29" s="143">
        <f t="shared" si="16"/>
        <v>232.72311261007164</v>
      </c>
      <c r="AE29" s="143">
        <f t="shared" si="17"/>
        <v>7.1340988681975714</v>
      </c>
      <c r="AF29" s="73">
        <f t="shared" si="18"/>
        <v>607</v>
      </c>
      <c r="AG29" s="170">
        <f t="shared" si="19"/>
        <v>296.35836131631964</v>
      </c>
      <c r="AH29" s="143">
        <f t="shared" si="20"/>
        <v>25.585896574882472</v>
      </c>
      <c r="AI29" s="143">
        <f t="shared" si="21"/>
        <v>116.66245802552048</v>
      </c>
      <c r="AJ29" s="143">
        <f t="shared" si="22"/>
        <v>142.24835460040296</v>
      </c>
      <c r="AK29" s="143">
        <f t="shared" si="23"/>
        <v>19.393284083277365</v>
      </c>
      <c r="AL29" s="73">
        <f t="shared" si="24"/>
        <v>457.99999999999994</v>
      </c>
      <c r="AM29" s="170">
        <f t="shared" si="25"/>
        <v>7.1329896799422823</v>
      </c>
      <c r="AN29" s="143">
        <f t="shared" si="26"/>
        <v>0</v>
      </c>
      <c r="AO29" s="143">
        <f t="shared" si="27"/>
        <v>2.6846788444044796</v>
      </c>
      <c r="AP29" s="143">
        <f t="shared" si="28"/>
        <v>2.6846788444044796</v>
      </c>
      <c r="AQ29" s="143">
        <f t="shared" si="29"/>
        <v>2.1823314756532377</v>
      </c>
      <c r="AR29" s="73">
        <f t="shared" si="30"/>
        <v>11.999999999999998</v>
      </c>
      <c r="AS29" s="170">
        <f t="shared" si="31"/>
        <v>670.63413951799271</v>
      </c>
      <c r="AT29" s="143">
        <f t="shared" si="32"/>
        <v>164.61451071595937</v>
      </c>
      <c r="AU29" s="143">
        <f t="shared" si="33"/>
        <v>213.04163533891972</v>
      </c>
      <c r="AV29" s="143">
        <f t="shared" si="34"/>
        <v>377.65614605487906</v>
      </c>
      <c r="AW29" s="143">
        <f t="shared" si="35"/>
        <v>28.709714427128176</v>
      </c>
      <c r="AX29" s="73">
        <f t="shared" si="36"/>
        <v>1076.9999999999998</v>
      </c>
      <c r="AY29" s="69">
        <f t="shared" si="2"/>
        <v>3618211</v>
      </c>
      <c r="AZ29" s="69">
        <f t="shared" si="3"/>
        <v>3409810</v>
      </c>
      <c r="BA29" s="66">
        <f t="shared" si="54"/>
        <v>7028021</v>
      </c>
      <c r="BB29" s="65">
        <f t="shared" si="4"/>
        <v>286917</v>
      </c>
      <c r="BC29" s="66">
        <f t="shared" si="38"/>
        <v>3696727</v>
      </c>
      <c r="BD29" s="82">
        <f t="shared" si="39"/>
        <v>7314938</v>
      </c>
      <c r="BE29" s="92">
        <f t="shared" si="5"/>
        <v>5960.8088962108732</v>
      </c>
      <c r="BF29" s="65">
        <f t="shared" si="6"/>
        <v>7254.9148936170213</v>
      </c>
      <c r="BG29" s="102">
        <f t="shared" si="55"/>
        <v>-1.0207333930531791E-2</v>
      </c>
      <c r="BH29" s="69">
        <f t="shared" si="40"/>
        <v>23909.75</v>
      </c>
      <c r="BI29" s="102">
        <f t="shared" si="56"/>
        <v>3.5010282740385798E-3</v>
      </c>
      <c r="BJ29" s="69">
        <f t="shared" si="41"/>
        <v>7669.558091286307</v>
      </c>
      <c r="BK29" s="102">
        <f t="shared" si="45"/>
        <v>-9.156796367622743E-3</v>
      </c>
      <c r="BL29" s="82">
        <f t="shared" si="42"/>
        <v>6791.9572887650884</v>
      </c>
      <c r="BM29" s="82">
        <f t="shared" si="43"/>
        <v>270.94585891867604</v>
      </c>
      <c r="BN29" s="96">
        <f t="shared" si="46"/>
        <v>-8.4856787407997944E-2</v>
      </c>
    </row>
    <row r="30" spans="2:66" x14ac:dyDescent="0.2">
      <c r="B30" s="79">
        <f>B29+31</f>
        <v>42005</v>
      </c>
      <c r="C30" s="111">
        <v>600</v>
      </c>
      <c r="D30" s="112">
        <v>470</v>
      </c>
      <c r="E30" s="113">
        <f t="shared" si="51"/>
        <v>1070</v>
      </c>
      <c r="F30" s="125">
        <v>13</v>
      </c>
      <c r="G30" s="115">
        <f t="shared" si="52"/>
        <v>457</v>
      </c>
      <c r="H30" s="73">
        <v>21</v>
      </c>
      <c r="I30" s="157">
        <f>VLOOKUP(B30,BUAllocate,Bargaining!$D$64,FALSE)</f>
        <v>0.61897631202818493</v>
      </c>
      <c r="J30" s="152">
        <f>VLOOKUP($B30,BUAllocate,Bargaining!$H$64,FALSE)</f>
        <v>0.19665022314421213</v>
      </c>
      <c r="K30" s="152">
        <f>VLOOKUP($B30,BUAllocate,Bargaining!$F$64,FALSE)</f>
        <v>0.17678168083200893</v>
      </c>
      <c r="L30" s="152">
        <f t="shared" si="7"/>
        <v>0.37343190397622106</v>
      </c>
      <c r="M30" s="152">
        <f>VLOOKUP($B30,BUAllocate,Bargaining!$J$64,FALSE)</f>
        <v>7.5917839955940104E-3</v>
      </c>
      <c r="N30" s="158">
        <f t="shared" si="8"/>
        <v>1</v>
      </c>
      <c r="O30" s="157">
        <f>VLOOKUP($B30,NBUAllocate,'Non Bargaining'!$D$64,FALSE)</f>
        <v>0.6637769434744939</v>
      </c>
      <c r="P30" s="152">
        <f>VLOOKUP($B30,NBUAllocate,'Non Bargaining'!$H$64,FALSE)</f>
        <v>4.8983229337137286E-2</v>
      </c>
      <c r="Q30" s="152">
        <f>VLOOKUP($B30,NBUAllocate,'Non Bargaining'!$F$64,FALSE)</f>
        <v>0.24374257951406209</v>
      </c>
      <c r="R30" s="152">
        <f t="shared" si="9"/>
        <v>0.29272580885119937</v>
      </c>
      <c r="S30" s="152">
        <f>VLOOKUP($B30,NBUAllocate,'Non Bargaining'!$J$64,FALSE)</f>
        <v>4.3497247674306669E-2</v>
      </c>
      <c r="T30" s="158">
        <f t="shared" si="10"/>
        <v>0.99999999999999989</v>
      </c>
      <c r="U30" s="157">
        <f>VLOOKUP($B30,officersallocate,Officers!$D$64,FALSE)</f>
        <v>0.71749379040350036</v>
      </c>
      <c r="V30" s="152">
        <f>VLOOKUP($B30,officersallocate,Officers!$H$64,FALSE)</f>
        <v>0</v>
      </c>
      <c r="W30" s="152">
        <f>VLOOKUP($B30,officersallocate,Officers!$F$64,FALSE)</f>
        <v>0.23923478032010265</v>
      </c>
      <c r="X30" s="152">
        <f t="shared" si="11"/>
        <v>0.23923478032010265</v>
      </c>
      <c r="Y30" s="152">
        <f>VLOOKUP($B30,officersallocate,Officers!$J$64,FALSE)</f>
        <v>4.3271429276396954E-2</v>
      </c>
      <c r="Z30" s="158">
        <f t="shared" si="12"/>
        <v>1</v>
      </c>
      <c r="AA30" s="170">
        <f t="shared" si="13"/>
        <v>371.38578721691096</v>
      </c>
      <c r="AB30" s="143">
        <f t="shared" si="14"/>
        <v>117.99013388652727</v>
      </c>
      <c r="AC30" s="143">
        <f t="shared" si="15"/>
        <v>106.06900849920535</v>
      </c>
      <c r="AD30" s="143">
        <f t="shared" si="16"/>
        <v>224.05914238573263</v>
      </c>
      <c r="AE30" s="143">
        <f t="shared" si="17"/>
        <v>4.5550703973564062</v>
      </c>
      <c r="AF30" s="73">
        <f t="shared" si="18"/>
        <v>600</v>
      </c>
      <c r="AG30" s="170">
        <f t="shared" si="19"/>
        <v>303.34606316784374</v>
      </c>
      <c r="AH30" s="143">
        <f t="shared" si="20"/>
        <v>22.385335807071741</v>
      </c>
      <c r="AI30" s="143">
        <f t="shared" si="21"/>
        <v>111.39035883792637</v>
      </c>
      <c r="AJ30" s="143">
        <f t="shared" si="22"/>
        <v>133.77569464499811</v>
      </c>
      <c r="AK30" s="143">
        <f t="shared" si="23"/>
        <v>19.878242187158147</v>
      </c>
      <c r="AL30" s="73">
        <f t="shared" si="24"/>
        <v>457</v>
      </c>
      <c r="AM30" s="170">
        <f t="shared" si="25"/>
        <v>9.3274192752455054</v>
      </c>
      <c r="AN30" s="143">
        <f t="shared" si="26"/>
        <v>0</v>
      </c>
      <c r="AO30" s="143">
        <f t="shared" si="27"/>
        <v>3.1100521441613345</v>
      </c>
      <c r="AP30" s="143">
        <f t="shared" si="28"/>
        <v>3.1100521441613345</v>
      </c>
      <c r="AQ30" s="143">
        <f t="shared" si="29"/>
        <v>0.56252858059316035</v>
      </c>
      <c r="AR30" s="73">
        <f t="shared" si="30"/>
        <v>13</v>
      </c>
      <c r="AS30" s="170">
        <f t="shared" si="31"/>
        <v>684.05926966000015</v>
      </c>
      <c r="AT30" s="143">
        <f t="shared" si="32"/>
        <v>140.37546969359903</v>
      </c>
      <c r="AU30" s="143">
        <f t="shared" si="33"/>
        <v>220.56941948129304</v>
      </c>
      <c r="AV30" s="143">
        <f t="shared" si="34"/>
        <v>360.94488917489207</v>
      </c>
      <c r="AW30" s="143">
        <f t="shared" si="35"/>
        <v>24.995841165107713</v>
      </c>
      <c r="AX30" s="73">
        <f t="shared" si="36"/>
        <v>1070</v>
      </c>
      <c r="AY30" s="69">
        <f t="shared" si="2"/>
        <v>3462559</v>
      </c>
      <c r="AZ30" s="69">
        <f t="shared" si="3"/>
        <v>3428010</v>
      </c>
      <c r="BA30" s="66">
        <f t="shared" si="54"/>
        <v>6890569</v>
      </c>
      <c r="BB30" s="65">
        <f t="shared" si="4"/>
        <v>303965</v>
      </c>
      <c r="BC30" s="66">
        <f t="shared" si="38"/>
        <v>3731975</v>
      </c>
      <c r="BD30" s="82">
        <f t="shared" si="39"/>
        <v>7194534</v>
      </c>
      <c r="BE30" s="92">
        <f t="shared" si="5"/>
        <v>5770.9316666666664</v>
      </c>
      <c r="BF30" s="65">
        <f t="shared" si="6"/>
        <v>7293.6382978723404</v>
      </c>
      <c r="BG30" s="102">
        <f t="shared" si="55"/>
        <v>5.3375408013936207E-3</v>
      </c>
      <c r="BH30" s="69">
        <f t="shared" si="40"/>
        <v>23381.923076923078</v>
      </c>
      <c r="BI30" s="102">
        <f t="shared" si="56"/>
        <v>-2.2075802677858278E-2</v>
      </c>
      <c r="BJ30" s="69">
        <f t="shared" si="41"/>
        <v>7726.6563146997933</v>
      </c>
      <c r="BK30" s="102">
        <f t="shared" si="45"/>
        <v>7.4447866140238059E-3</v>
      </c>
      <c r="BL30" s="82">
        <f t="shared" si="42"/>
        <v>6723.8635514018688</v>
      </c>
      <c r="BM30" s="82">
        <f t="shared" si="43"/>
        <v>274.80626984126985</v>
      </c>
      <c r="BN30" s="96">
        <f t="shared" si="46"/>
        <v>1.4247905238339556E-2</v>
      </c>
    </row>
    <row r="31" spans="2:66" x14ac:dyDescent="0.2">
      <c r="B31" s="108">
        <f>B30+31</f>
        <v>42036</v>
      </c>
      <c r="C31" s="112">
        <v>621</v>
      </c>
      <c r="D31" s="112">
        <v>472</v>
      </c>
      <c r="E31" s="113">
        <f t="shared" si="51"/>
        <v>1093</v>
      </c>
      <c r="F31" s="125">
        <v>13</v>
      </c>
      <c r="G31" s="116">
        <f t="shared" si="52"/>
        <v>459</v>
      </c>
      <c r="H31" s="73">
        <v>20</v>
      </c>
      <c r="I31" s="157">
        <f>VLOOKUP(B31,BUAllocate,Bargaining!$D$64,FALSE)</f>
        <v>0.65045826512375049</v>
      </c>
      <c r="J31" s="152">
        <f>VLOOKUP($B31,BUAllocate,Bargaining!$H$64,FALSE)</f>
        <v>0.17406063238615507</v>
      </c>
      <c r="K31" s="152">
        <f>VLOOKUP($B31,BUAllocate,Bargaining!$F$64,FALSE)</f>
        <v>0.16738576857321774</v>
      </c>
      <c r="L31" s="152">
        <f t="shared" si="7"/>
        <v>0.34144640095937284</v>
      </c>
      <c r="M31" s="152">
        <f>VLOOKUP($B31,BUAllocate,Bargaining!$J$64,FALSE)</f>
        <v>8.0953339168766802E-3</v>
      </c>
      <c r="N31" s="158">
        <f t="shared" si="8"/>
        <v>1</v>
      </c>
      <c r="O31" s="157">
        <f>VLOOKUP($B31,NBUAllocate,'Non Bargaining'!$D$64,FALSE)</f>
        <v>0.69049214045749763</v>
      </c>
      <c r="P31" s="152">
        <f>VLOOKUP($B31,NBUAllocate,'Non Bargaining'!$H$64,FALSE)</f>
        <v>4.6325767632094644E-2</v>
      </c>
      <c r="Q31" s="152">
        <f>VLOOKUP($B31,NBUAllocate,'Non Bargaining'!$F$64,FALSE)</f>
        <v>0.22420873306046812</v>
      </c>
      <c r="R31" s="152">
        <f t="shared" si="9"/>
        <v>0.2705345006925628</v>
      </c>
      <c r="S31" s="152">
        <f>VLOOKUP($B31,NBUAllocate,'Non Bargaining'!$J$64,FALSE)</f>
        <v>3.8973358849939632E-2</v>
      </c>
      <c r="T31" s="158">
        <f t="shared" si="10"/>
        <v>1</v>
      </c>
      <c r="U31" s="157">
        <f>VLOOKUP($B31,officersallocate,Officers!$D$64,FALSE)</f>
        <v>0.69483290851056156</v>
      </c>
      <c r="V31" s="152">
        <f>VLOOKUP($B31,officersallocate,Officers!$H$64,FALSE)</f>
        <v>0</v>
      </c>
      <c r="W31" s="152">
        <f>VLOOKUP($B31,officersallocate,Officers!$F$64,FALSE)</f>
        <v>0.23459730409765348</v>
      </c>
      <c r="X31" s="152">
        <f t="shared" si="11"/>
        <v>0.23459730409765348</v>
      </c>
      <c r="Y31" s="152">
        <f>VLOOKUP($B31,officersallocate,Officers!$J$64,FALSE)</f>
        <v>7.0569787391785016E-2</v>
      </c>
      <c r="Z31" s="158">
        <f t="shared" si="12"/>
        <v>1</v>
      </c>
      <c r="AA31" s="170">
        <f t="shared" si="13"/>
        <v>403.93458264184903</v>
      </c>
      <c r="AB31" s="143">
        <f t="shared" si="14"/>
        <v>108.0916527118023</v>
      </c>
      <c r="AC31" s="143">
        <f t="shared" si="15"/>
        <v>103.94656228396822</v>
      </c>
      <c r="AD31" s="143">
        <f t="shared" si="16"/>
        <v>212.03821499577055</v>
      </c>
      <c r="AE31" s="143">
        <f t="shared" si="17"/>
        <v>5.0272023623804181</v>
      </c>
      <c r="AF31" s="73">
        <f t="shared" si="18"/>
        <v>621</v>
      </c>
      <c r="AG31" s="170">
        <f t="shared" si="19"/>
        <v>316.93589246999142</v>
      </c>
      <c r="AH31" s="143">
        <f t="shared" si="20"/>
        <v>21.263527343131443</v>
      </c>
      <c r="AI31" s="143">
        <f t="shared" si="21"/>
        <v>102.91180847475486</v>
      </c>
      <c r="AJ31" s="143">
        <f t="shared" si="22"/>
        <v>124.17533581788631</v>
      </c>
      <c r="AK31" s="143">
        <f t="shared" si="23"/>
        <v>17.888771712122292</v>
      </c>
      <c r="AL31" s="73">
        <f t="shared" si="24"/>
        <v>459</v>
      </c>
      <c r="AM31" s="170">
        <f t="shared" si="25"/>
        <v>9.0328278106373006</v>
      </c>
      <c r="AN31" s="143">
        <f t="shared" si="26"/>
        <v>0</v>
      </c>
      <c r="AO31" s="143">
        <f t="shared" si="27"/>
        <v>3.049764953269495</v>
      </c>
      <c r="AP31" s="143">
        <f t="shared" si="28"/>
        <v>3.049764953269495</v>
      </c>
      <c r="AQ31" s="143">
        <f t="shared" si="29"/>
        <v>0.91740723609320518</v>
      </c>
      <c r="AR31" s="73">
        <f t="shared" si="30"/>
        <v>13</v>
      </c>
      <c r="AS31" s="170">
        <f t="shared" si="31"/>
        <v>729.90330292247779</v>
      </c>
      <c r="AT31" s="143">
        <f t="shared" si="32"/>
        <v>129.35518005493373</v>
      </c>
      <c r="AU31" s="143">
        <f t="shared" si="33"/>
        <v>209.90813571199257</v>
      </c>
      <c r="AV31" s="143">
        <f t="shared" si="34"/>
        <v>339.26331576692633</v>
      </c>
      <c r="AW31" s="143">
        <f t="shared" si="35"/>
        <v>23.833381310595914</v>
      </c>
      <c r="AX31" s="73">
        <f t="shared" si="36"/>
        <v>1093</v>
      </c>
      <c r="AY31" s="69">
        <f t="shared" si="2"/>
        <v>3195421</v>
      </c>
      <c r="AZ31" s="69">
        <f t="shared" si="3"/>
        <v>3397526</v>
      </c>
      <c r="BA31" s="66">
        <f t="shared" si="54"/>
        <v>6592947</v>
      </c>
      <c r="BB31" s="65">
        <f t="shared" si="4"/>
        <v>304833</v>
      </c>
      <c r="BC31" s="66">
        <f t="shared" si="38"/>
        <v>3702359</v>
      </c>
      <c r="BD31" s="82">
        <f t="shared" si="39"/>
        <v>6897780</v>
      </c>
      <c r="BE31" s="92">
        <f t="shared" si="5"/>
        <v>5145.6054750402573</v>
      </c>
      <c r="BF31" s="65">
        <f t="shared" si="6"/>
        <v>7198.1483050847455</v>
      </c>
      <c r="BG31" s="102">
        <f t="shared" si="55"/>
        <v>-1.309223036402158E-2</v>
      </c>
      <c r="BH31" s="69">
        <f t="shared" si="40"/>
        <v>23448.692307692309</v>
      </c>
      <c r="BI31" s="102">
        <f t="shared" si="56"/>
        <v>2.8555919267020751E-3</v>
      </c>
      <c r="BJ31" s="69">
        <f t="shared" si="41"/>
        <v>7633.7298969072162</v>
      </c>
      <c r="BK31" s="102">
        <f t="shared" si="45"/>
        <v>-1.202673109916725E-2</v>
      </c>
      <c r="BL31" s="82">
        <f t="shared" si="42"/>
        <v>6310.869167429094</v>
      </c>
      <c r="BM31" s="82">
        <f t="shared" si="43"/>
        <v>257.28027375201287</v>
      </c>
      <c r="BN31" s="96">
        <f t="shared" si="46"/>
        <v>-6.3775823234965209E-2</v>
      </c>
    </row>
    <row r="32" spans="2:66" x14ac:dyDescent="0.2">
      <c r="B32" s="108">
        <f>Bargaining!A200</f>
        <v>42064</v>
      </c>
      <c r="C32" s="111">
        <v>614</v>
      </c>
      <c r="D32" s="112">
        <v>469</v>
      </c>
      <c r="E32" s="113">
        <f t="shared" si="51"/>
        <v>1083</v>
      </c>
      <c r="F32" s="125">
        <v>13</v>
      </c>
      <c r="G32" s="116">
        <f t="shared" si="52"/>
        <v>456</v>
      </c>
      <c r="H32" s="73">
        <v>22</v>
      </c>
      <c r="I32" s="157">
        <f>VLOOKUP(B32,BUAllocate,Bargaining!$D$64,FALSE)</f>
        <v>0.66360298993556077</v>
      </c>
      <c r="J32" s="152">
        <f>VLOOKUP($B32,BUAllocate,Bargaining!$H$64,FALSE)</f>
        <v>0.17893919361432456</v>
      </c>
      <c r="K32" s="152">
        <f>VLOOKUP($B32,BUAllocate,Bargaining!$F$64,FALSE)</f>
        <v>0.15120832062916076</v>
      </c>
      <c r="L32" s="152">
        <f t="shared" si="7"/>
        <v>0.33014751424348532</v>
      </c>
      <c r="M32" s="152">
        <f>VLOOKUP($B32,BUAllocate,Bargaining!$J$64,FALSE)</f>
        <v>6.2494958209538863E-3</v>
      </c>
      <c r="N32" s="158">
        <f t="shared" si="8"/>
        <v>1</v>
      </c>
      <c r="O32" s="157">
        <f>VLOOKUP($B32,NBUAllocate,'Non Bargaining'!$D$64,FALSE)</f>
        <v>0.66939356117566262</v>
      </c>
      <c r="P32" s="152">
        <f>VLOOKUP($B32,NBUAllocate,'Non Bargaining'!$H$64,FALSE)</f>
        <v>4.7431877450066232E-2</v>
      </c>
      <c r="Q32" s="152">
        <f>VLOOKUP($B32,NBUAllocate,'Non Bargaining'!$F$64,FALSE)</f>
        <v>0.24328401912921366</v>
      </c>
      <c r="R32" s="152">
        <f t="shared" si="9"/>
        <v>0.29071589657927988</v>
      </c>
      <c r="S32" s="152">
        <f>VLOOKUP($B32,NBUAllocate,'Non Bargaining'!$J$64,FALSE)</f>
        <v>3.9890542245057448E-2</v>
      </c>
      <c r="T32" s="158">
        <f t="shared" si="10"/>
        <v>1</v>
      </c>
      <c r="U32" s="157">
        <f>VLOOKUP($B32,officersallocate,Officers!$D$64,FALSE)</f>
        <v>0.71893586112409125</v>
      </c>
      <c r="V32" s="152">
        <f>VLOOKUP($B32,officersallocate,Officers!$H$64,FALSE)</f>
        <v>0</v>
      </c>
      <c r="W32" s="152">
        <f>VLOOKUP($B32,officersallocate,Officers!$F$64,FALSE)</f>
        <v>0.2336617045422035</v>
      </c>
      <c r="X32" s="152">
        <f t="shared" si="11"/>
        <v>0.2336617045422035</v>
      </c>
      <c r="Y32" s="152">
        <f>VLOOKUP($B32,officersallocate,Officers!$J$64,FALSE)</f>
        <v>4.7402434333705251E-2</v>
      </c>
      <c r="Z32" s="158">
        <f t="shared" si="12"/>
        <v>1</v>
      </c>
      <c r="AA32" s="170">
        <f t="shared" si="13"/>
        <v>407.45223582043434</v>
      </c>
      <c r="AB32" s="143">
        <f t="shared" si="14"/>
        <v>109.86866487919528</v>
      </c>
      <c r="AC32" s="143">
        <f t="shared" si="15"/>
        <v>92.841908866304706</v>
      </c>
      <c r="AD32" s="143">
        <f t="shared" si="16"/>
        <v>202.71057374549997</v>
      </c>
      <c r="AE32" s="143">
        <f t="shared" si="17"/>
        <v>3.8371904340656862</v>
      </c>
      <c r="AF32" s="73">
        <f t="shared" si="18"/>
        <v>614</v>
      </c>
      <c r="AG32" s="170">
        <f t="shared" si="19"/>
        <v>305.24346389610213</v>
      </c>
      <c r="AH32" s="143">
        <f t="shared" si="20"/>
        <v>21.6289361172302</v>
      </c>
      <c r="AI32" s="143">
        <f t="shared" si="21"/>
        <v>110.93751272292143</v>
      </c>
      <c r="AJ32" s="143">
        <f t="shared" si="22"/>
        <v>132.56644884015162</v>
      </c>
      <c r="AK32" s="143">
        <f t="shared" si="23"/>
        <v>18.190087263746197</v>
      </c>
      <c r="AL32" s="73">
        <f t="shared" si="24"/>
        <v>455.99999999999994</v>
      </c>
      <c r="AM32" s="170">
        <f t="shared" si="25"/>
        <v>9.3461661946131862</v>
      </c>
      <c r="AN32" s="143">
        <f t="shared" si="26"/>
        <v>0</v>
      </c>
      <c r="AO32" s="143">
        <f t="shared" si="27"/>
        <v>3.0376021590486455</v>
      </c>
      <c r="AP32" s="143">
        <f t="shared" si="28"/>
        <v>3.0376021590486455</v>
      </c>
      <c r="AQ32" s="143">
        <f t="shared" si="29"/>
        <v>0.61623164633816829</v>
      </c>
      <c r="AR32" s="73">
        <f t="shared" si="30"/>
        <v>13</v>
      </c>
      <c r="AS32" s="170">
        <f t="shared" si="31"/>
        <v>722.04186591114956</v>
      </c>
      <c r="AT32" s="143">
        <f t="shared" si="32"/>
        <v>131.49760099642549</v>
      </c>
      <c r="AU32" s="143">
        <f t="shared" si="33"/>
        <v>206.81702374827478</v>
      </c>
      <c r="AV32" s="143">
        <f t="shared" si="34"/>
        <v>338.31462474470027</v>
      </c>
      <c r="AW32" s="143">
        <f t="shared" si="35"/>
        <v>22.643509344150051</v>
      </c>
      <c r="AX32" s="73">
        <f t="shared" si="36"/>
        <v>1083</v>
      </c>
      <c r="AY32" s="69">
        <f t="shared" si="2"/>
        <v>3656935</v>
      </c>
      <c r="AZ32" s="69">
        <f t="shared" si="3"/>
        <v>3630259</v>
      </c>
      <c r="BA32" s="66">
        <f t="shared" si="54"/>
        <v>7287194</v>
      </c>
      <c r="BB32" s="65">
        <f t="shared" si="4"/>
        <v>314583</v>
      </c>
      <c r="BC32" s="66">
        <f t="shared" si="38"/>
        <v>3944842</v>
      </c>
      <c r="BD32" s="82">
        <f t="shared" si="39"/>
        <v>7601777</v>
      </c>
      <c r="BE32" s="92">
        <f t="shared" si="5"/>
        <v>5955.9201954397395</v>
      </c>
      <c r="BF32" s="65">
        <f t="shared" si="6"/>
        <v>7740.4243070362472</v>
      </c>
      <c r="BG32" s="102">
        <f t="shared" si="55"/>
        <v>7.5335486151131392E-2</v>
      </c>
      <c r="BH32" s="69">
        <f t="shared" si="40"/>
        <v>24198.692307692309</v>
      </c>
      <c r="BI32" s="102">
        <f t="shared" si="56"/>
        <v>3.1984726063123088E-2</v>
      </c>
      <c r="BJ32" s="69">
        <f t="shared" si="41"/>
        <v>8184.3195020746889</v>
      </c>
      <c r="BK32" s="102">
        <f t="shared" si="45"/>
        <v>7.2125895545576274E-2</v>
      </c>
      <c r="BL32" s="82">
        <f t="shared" si="42"/>
        <v>7019.1846722068331</v>
      </c>
      <c r="BM32" s="82">
        <f t="shared" si="43"/>
        <v>270.72364524726089</v>
      </c>
      <c r="BN32" s="96">
        <f t="shared" si="46"/>
        <v>5.2251854754343907E-2</v>
      </c>
    </row>
    <row r="33" spans="2:66" x14ac:dyDescent="0.2">
      <c r="B33" s="108">
        <f>Bargaining!A201</f>
        <v>42095</v>
      </c>
      <c r="C33" s="111">
        <v>621.29</v>
      </c>
      <c r="D33" s="112">
        <v>468.78</v>
      </c>
      <c r="E33" s="113">
        <f t="shared" si="51"/>
        <v>1090.07</v>
      </c>
      <c r="F33" s="125">
        <v>13</v>
      </c>
      <c r="G33" s="116">
        <f t="shared" si="52"/>
        <v>455.78</v>
      </c>
      <c r="H33" s="73">
        <v>22</v>
      </c>
      <c r="I33" s="157">
        <f>VLOOKUP(B33,BUAllocate,Bargaining!$D$64,FALSE)</f>
        <v>0.64284940979555505</v>
      </c>
      <c r="J33" s="152">
        <f>VLOOKUP($B33,BUAllocate,Bargaining!$H$64,FALSE)</f>
        <v>0.20015368743881573</v>
      </c>
      <c r="K33" s="152">
        <f>VLOOKUP($B33,BUAllocate,Bargaining!$F$64,FALSE)</f>
        <v>0.1512741507809533</v>
      </c>
      <c r="L33" s="152">
        <f t="shared" si="7"/>
        <v>0.35142783821976903</v>
      </c>
      <c r="M33" s="152">
        <f>VLOOKUP($B33,BUAllocate,Bargaining!$J$64,FALSE)</f>
        <v>5.7227519846759362E-3</v>
      </c>
      <c r="N33" s="158">
        <f t="shared" si="8"/>
        <v>1</v>
      </c>
      <c r="O33" s="157">
        <f>VLOOKUP($B33,NBUAllocate,'Non Bargaining'!$D$64,FALSE)</f>
        <v>0.66937377323025959</v>
      </c>
      <c r="P33" s="152">
        <f>VLOOKUP($B33,NBUAllocate,'Non Bargaining'!$H$64,FALSE)</f>
        <v>5.0395507264714853E-2</v>
      </c>
      <c r="Q33" s="152">
        <f>VLOOKUP($B33,NBUAllocate,'Non Bargaining'!$F$64,FALSE)</f>
        <v>0.24045877637635638</v>
      </c>
      <c r="R33" s="152">
        <f t="shared" si="9"/>
        <v>0.29085428364107124</v>
      </c>
      <c r="S33" s="152">
        <f>VLOOKUP($B33,NBUAllocate,'Non Bargaining'!$J$64,FALSE)</f>
        <v>3.977194312866919E-2</v>
      </c>
      <c r="T33" s="158">
        <f t="shared" si="10"/>
        <v>1</v>
      </c>
      <c r="U33" s="157">
        <f>VLOOKUP($B33,officersallocate,Officers!$D$64,FALSE)</f>
        <v>0.690771592870562</v>
      </c>
      <c r="V33" s="152">
        <f>VLOOKUP($B33,officersallocate,Officers!$H$64,FALSE)</f>
        <v>0</v>
      </c>
      <c r="W33" s="152">
        <f>VLOOKUP($B33,officersallocate,Officers!$F$64,FALSE)</f>
        <v>0.23803257010073653</v>
      </c>
      <c r="X33" s="152">
        <f t="shared" si="11"/>
        <v>0.23803257010073653</v>
      </c>
      <c r="Y33" s="152">
        <f>VLOOKUP($B33,officersallocate,Officers!$J$64,FALSE)</f>
        <v>7.1195837028701484E-2</v>
      </c>
      <c r="Z33" s="158">
        <f t="shared" si="12"/>
        <v>1</v>
      </c>
      <c r="AA33" s="170">
        <f t="shared" si="13"/>
        <v>399.39590981188036</v>
      </c>
      <c r="AB33" s="143">
        <f t="shared" si="14"/>
        <v>124.35348446886182</v>
      </c>
      <c r="AC33" s="143">
        <f t="shared" si="15"/>
        <v>93.98511713869847</v>
      </c>
      <c r="AD33" s="143">
        <f t="shared" si="16"/>
        <v>218.33860160756029</v>
      </c>
      <c r="AE33" s="143">
        <f t="shared" si="17"/>
        <v>3.5554885805593122</v>
      </c>
      <c r="AF33" s="73">
        <f t="shared" si="18"/>
        <v>621.29</v>
      </c>
      <c r="AG33" s="170">
        <f t="shared" si="19"/>
        <v>305.0871783628877</v>
      </c>
      <c r="AH33" s="143">
        <f t="shared" si="20"/>
        <v>22.969264301111735</v>
      </c>
      <c r="AI33" s="143">
        <f t="shared" si="21"/>
        <v>109.59630109681571</v>
      </c>
      <c r="AJ33" s="143">
        <f t="shared" si="22"/>
        <v>132.56556539792746</v>
      </c>
      <c r="AK33" s="143">
        <f t="shared" si="23"/>
        <v>18.127256239184842</v>
      </c>
      <c r="AL33" s="73">
        <f t="shared" si="24"/>
        <v>455.78</v>
      </c>
      <c r="AM33" s="170">
        <f t="shared" si="25"/>
        <v>8.9800307073173062</v>
      </c>
      <c r="AN33" s="143">
        <f t="shared" si="26"/>
        <v>0</v>
      </c>
      <c r="AO33" s="143">
        <f t="shared" si="27"/>
        <v>3.0944234113095748</v>
      </c>
      <c r="AP33" s="143">
        <f t="shared" si="28"/>
        <v>3.0944234113095748</v>
      </c>
      <c r="AQ33" s="143">
        <f t="shared" si="29"/>
        <v>0.92554588137311933</v>
      </c>
      <c r="AR33" s="73">
        <f t="shared" si="30"/>
        <v>13.000000000000002</v>
      </c>
      <c r="AS33" s="170">
        <f t="shared" si="31"/>
        <v>713.46311888208527</v>
      </c>
      <c r="AT33" s="143">
        <f t="shared" si="32"/>
        <v>147.32274876997354</v>
      </c>
      <c r="AU33" s="143">
        <f t="shared" si="33"/>
        <v>206.67584164682376</v>
      </c>
      <c r="AV33" s="143">
        <f t="shared" si="34"/>
        <v>353.9985904167973</v>
      </c>
      <c r="AW33" s="143">
        <f t="shared" si="35"/>
        <v>22.608290701117273</v>
      </c>
      <c r="AX33" s="73">
        <f t="shared" si="36"/>
        <v>1090.07</v>
      </c>
      <c r="AY33" s="69">
        <f t="shared" si="2"/>
        <v>3491502</v>
      </c>
      <c r="AZ33" s="69">
        <f t="shared" si="3"/>
        <v>3485271</v>
      </c>
      <c r="BA33" s="66">
        <f t="shared" si="54"/>
        <v>6976773</v>
      </c>
      <c r="BB33" s="65">
        <f t="shared" si="4"/>
        <v>314583</v>
      </c>
      <c r="BC33" s="66">
        <f t="shared" si="38"/>
        <v>3799854</v>
      </c>
      <c r="BD33" s="82">
        <f t="shared" si="39"/>
        <v>7291356</v>
      </c>
      <c r="BE33" s="92">
        <f t="shared" si="5"/>
        <v>5619.7621078723305</v>
      </c>
      <c r="BF33" s="65">
        <f t="shared" si="6"/>
        <v>7434.7689747856139</v>
      </c>
      <c r="BG33" s="102">
        <f t="shared" si="55"/>
        <v>-3.9488188260272075E-2</v>
      </c>
      <c r="BH33" s="69">
        <f t="shared" si="40"/>
        <v>24198.692307692309</v>
      </c>
      <c r="BI33" s="102">
        <f t="shared" si="56"/>
        <v>0</v>
      </c>
      <c r="BJ33" s="69">
        <f t="shared" si="41"/>
        <v>7887.1144505791026</v>
      </c>
      <c r="BK33" s="102">
        <f t="shared" si="45"/>
        <v>-3.6313960057430081E-2</v>
      </c>
      <c r="BL33" s="82">
        <f t="shared" si="42"/>
        <v>6688.8878695863568</v>
      </c>
      <c r="BM33" s="82">
        <f t="shared" si="43"/>
        <v>255.44373217601503</v>
      </c>
      <c r="BN33" s="96">
        <f t="shared" si="46"/>
        <v>-5.6440999297605522E-2</v>
      </c>
    </row>
    <row r="34" spans="2:66" x14ac:dyDescent="0.2">
      <c r="B34" s="108">
        <f>Bargaining!A202</f>
        <v>42125</v>
      </c>
      <c r="C34" s="111">
        <v>616.29999999999995</v>
      </c>
      <c r="D34" s="112">
        <v>470.8</v>
      </c>
      <c r="E34" s="113">
        <f t="shared" si="51"/>
        <v>1087.0999999999999</v>
      </c>
      <c r="F34" s="125">
        <v>13</v>
      </c>
      <c r="G34" s="116">
        <f t="shared" si="52"/>
        <v>457.8</v>
      </c>
      <c r="H34" s="73">
        <v>20</v>
      </c>
      <c r="I34" s="157">
        <f>VLOOKUP(B34,BUAllocate,Bargaining!$D$64,FALSE)</f>
        <v>0.63858344951673984</v>
      </c>
      <c r="J34" s="152">
        <f>VLOOKUP($B34,BUAllocate,Bargaining!$H$64,FALSE)</f>
        <v>0.2233129462855851</v>
      </c>
      <c r="K34" s="152">
        <f>VLOOKUP($B34,BUAllocate,Bargaining!$F$64,FALSE)</f>
        <v>0.13428839233566328</v>
      </c>
      <c r="L34" s="152">
        <f t="shared" si="7"/>
        <v>0.35760133862124838</v>
      </c>
      <c r="M34" s="152">
        <f>VLOOKUP($B34,BUAllocate,Bargaining!$J$64,FALSE)</f>
        <v>3.8152118620117942E-3</v>
      </c>
      <c r="N34" s="158">
        <f t="shared" si="8"/>
        <v>1</v>
      </c>
      <c r="O34" s="157">
        <f>VLOOKUP($B34,NBUAllocate,'Non Bargaining'!$D$64,FALSE)</f>
        <v>0.68560334574004456</v>
      </c>
      <c r="P34" s="152">
        <f>VLOOKUP($B34,NBUAllocate,'Non Bargaining'!$H$64,FALSE)</f>
        <v>4.2707049272896105E-2</v>
      </c>
      <c r="Q34" s="152">
        <f>VLOOKUP($B34,NBUAllocate,'Non Bargaining'!$F$64,FALSE)</f>
        <v>0.23958933985305009</v>
      </c>
      <c r="R34" s="152">
        <f t="shared" si="9"/>
        <v>0.28229638912594618</v>
      </c>
      <c r="S34" s="152">
        <f>VLOOKUP($B34,NBUAllocate,'Non Bargaining'!$J$64,FALSE)</f>
        <v>3.2100265134009279E-2</v>
      </c>
      <c r="T34" s="158">
        <f t="shared" si="10"/>
        <v>1</v>
      </c>
      <c r="U34" s="157">
        <f>VLOOKUP($B34,officersallocate,Officers!$D$64,FALSE)</f>
        <v>0.72070963783802688</v>
      </c>
      <c r="V34" s="152">
        <f>VLOOKUP($B34,officersallocate,Officers!$H$64,FALSE)</f>
        <v>0</v>
      </c>
      <c r="W34" s="152">
        <f>VLOOKUP($B34,officersallocate,Officers!$F$64,FALSE)</f>
        <v>0.25152026651154069</v>
      </c>
      <c r="X34" s="152">
        <f t="shared" si="11"/>
        <v>0.25152026651154069</v>
      </c>
      <c r="Y34" s="152">
        <f>VLOOKUP($B34,officersallocate,Officers!$J$64,FALSE)</f>
        <v>2.7770095650432477E-2</v>
      </c>
      <c r="Z34" s="158">
        <f t="shared" si="12"/>
        <v>1</v>
      </c>
      <c r="AA34" s="170">
        <f t="shared" si="13"/>
        <v>393.55897993716673</v>
      </c>
      <c r="AB34" s="143">
        <f t="shared" si="14"/>
        <v>137.62776879580608</v>
      </c>
      <c r="AC34" s="143">
        <f t="shared" si="15"/>
        <v>82.761936196469279</v>
      </c>
      <c r="AD34" s="143">
        <f t="shared" si="16"/>
        <v>220.38970499227537</v>
      </c>
      <c r="AE34" s="143">
        <f t="shared" si="17"/>
        <v>2.3513150705578685</v>
      </c>
      <c r="AF34" s="73">
        <f t="shared" si="18"/>
        <v>616.30000000000007</v>
      </c>
      <c r="AG34" s="170">
        <f t="shared" si="19"/>
        <v>313.86921167979239</v>
      </c>
      <c r="AH34" s="143">
        <f t="shared" si="20"/>
        <v>19.551287157131839</v>
      </c>
      <c r="AI34" s="143">
        <f t="shared" si="21"/>
        <v>109.68399978472634</v>
      </c>
      <c r="AJ34" s="143">
        <f t="shared" si="22"/>
        <v>129.23528694185819</v>
      </c>
      <c r="AK34" s="143">
        <f t="shared" si="23"/>
        <v>14.695501378349448</v>
      </c>
      <c r="AL34" s="73">
        <f t="shared" si="24"/>
        <v>457.8</v>
      </c>
      <c r="AM34" s="170">
        <f t="shared" si="25"/>
        <v>9.3692252918943488</v>
      </c>
      <c r="AN34" s="143">
        <f t="shared" si="26"/>
        <v>0</v>
      </c>
      <c r="AO34" s="143">
        <f t="shared" si="27"/>
        <v>3.2697634646500289</v>
      </c>
      <c r="AP34" s="143">
        <f t="shared" si="28"/>
        <v>3.2697634646500289</v>
      </c>
      <c r="AQ34" s="143">
        <f t="shared" si="29"/>
        <v>0.36101124345562219</v>
      </c>
      <c r="AR34" s="73">
        <f t="shared" si="30"/>
        <v>13</v>
      </c>
      <c r="AS34" s="170">
        <f t="shared" si="31"/>
        <v>716.79741690885351</v>
      </c>
      <c r="AT34" s="143">
        <f t="shared" si="32"/>
        <v>157.17905595293792</v>
      </c>
      <c r="AU34" s="143">
        <f t="shared" si="33"/>
        <v>195.71569944584564</v>
      </c>
      <c r="AV34" s="143">
        <f t="shared" si="34"/>
        <v>352.89475539878356</v>
      </c>
      <c r="AW34" s="143">
        <f t="shared" si="35"/>
        <v>17.407827692362936</v>
      </c>
      <c r="AX34" s="73">
        <f t="shared" si="36"/>
        <v>1087.0999999999999</v>
      </c>
      <c r="AY34" s="69">
        <f t="shared" si="2"/>
        <v>3396928</v>
      </c>
      <c r="AZ34" s="69">
        <f t="shared" si="3"/>
        <v>3511809</v>
      </c>
      <c r="BA34" s="66">
        <f t="shared" si="54"/>
        <v>6908737</v>
      </c>
      <c r="BB34" s="65">
        <f t="shared" si="4"/>
        <v>314583</v>
      </c>
      <c r="BC34" s="66">
        <f t="shared" si="38"/>
        <v>3826392</v>
      </c>
      <c r="BD34" s="82">
        <f t="shared" si="39"/>
        <v>7223320</v>
      </c>
      <c r="BE34" s="92">
        <f t="shared" si="5"/>
        <v>5511.8091838390401</v>
      </c>
      <c r="BF34" s="65">
        <f t="shared" si="6"/>
        <v>7459.2374681393367</v>
      </c>
      <c r="BG34" s="102">
        <f t="shared" si="55"/>
        <v>3.291089936581166E-3</v>
      </c>
      <c r="BH34" s="69">
        <f t="shared" si="40"/>
        <v>24198.692307692309</v>
      </c>
      <c r="BI34" s="102">
        <f t="shared" si="56"/>
        <v>0</v>
      </c>
      <c r="BJ34" s="69">
        <f t="shared" si="41"/>
        <v>7909.036792062836</v>
      </c>
      <c r="BK34" s="102">
        <f t="shared" si="45"/>
        <v>2.7795135497398213E-3</v>
      </c>
      <c r="BL34" s="82">
        <f t="shared" si="42"/>
        <v>6644.5773157943158</v>
      </c>
      <c r="BM34" s="82">
        <f t="shared" si="43"/>
        <v>275.59045919195199</v>
      </c>
      <c r="BN34" s="96">
        <f t="shared" si="46"/>
        <v>7.886952967808479E-2</v>
      </c>
    </row>
    <row r="35" spans="2:66" x14ac:dyDescent="0.2">
      <c r="B35" s="108">
        <f>Bargaining!A203</f>
        <v>42156</v>
      </c>
      <c r="C35" s="112">
        <v>613.04</v>
      </c>
      <c r="D35" s="112">
        <v>474.28500000000003</v>
      </c>
      <c r="E35" s="113">
        <f t="shared" si="51"/>
        <v>1087.325</v>
      </c>
      <c r="F35" s="125">
        <v>13</v>
      </c>
      <c r="G35" s="116">
        <f t="shared" si="52"/>
        <v>461.28500000000003</v>
      </c>
      <c r="H35" s="73">
        <v>22</v>
      </c>
      <c r="I35" s="157">
        <f>VLOOKUP(B35,BUAllocate,Bargaining!$D$64,FALSE)</f>
        <v>0.58890309299736188</v>
      </c>
      <c r="J35" s="152">
        <f>VLOOKUP($B35,BUAllocate,Bargaining!$H$64,FALSE)</f>
        <v>0.26394325636570615</v>
      </c>
      <c r="K35" s="152">
        <f>VLOOKUP($B35,BUAllocate,Bargaining!$F$64,FALSE)</f>
        <v>0.13669374641689477</v>
      </c>
      <c r="L35" s="152">
        <f t="shared" si="7"/>
        <v>0.40063700278260095</v>
      </c>
      <c r="M35" s="152">
        <f>VLOOKUP($B35,BUAllocate,Bargaining!$J$64,FALSE)</f>
        <v>1.0459904220037163E-2</v>
      </c>
      <c r="N35" s="158">
        <f t="shared" si="8"/>
        <v>1</v>
      </c>
      <c r="O35" s="157">
        <f>VLOOKUP($B35,NBUAllocate,'Non Bargaining'!$D$64,FALSE)</f>
        <v>0.68281965966346614</v>
      </c>
      <c r="P35" s="152">
        <f>VLOOKUP($B35,NBUAllocate,'Non Bargaining'!$H$64,FALSE)</f>
        <v>4.7792158407235885E-2</v>
      </c>
      <c r="Q35" s="152">
        <f>VLOOKUP($B35,NBUAllocate,'Non Bargaining'!$F$64,FALSE)</f>
        <v>0.2332649763013866</v>
      </c>
      <c r="R35" s="152">
        <f t="shared" si="9"/>
        <v>0.28105713470862248</v>
      </c>
      <c r="S35" s="152">
        <f>VLOOKUP($B35,NBUAllocate,'Non Bargaining'!$J$64,FALSE)</f>
        <v>3.6123205627911395E-2</v>
      </c>
      <c r="T35" s="158">
        <f t="shared" si="10"/>
        <v>1</v>
      </c>
      <c r="U35" s="157">
        <f>VLOOKUP($B35,officersallocate,Officers!$D$64,FALSE)</f>
        <v>0.70878998689233141</v>
      </c>
      <c r="V35" s="152">
        <f>VLOOKUP($B35,officersallocate,Officers!$H$64,FALSE)</f>
        <v>0</v>
      </c>
      <c r="W35" s="152">
        <f>VLOOKUP($B35,officersallocate,Officers!$F$64,FALSE)</f>
        <v>0.22415159895243303</v>
      </c>
      <c r="X35" s="152">
        <f t="shared" si="11"/>
        <v>0.22415159895243303</v>
      </c>
      <c r="Y35" s="152">
        <f>VLOOKUP($B35,officersallocate,Officers!$J$64,FALSE)</f>
        <v>6.7058414155235613E-2</v>
      </c>
      <c r="Z35" s="158">
        <f t="shared" si="12"/>
        <v>1</v>
      </c>
      <c r="AA35" s="170">
        <f t="shared" si="13"/>
        <v>361.02115213110272</v>
      </c>
      <c r="AB35" s="143">
        <f t="shared" si="14"/>
        <v>161.80777388243249</v>
      </c>
      <c r="AC35" s="143">
        <f t="shared" si="15"/>
        <v>83.79873430341317</v>
      </c>
      <c r="AD35" s="143">
        <f t="shared" si="16"/>
        <v>245.60650818584568</v>
      </c>
      <c r="AE35" s="143">
        <f t="shared" si="17"/>
        <v>6.4123396830515818</v>
      </c>
      <c r="AF35" s="73">
        <f t="shared" si="18"/>
        <v>613.04</v>
      </c>
      <c r="AG35" s="170">
        <f t="shared" si="19"/>
        <v>314.97446670786201</v>
      </c>
      <c r="AH35" s="143">
        <f t="shared" si="20"/>
        <v>22.045805790881808</v>
      </c>
      <c r="AI35" s="143">
        <f t="shared" si="21"/>
        <v>107.60163459318512</v>
      </c>
      <c r="AJ35" s="143">
        <f t="shared" si="22"/>
        <v>129.64744038406693</v>
      </c>
      <c r="AK35" s="143">
        <f t="shared" si="23"/>
        <v>16.663092908071107</v>
      </c>
      <c r="AL35" s="73">
        <f t="shared" si="24"/>
        <v>461.28500000000008</v>
      </c>
      <c r="AM35" s="170">
        <f t="shared" si="25"/>
        <v>9.2142698296003083</v>
      </c>
      <c r="AN35" s="143">
        <f t="shared" si="26"/>
        <v>0</v>
      </c>
      <c r="AO35" s="143">
        <f t="shared" si="27"/>
        <v>2.9139707863816295</v>
      </c>
      <c r="AP35" s="143">
        <f t="shared" si="28"/>
        <v>2.9139707863816295</v>
      </c>
      <c r="AQ35" s="143">
        <f t="shared" si="29"/>
        <v>0.87175938401806297</v>
      </c>
      <c r="AR35" s="73">
        <f t="shared" si="30"/>
        <v>13</v>
      </c>
      <c r="AS35" s="170">
        <f t="shared" si="31"/>
        <v>685.20988866856499</v>
      </c>
      <c r="AT35" s="143">
        <f t="shared" si="32"/>
        <v>183.8535796733143</v>
      </c>
      <c r="AU35" s="143">
        <f t="shared" si="33"/>
        <v>194.31433968297995</v>
      </c>
      <c r="AV35" s="143">
        <f t="shared" si="34"/>
        <v>378.16791935629425</v>
      </c>
      <c r="AW35" s="143">
        <f t="shared" si="35"/>
        <v>23.94719197514075</v>
      </c>
      <c r="AX35" s="73">
        <f t="shared" si="36"/>
        <v>1087.3249999999998</v>
      </c>
      <c r="AY35" s="69">
        <f t="shared" si="2"/>
        <v>3528713</v>
      </c>
      <c r="AZ35" s="69">
        <f t="shared" si="3"/>
        <v>3681650</v>
      </c>
      <c r="BA35" s="66">
        <f t="shared" si="54"/>
        <v>7210363</v>
      </c>
      <c r="BB35" s="65">
        <f t="shared" si="4"/>
        <v>382219</v>
      </c>
      <c r="BC35" s="66">
        <f t="shared" si="38"/>
        <v>4063869</v>
      </c>
      <c r="BD35" s="82">
        <f t="shared" si="39"/>
        <v>7592582</v>
      </c>
      <c r="BE35" s="92">
        <f t="shared" si="5"/>
        <v>5756.0893253295062</v>
      </c>
      <c r="BF35" s="65">
        <f t="shared" si="6"/>
        <v>7762.5267507932986</v>
      </c>
      <c r="BG35" s="102">
        <f t="shared" si="55"/>
        <v>4.0659555879458499E-2</v>
      </c>
      <c r="BH35" s="69">
        <f t="shared" si="40"/>
        <v>29401.461538461539</v>
      </c>
      <c r="BI35" s="110">
        <f t="shared" si="56"/>
        <v>0.2150020821214115</v>
      </c>
      <c r="BJ35" s="69">
        <f t="shared" si="41"/>
        <v>8339.8196127522897</v>
      </c>
      <c r="BK35" s="110">
        <f t="shared" si="45"/>
        <v>5.4467166105709432E-2</v>
      </c>
      <c r="BL35" s="82">
        <f t="shared" si="42"/>
        <v>6982.8082679971485</v>
      </c>
      <c r="BM35" s="82">
        <f t="shared" si="43"/>
        <v>261.64042387861394</v>
      </c>
      <c r="BN35" s="96">
        <f t="shared" si="46"/>
        <v>-5.0618716461521933E-2</v>
      </c>
    </row>
    <row r="36" spans="2:66" x14ac:dyDescent="0.2">
      <c r="B36" s="108">
        <f>Bargaining!A204</f>
        <v>42186</v>
      </c>
      <c r="C36" s="114">
        <v>610</v>
      </c>
      <c r="D36" s="114">
        <v>469.3</v>
      </c>
      <c r="E36" s="113">
        <f t="shared" si="51"/>
        <v>1079.3</v>
      </c>
      <c r="F36" s="125">
        <v>13</v>
      </c>
      <c r="G36" s="116">
        <f t="shared" si="52"/>
        <v>456.3</v>
      </c>
      <c r="H36" s="73">
        <v>22</v>
      </c>
      <c r="I36" s="157">
        <f>VLOOKUP(B36,BUAllocate,Bargaining!$D$64,FALSE)</f>
        <v>0.60671751093778514</v>
      </c>
      <c r="J36" s="152">
        <f>VLOOKUP($B36,BUAllocate,Bargaining!$H$64,FALSE)</f>
        <v>0.25678381146802298</v>
      </c>
      <c r="K36" s="152">
        <f>VLOOKUP($B36,BUAllocate,Bargaining!$F$64,FALSE)</f>
        <v>0.13016504977669671</v>
      </c>
      <c r="L36" s="152">
        <f t="shared" si="7"/>
        <v>0.38694886124471972</v>
      </c>
      <c r="M36" s="152">
        <f>VLOOKUP($B36,BUAllocate,Bargaining!$J$64,FALSE)</f>
        <v>6.333627817495243E-3</v>
      </c>
      <c r="N36" s="158">
        <f t="shared" si="8"/>
        <v>1</v>
      </c>
      <c r="O36" s="157">
        <f>VLOOKUP($B36,NBUAllocate,'Non Bargaining'!$D$64,FALSE)</f>
        <v>0.64555815412697504</v>
      </c>
      <c r="P36" s="152">
        <f>VLOOKUP($B36,NBUAllocate,'Non Bargaining'!$H$64,FALSE)</f>
        <v>6.0275226741201303E-2</v>
      </c>
      <c r="Q36" s="152">
        <f>VLOOKUP($B36,NBUAllocate,'Non Bargaining'!$F$64,FALSE)</f>
        <v>0.25734983743083678</v>
      </c>
      <c r="R36" s="152">
        <f t="shared" si="9"/>
        <v>0.31762506417203806</v>
      </c>
      <c r="S36" s="152">
        <f>VLOOKUP($B36,NBUAllocate,'Non Bargaining'!$J$64,FALSE)</f>
        <v>3.6816781700986824E-2</v>
      </c>
      <c r="T36" s="158">
        <f t="shared" si="10"/>
        <v>0.99999999999999989</v>
      </c>
      <c r="U36" s="157">
        <f>VLOOKUP($B36,officersallocate,Officers!$D$64,FALSE)</f>
        <v>0.73325363916783659</v>
      </c>
      <c r="V36" s="152">
        <f>VLOOKUP($B36,officersallocate,Officers!$H$64,FALSE)</f>
        <v>0</v>
      </c>
      <c r="W36" s="152">
        <f>VLOOKUP($B36,officersallocate,Officers!$F$64,FALSE)</f>
        <v>0.24706602781044079</v>
      </c>
      <c r="X36" s="152">
        <f t="shared" si="11"/>
        <v>0.24706602781044079</v>
      </c>
      <c r="Y36" s="152">
        <f>VLOOKUP($B36,officersallocate,Officers!$J$64,FALSE)</f>
        <v>1.9680333021722632E-2</v>
      </c>
      <c r="Z36" s="158">
        <f t="shared" si="12"/>
        <v>1</v>
      </c>
      <c r="AA36" s="170">
        <f t="shared" si="13"/>
        <v>370.09768167204896</v>
      </c>
      <c r="AB36" s="143">
        <f t="shared" si="14"/>
        <v>156.63812499549402</v>
      </c>
      <c r="AC36" s="143">
        <f t="shared" si="15"/>
        <v>79.400680363785</v>
      </c>
      <c r="AD36" s="143">
        <f t="shared" si="16"/>
        <v>236.03880535927902</v>
      </c>
      <c r="AE36" s="143">
        <f t="shared" si="17"/>
        <v>3.8635129686720981</v>
      </c>
      <c r="AF36" s="73">
        <f t="shared" si="18"/>
        <v>610.00000000000011</v>
      </c>
      <c r="AG36" s="170">
        <f t="shared" si="19"/>
        <v>294.5681857281387</v>
      </c>
      <c r="AH36" s="143">
        <f t="shared" si="20"/>
        <v>27.503585962010156</v>
      </c>
      <c r="AI36" s="143">
        <f t="shared" si="21"/>
        <v>117.42873081969083</v>
      </c>
      <c r="AJ36" s="143">
        <f t="shared" si="22"/>
        <v>144.93231678170099</v>
      </c>
      <c r="AK36" s="143">
        <f t="shared" si="23"/>
        <v>16.799497490160288</v>
      </c>
      <c r="AL36" s="73">
        <f t="shared" si="24"/>
        <v>456.29999999999995</v>
      </c>
      <c r="AM36" s="170">
        <f t="shared" si="25"/>
        <v>9.5322973091818763</v>
      </c>
      <c r="AN36" s="143">
        <f t="shared" si="26"/>
        <v>0</v>
      </c>
      <c r="AO36" s="143">
        <f t="shared" si="27"/>
        <v>3.2118583615357301</v>
      </c>
      <c r="AP36" s="143">
        <f t="shared" si="28"/>
        <v>3.2118583615357301</v>
      </c>
      <c r="AQ36" s="143">
        <f t="shared" si="29"/>
        <v>0.2558443292823942</v>
      </c>
      <c r="AR36" s="73">
        <f t="shared" si="30"/>
        <v>13.000000000000002</v>
      </c>
      <c r="AS36" s="170">
        <f t="shared" si="31"/>
        <v>674.19816470936951</v>
      </c>
      <c r="AT36" s="143">
        <f t="shared" si="32"/>
        <v>184.14171095750419</v>
      </c>
      <c r="AU36" s="143">
        <f t="shared" si="33"/>
        <v>200.04126954501155</v>
      </c>
      <c r="AV36" s="143">
        <f t="shared" si="34"/>
        <v>384.18298050251576</v>
      </c>
      <c r="AW36" s="143">
        <f t="shared" si="35"/>
        <v>20.918854788114778</v>
      </c>
      <c r="AX36" s="73">
        <f t="shared" si="36"/>
        <v>1079.3</v>
      </c>
      <c r="AY36" s="69">
        <f t="shared" si="2"/>
        <v>3606306</v>
      </c>
      <c r="AZ36" s="69">
        <f t="shared" si="3"/>
        <v>3506200</v>
      </c>
      <c r="BA36" s="66">
        <f t="shared" si="54"/>
        <v>7112506</v>
      </c>
      <c r="BB36" s="65">
        <f t="shared" si="4"/>
        <v>307007</v>
      </c>
      <c r="BC36" s="66">
        <f t="shared" si="38"/>
        <v>3813207</v>
      </c>
      <c r="BD36" s="82">
        <f t="shared" si="39"/>
        <v>7419513</v>
      </c>
      <c r="BE36" s="92">
        <f t="shared" si="5"/>
        <v>5911.9770491803283</v>
      </c>
      <c r="BF36" s="65">
        <f t="shared" si="6"/>
        <v>7471.1272107393988</v>
      </c>
      <c r="BG36" s="102">
        <f t="shared" si="55"/>
        <v>-3.7539263877463598E-2</v>
      </c>
      <c r="BH36" s="69">
        <f t="shared" si="40"/>
        <v>23615.923076923078</v>
      </c>
      <c r="BI36" s="110">
        <f t="shared" si="56"/>
        <v>-0.19677724027324647</v>
      </c>
      <c r="BJ36" s="69">
        <f t="shared" si="41"/>
        <v>7906.2969106365335</v>
      </c>
      <c r="BK36" s="110">
        <f t="shared" si="45"/>
        <v>-5.1982263675447282E-2</v>
      </c>
      <c r="BL36" s="82">
        <f t="shared" si="42"/>
        <v>6874.3750579079033</v>
      </c>
      <c r="BM36" s="82">
        <f t="shared" si="43"/>
        <v>268.72622950819675</v>
      </c>
      <c r="BN36" s="96">
        <f t="shared" si="46"/>
        <v>2.7082228061479568E-2</v>
      </c>
    </row>
    <row r="37" spans="2:66" x14ac:dyDescent="0.2">
      <c r="B37" s="108">
        <f>Bargaining!A205</f>
        <v>42217</v>
      </c>
      <c r="C37" s="114">
        <v>606.1</v>
      </c>
      <c r="D37" s="114">
        <v>468.8</v>
      </c>
      <c r="E37" s="113">
        <f t="shared" si="51"/>
        <v>1074.9000000000001</v>
      </c>
      <c r="F37" s="125">
        <v>13</v>
      </c>
      <c r="G37" s="116">
        <f t="shared" si="52"/>
        <v>455.8</v>
      </c>
      <c r="H37" s="73">
        <v>21</v>
      </c>
      <c r="I37" s="157">
        <f>VLOOKUP(B37,BUAllocate,Bargaining!$D$64,FALSE)</f>
        <v>0.58836166993249028</v>
      </c>
      <c r="J37" s="152">
        <f>VLOOKUP($B37,BUAllocate,Bargaining!$H$64,FALSE)</f>
        <v>0.26775185115330846</v>
      </c>
      <c r="K37" s="152">
        <f>VLOOKUP($B37,BUAllocate,Bargaining!$F$64,FALSE)</f>
        <v>0.13798582426173428</v>
      </c>
      <c r="L37" s="152">
        <f t="shared" si="7"/>
        <v>0.40573767541504274</v>
      </c>
      <c r="M37" s="152">
        <f>VLOOKUP($B37,BUAllocate,Bargaining!$J$64,FALSE)</f>
        <v>5.9006546524669329E-3</v>
      </c>
      <c r="N37" s="158">
        <f t="shared" si="8"/>
        <v>1</v>
      </c>
      <c r="O37" s="157">
        <f>VLOOKUP($B37,NBUAllocate,'Non Bargaining'!$D$64,FALSE)</f>
        <v>0.66380746541644897</v>
      </c>
      <c r="P37" s="152">
        <f>VLOOKUP($B37,NBUAllocate,'Non Bargaining'!$H$64,FALSE)</f>
        <v>5.6483683447503256E-2</v>
      </c>
      <c r="Q37" s="152">
        <f>VLOOKUP($B37,NBUAllocate,'Non Bargaining'!$F$64,FALSE)</f>
        <v>0.24158019245759599</v>
      </c>
      <c r="R37" s="152">
        <f t="shared" si="9"/>
        <v>0.29806387590509925</v>
      </c>
      <c r="S37" s="152">
        <f>VLOOKUP($B37,NBUAllocate,'Non Bargaining'!$J$64,FALSE)</f>
        <v>3.8128658678451804E-2</v>
      </c>
      <c r="T37" s="158">
        <f t="shared" si="10"/>
        <v>1</v>
      </c>
      <c r="U37" s="157">
        <f>VLOOKUP($B37,officersallocate,Officers!$D$64,FALSE)</f>
        <v>0.72629295973224695</v>
      </c>
      <c r="V37" s="152">
        <f>VLOOKUP($B37,officersallocate,Officers!$H$64,FALSE)</f>
        <v>0</v>
      </c>
      <c r="W37" s="152">
        <f>VLOOKUP($B37,officersallocate,Officers!$F$64,FALSE)</f>
        <v>0.23711009567600352</v>
      </c>
      <c r="X37" s="152">
        <f t="shared" si="11"/>
        <v>0.23711009567600352</v>
      </c>
      <c r="Y37" s="152">
        <f>VLOOKUP($B37,officersallocate,Officers!$J$64,FALSE)</f>
        <v>3.6596944591749572E-2</v>
      </c>
      <c r="Z37" s="158">
        <f t="shared" si="12"/>
        <v>1</v>
      </c>
      <c r="AA37" s="170">
        <f t="shared" si="13"/>
        <v>356.60600814608239</v>
      </c>
      <c r="AB37" s="143">
        <f t="shared" si="14"/>
        <v>162.28439698402028</v>
      </c>
      <c r="AC37" s="143">
        <f t="shared" si="15"/>
        <v>83.633208085037154</v>
      </c>
      <c r="AD37" s="143">
        <f t="shared" si="16"/>
        <v>245.9176050690574</v>
      </c>
      <c r="AE37" s="143">
        <f t="shared" si="17"/>
        <v>3.5763867848602082</v>
      </c>
      <c r="AF37" s="73">
        <f t="shared" si="18"/>
        <v>606.1</v>
      </c>
      <c r="AG37" s="170">
        <f t="shared" si="19"/>
        <v>302.56344273681742</v>
      </c>
      <c r="AH37" s="143">
        <f t="shared" si="20"/>
        <v>25.745262915371985</v>
      </c>
      <c r="AI37" s="143">
        <f t="shared" si="21"/>
        <v>110.11225172217226</v>
      </c>
      <c r="AJ37" s="143">
        <f t="shared" si="22"/>
        <v>135.85751463754426</v>
      </c>
      <c r="AK37" s="143">
        <f t="shared" si="23"/>
        <v>17.379042625638334</v>
      </c>
      <c r="AL37" s="73">
        <f t="shared" si="24"/>
        <v>455.80000000000007</v>
      </c>
      <c r="AM37" s="170">
        <f t="shared" si="25"/>
        <v>9.4418084765192098</v>
      </c>
      <c r="AN37" s="143">
        <f t="shared" si="26"/>
        <v>0</v>
      </c>
      <c r="AO37" s="143">
        <f t="shared" si="27"/>
        <v>3.0824312437880459</v>
      </c>
      <c r="AP37" s="143">
        <f t="shared" si="28"/>
        <v>3.0824312437880459</v>
      </c>
      <c r="AQ37" s="143">
        <f t="shared" si="29"/>
        <v>0.47576027969274443</v>
      </c>
      <c r="AR37" s="73">
        <f t="shared" si="30"/>
        <v>13</v>
      </c>
      <c r="AS37" s="170">
        <f t="shared" si="31"/>
        <v>668.61125935941902</v>
      </c>
      <c r="AT37" s="143">
        <f t="shared" si="32"/>
        <v>188.02965989939227</v>
      </c>
      <c r="AU37" s="143">
        <f t="shared" si="33"/>
        <v>196.82789105099747</v>
      </c>
      <c r="AV37" s="143">
        <f t="shared" si="34"/>
        <v>384.85755095038974</v>
      </c>
      <c r="AW37" s="143">
        <f t="shared" si="35"/>
        <v>21.431189690191285</v>
      </c>
      <c r="AX37" s="73">
        <f t="shared" si="36"/>
        <v>1074.9000000000001</v>
      </c>
      <c r="AY37" s="69">
        <f t="shared" si="2"/>
        <v>3472835</v>
      </c>
      <c r="AZ37" s="69">
        <f t="shared" si="3"/>
        <v>3533038</v>
      </c>
      <c r="BA37" s="66">
        <f t="shared" si="54"/>
        <v>7005873</v>
      </c>
      <c r="BB37" s="65">
        <f t="shared" si="4"/>
        <v>314917</v>
      </c>
      <c r="BC37" s="66">
        <f t="shared" si="38"/>
        <v>3847955</v>
      </c>
      <c r="BD37" s="82">
        <f t="shared" si="39"/>
        <v>7320790</v>
      </c>
      <c r="BE37" s="92">
        <f t="shared" si="5"/>
        <v>5729.8053126546774</v>
      </c>
      <c r="BF37" s="65">
        <f t="shared" si="6"/>
        <v>7536.3438566552895</v>
      </c>
      <c r="BG37" s="102">
        <f t="shared" si="55"/>
        <v>8.7291574720003151E-3</v>
      </c>
      <c r="BH37" s="69">
        <f t="shared" si="40"/>
        <v>24224.384615384617</v>
      </c>
      <c r="BI37" s="110">
        <f t="shared" si="56"/>
        <v>2.5764884839759375E-2</v>
      </c>
      <c r="BJ37" s="69">
        <f t="shared" si="41"/>
        <v>7986.623080116231</v>
      </c>
      <c r="BK37" s="110">
        <f t="shared" si="45"/>
        <v>1.0159771431254081E-2</v>
      </c>
      <c r="BL37" s="82">
        <f t="shared" si="42"/>
        <v>6810.6707600707041</v>
      </c>
      <c r="BM37" s="82">
        <f t="shared" si="43"/>
        <v>272.84787203117514</v>
      </c>
      <c r="BN37" s="96">
        <f t="shared" si="46"/>
        <v>1.5337700865752934E-2</v>
      </c>
    </row>
    <row r="38" spans="2:66" x14ac:dyDescent="0.2">
      <c r="B38" s="108">
        <f>Bargaining!A206</f>
        <v>42248</v>
      </c>
      <c r="C38" s="114">
        <v>604.04</v>
      </c>
      <c r="D38" s="114">
        <v>465.78</v>
      </c>
      <c r="E38" s="113">
        <f t="shared" si="51"/>
        <v>1069.82</v>
      </c>
      <c r="F38" s="125">
        <v>13</v>
      </c>
      <c r="G38" s="116">
        <f t="shared" si="52"/>
        <v>452.78</v>
      </c>
      <c r="H38" s="73">
        <v>21</v>
      </c>
      <c r="I38" s="157">
        <f>VLOOKUP(B38,BUAllocate,Bargaining!$D$64,FALSE)</f>
        <v>0.57137469351458903</v>
      </c>
      <c r="J38" s="152">
        <f>VLOOKUP($B38,BUAllocate,Bargaining!$H$64,FALSE)</f>
        <v>0.28773097234276818</v>
      </c>
      <c r="K38" s="152">
        <f>VLOOKUP($B38,BUAllocate,Bargaining!$F$64,FALSE)</f>
        <v>0.13325998814518958</v>
      </c>
      <c r="L38" s="152">
        <f t="shared" si="7"/>
        <v>0.42099096048795775</v>
      </c>
      <c r="M38" s="152">
        <f>VLOOKUP($B38,BUAllocate,Bargaining!$J$64,FALSE)</f>
        <v>7.6343459974531729E-3</v>
      </c>
      <c r="N38" s="158">
        <f t="shared" si="8"/>
        <v>0.99999999999999989</v>
      </c>
      <c r="O38" s="157">
        <f>VLOOKUP($B38,NBUAllocate,'Non Bargaining'!$D$64,FALSE)</f>
        <v>0.646249980577004</v>
      </c>
      <c r="P38" s="152">
        <f>VLOOKUP($B38,NBUAllocate,'Non Bargaining'!$H$64,FALSE)</f>
        <v>6.4023086604693399E-2</v>
      </c>
      <c r="Q38" s="152">
        <f>VLOOKUP($B38,NBUAllocate,'Non Bargaining'!$F$64,FALSE)</f>
        <v>0.24902928182105408</v>
      </c>
      <c r="R38" s="152">
        <f t="shared" si="9"/>
        <v>0.31305236842574746</v>
      </c>
      <c r="S38" s="152">
        <f>VLOOKUP($B38,NBUAllocate,'Non Bargaining'!$J$64,FALSE)</f>
        <v>4.069765099724855E-2</v>
      </c>
      <c r="T38" s="158">
        <f t="shared" si="10"/>
        <v>1</v>
      </c>
      <c r="U38" s="157">
        <f>VLOOKUP($B38,officersallocate,Officers!$D$64,FALSE)</f>
        <v>0.71120235237333129</v>
      </c>
      <c r="V38" s="152">
        <f>VLOOKUP($B38,officersallocate,Officers!$H$64,FALSE)</f>
        <v>0</v>
      </c>
      <c r="W38" s="152">
        <f>VLOOKUP($B38,officersallocate,Officers!$F$64,FALSE)</f>
        <v>0.24091186221087529</v>
      </c>
      <c r="X38" s="152">
        <f t="shared" si="11"/>
        <v>0.24091186221087529</v>
      </c>
      <c r="Y38" s="152">
        <f>VLOOKUP($B38,officersallocate,Officers!$J$64,FALSE)</f>
        <v>4.7885785415793421E-2</v>
      </c>
      <c r="Z38" s="158">
        <f t="shared" si="12"/>
        <v>1</v>
      </c>
      <c r="AA38" s="170">
        <f t="shared" si="13"/>
        <v>345.13316987055231</v>
      </c>
      <c r="AB38" s="143">
        <f t="shared" si="14"/>
        <v>173.80101653392569</v>
      </c>
      <c r="AC38" s="143">
        <f t="shared" si="15"/>
        <v>80.494363239220306</v>
      </c>
      <c r="AD38" s="143">
        <f t="shared" si="16"/>
        <v>254.29537977314598</v>
      </c>
      <c r="AE38" s="143">
        <f t="shared" si="17"/>
        <v>4.6114503563016145</v>
      </c>
      <c r="AF38" s="73">
        <f t="shared" si="18"/>
        <v>604.03999999999985</v>
      </c>
      <c r="AG38" s="170">
        <f t="shared" si="19"/>
        <v>292.60906620565584</v>
      </c>
      <c r="AH38" s="143">
        <f t="shared" si="20"/>
        <v>28.988373152873077</v>
      </c>
      <c r="AI38" s="143">
        <f t="shared" si="21"/>
        <v>112.75547822293686</v>
      </c>
      <c r="AJ38" s="143">
        <f t="shared" si="22"/>
        <v>141.74385137580992</v>
      </c>
      <c r="AK38" s="143">
        <f t="shared" si="23"/>
        <v>18.427082418534198</v>
      </c>
      <c r="AL38" s="73">
        <f t="shared" si="24"/>
        <v>452.78</v>
      </c>
      <c r="AM38" s="170">
        <f t="shared" si="25"/>
        <v>9.245630580853307</v>
      </c>
      <c r="AN38" s="143">
        <f t="shared" si="26"/>
        <v>0</v>
      </c>
      <c r="AO38" s="143">
        <f t="shared" si="27"/>
        <v>3.131854208741379</v>
      </c>
      <c r="AP38" s="143">
        <f t="shared" si="28"/>
        <v>3.131854208741379</v>
      </c>
      <c r="AQ38" s="143">
        <f t="shared" si="29"/>
        <v>0.62251521040531443</v>
      </c>
      <c r="AR38" s="73">
        <f t="shared" si="30"/>
        <v>13</v>
      </c>
      <c r="AS38" s="170">
        <f t="shared" si="31"/>
        <v>646.98786665706155</v>
      </c>
      <c r="AT38" s="143">
        <f t="shared" si="32"/>
        <v>202.78938968679876</v>
      </c>
      <c r="AU38" s="143">
        <f t="shared" si="33"/>
        <v>196.38169567089855</v>
      </c>
      <c r="AV38" s="143">
        <f t="shared" si="34"/>
        <v>399.17108535769728</v>
      </c>
      <c r="AW38" s="143">
        <f t="shared" si="35"/>
        <v>23.661047985241126</v>
      </c>
      <c r="AX38" s="73">
        <f t="shared" si="36"/>
        <v>1069.82</v>
      </c>
      <c r="AY38" s="69">
        <f t="shared" si="2"/>
        <v>3423083</v>
      </c>
      <c r="AZ38" s="69">
        <f t="shared" si="3"/>
        <v>3475262</v>
      </c>
      <c r="BA38" s="66">
        <f t="shared" si="54"/>
        <v>6898345</v>
      </c>
      <c r="BB38" s="65">
        <f t="shared" si="4"/>
        <v>314916</v>
      </c>
      <c r="BC38" s="66">
        <f t="shared" si="38"/>
        <v>3790178</v>
      </c>
      <c r="BD38" s="82">
        <f t="shared" si="39"/>
        <v>7213261</v>
      </c>
      <c r="BE38" s="92">
        <f t="shared" ref="BE38:BE57" si="57">AY38/C38</f>
        <v>5666.9806635322166</v>
      </c>
      <c r="BF38" s="65">
        <f t="shared" ref="BF38:BF57" si="58">AZ38/D38</f>
        <v>7461.1662158100398</v>
      </c>
      <c r="BG38" s="102">
        <f t="shared" si="55"/>
        <v>-9.9753464378965241E-3</v>
      </c>
      <c r="BH38" s="69">
        <f t="shared" si="40"/>
        <v>24224.307692307691</v>
      </c>
      <c r="BI38" s="110">
        <f t="shared" si="56"/>
        <v>-3.1754398779130429E-6</v>
      </c>
      <c r="BJ38" s="69">
        <f t="shared" si="41"/>
        <v>7916.3248255983963</v>
      </c>
      <c r="BK38" s="110">
        <f t="shared" si="45"/>
        <v>-8.8019997704476185E-3</v>
      </c>
      <c r="BL38" s="82">
        <f t="shared" si="42"/>
        <v>6742.4996728421611</v>
      </c>
      <c r="BM38" s="82">
        <f t="shared" si="43"/>
        <v>269.85622207296268</v>
      </c>
      <c r="BN38" s="96">
        <f t="shared" si="46"/>
        <v>-1.0964534690857482E-2</v>
      </c>
    </row>
    <row r="39" spans="2:66" x14ac:dyDescent="0.2">
      <c r="B39" s="108">
        <f>Bargaining!A207</f>
        <v>42278</v>
      </c>
      <c r="C39" s="114">
        <v>602.03</v>
      </c>
      <c r="D39" s="114">
        <v>462.72</v>
      </c>
      <c r="E39" s="113">
        <f t="shared" si="51"/>
        <v>1064.75</v>
      </c>
      <c r="F39" s="125">
        <v>13</v>
      </c>
      <c r="G39" s="116">
        <f t="shared" si="52"/>
        <v>449.72</v>
      </c>
      <c r="H39" s="73">
        <v>22</v>
      </c>
      <c r="I39" s="157">
        <f>VLOOKUP(B39,BUAllocate,Bargaining!$D$64,FALSE)</f>
        <v>0.56884453807495849</v>
      </c>
      <c r="J39" s="152">
        <f>VLOOKUP($B39,BUAllocate,Bargaining!$H$64,FALSE)</f>
        <v>0.27919604317500102</v>
      </c>
      <c r="K39" s="152">
        <f>VLOOKUP($B39,BUAllocate,Bargaining!$F$64,FALSE)</f>
        <v>0.14126637953221782</v>
      </c>
      <c r="L39" s="152">
        <f t="shared" si="7"/>
        <v>0.42046242270721884</v>
      </c>
      <c r="M39" s="152">
        <f>VLOOKUP($B39,BUAllocate,Bargaining!$J$64,FALSE)</f>
        <v>1.0693039217822674E-2</v>
      </c>
      <c r="N39" s="158">
        <f t="shared" si="8"/>
        <v>1</v>
      </c>
      <c r="O39" s="157">
        <f>VLOOKUP($B39,NBUAllocate,'Non Bargaining'!$D$64,FALSE)</f>
        <v>0.64629610915183622</v>
      </c>
      <c r="P39" s="152">
        <f>VLOOKUP($B39,NBUAllocate,'Non Bargaining'!$H$64,FALSE)</f>
        <v>7.6637857478350044E-2</v>
      </c>
      <c r="Q39" s="152">
        <f>VLOOKUP($B39,NBUAllocate,'Non Bargaining'!$F$64,FALSE)</f>
        <v>0.23618778185710168</v>
      </c>
      <c r="R39" s="152">
        <f t="shared" si="9"/>
        <v>0.31282563933545171</v>
      </c>
      <c r="S39" s="152">
        <f>VLOOKUP($B39,NBUAllocate,'Non Bargaining'!$J$64,FALSE)</f>
        <v>4.0878251512712065E-2</v>
      </c>
      <c r="T39" s="158">
        <f t="shared" si="10"/>
        <v>1</v>
      </c>
      <c r="U39" s="157">
        <f>VLOOKUP($B39,officersallocate,Officers!$D$64,FALSE)</f>
        <v>0.69626917568756208</v>
      </c>
      <c r="V39" s="152">
        <f>VLOOKUP($B39,officersallocate,Officers!$H$64,FALSE)</f>
        <v>0</v>
      </c>
      <c r="W39" s="152">
        <f>VLOOKUP($B39,officersallocate,Officers!$F$64,FALSE)</f>
        <v>0.23786585036692207</v>
      </c>
      <c r="X39" s="152">
        <f t="shared" si="11"/>
        <v>0.23786585036692207</v>
      </c>
      <c r="Y39" s="152">
        <f>VLOOKUP($B39,officersallocate,Officers!$J$64,FALSE)</f>
        <v>6.5864973945515798E-2</v>
      </c>
      <c r="Z39" s="158">
        <f t="shared" si="12"/>
        <v>1</v>
      </c>
      <c r="AA39" s="170">
        <f t="shared" si="13"/>
        <v>342.46147725726723</v>
      </c>
      <c r="AB39" s="143">
        <f t="shared" si="14"/>
        <v>168.08439387264585</v>
      </c>
      <c r="AC39" s="143">
        <f t="shared" si="15"/>
        <v>85.046598469781088</v>
      </c>
      <c r="AD39" s="143">
        <f t="shared" si="16"/>
        <v>253.13099234242694</v>
      </c>
      <c r="AE39" s="143">
        <f t="shared" si="17"/>
        <v>6.4375304003057847</v>
      </c>
      <c r="AF39" s="73">
        <f t="shared" si="18"/>
        <v>602.03</v>
      </c>
      <c r="AG39" s="170">
        <f t="shared" si="19"/>
        <v>290.65228620776378</v>
      </c>
      <c r="AH39" s="143">
        <f t="shared" si="20"/>
        <v>34.465577265163581</v>
      </c>
      <c r="AI39" s="143">
        <f t="shared" si="21"/>
        <v>106.21836925677577</v>
      </c>
      <c r="AJ39" s="143">
        <f t="shared" si="22"/>
        <v>140.68394652193936</v>
      </c>
      <c r="AK39" s="143">
        <f t="shared" si="23"/>
        <v>18.383767270296872</v>
      </c>
      <c r="AL39" s="73">
        <f t="shared" si="24"/>
        <v>449.72</v>
      </c>
      <c r="AM39" s="170">
        <f t="shared" si="25"/>
        <v>9.0514992839383073</v>
      </c>
      <c r="AN39" s="143">
        <f t="shared" si="26"/>
        <v>0</v>
      </c>
      <c r="AO39" s="143">
        <f t="shared" si="27"/>
        <v>3.0922560547699867</v>
      </c>
      <c r="AP39" s="143">
        <f t="shared" si="28"/>
        <v>3.0922560547699867</v>
      </c>
      <c r="AQ39" s="143">
        <f t="shared" si="29"/>
        <v>0.8562446612917054</v>
      </c>
      <c r="AR39" s="73">
        <f t="shared" si="30"/>
        <v>13</v>
      </c>
      <c r="AS39" s="170">
        <f t="shared" si="31"/>
        <v>642.16526274896933</v>
      </c>
      <c r="AT39" s="143">
        <f t="shared" si="32"/>
        <v>202.54997113780942</v>
      </c>
      <c r="AU39" s="143">
        <f t="shared" si="33"/>
        <v>194.35722378132684</v>
      </c>
      <c r="AV39" s="143">
        <f t="shared" si="34"/>
        <v>396.90719491913626</v>
      </c>
      <c r="AW39" s="143">
        <f t="shared" si="35"/>
        <v>25.677542331894362</v>
      </c>
      <c r="AX39" s="73">
        <f t="shared" si="36"/>
        <v>1064.7499999999998</v>
      </c>
      <c r="AY39" s="69">
        <f t="shared" si="2"/>
        <v>3395854</v>
      </c>
      <c r="AZ39" s="69">
        <f t="shared" si="3"/>
        <v>3483148</v>
      </c>
      <c r="BA39" s="66">
        <f t="shared" si="54"/>
        <v>6879002</v>
      </c>
      <c r="BB39" s="65">
        <f t="shared" si="4"/>
        <v>314917</v>
      </c>
      <c r="BC39" s="66">
        <f t="shared" si="38"/>
        <v>3798065</v>
      </c>
      <c r="BD39" s="82">
        <f t="shared" si="39"/>
        <v>7193919</v>
      </c>
      <c r="BE39" s="92">
        <f t="shared" si="57"/>
        <v>5640.6723917412755</v>
      </c>
      <c r="BF39" s="65">
        <f t="shared" si="58"/>
        <v>7527.5501383125857</v>
      </c>
      <c r="BG39" s="102">
        <f t="shared" si="55"/>
        <v>8.8972582277928383E-3</v>
      </c>
      <c r="BH39" s="69">
        <f t="shared" si="40"/>
        <v>24224.384615384617</v>
      </c>
      <c r="BI39" s="110">
        <f t="shared" si="56"/>
        <v>3.1754499613634805E-6</v>
      </c>
      <c r="BJ39" s="69">
        <f t="shared" si="41"/>
        <v>7983.8245186244003</v>
      </c>
      <c r="BK39" s="110">
        <f t="shared" si="45"/>
        <v>8.5266451937059968E-3</v>
      </c>
      <c r="BL39" s="82">
        <f t="shared" si="42"/>
        <v>6756.4395397980743</v>
      </c>
      <c r="BM39" s="82">
        <f t="shared" si="43"/>
        <v>256.39419962460346</v>
      </c>
      <c r="BN39" s="96">
        <f t="shared" si="46"/>
        <v>-4.988590718771499E-2</v>
      </c>
    </row>
    <row r="40" spans="2:66" x14ac:dyDescent="0.2">
      <c r="B40" s="108">
        <f>Bargaining!A208</f>
        <v>42309</v>
      </c>
      <c r="C40" s="114">
        <v>598.25</v>
      </c>
      <c r="D40" s="114">
        <v>461.28</v>
      </c>
      <c r="E40" s="113">
        <f t="shared" si="51"/>
        <v>1059.53</v>
      </c>
      <c r="F40" s="125">
        <v>13</v>
      </c>
      <c r="G40" s="116">
        <f t="shared" si="52"/>
        <v>448.28</v>
      </c>
      <c r="H40" s="73">
        <v>19</v>
      </c>
      <c r="I40" s="157">
        <f>VLOOKUP(B40,BUAllocate,Bargaining!$D$64,FALSE)</f>
        <v>0.66544598860782456</v>
      </c>
      <c r="J40" s="152">
        <f>VLOOKUP($B40,BUAllocate,Bargaining!$H$64,FALSE)</f>
        <v>0.19448988813781273</v>
      </c>
      <c r="K40" s="152">
        <f>VLOOKUP($B40,BUAllocate,Bargaining!$F$64,FALSE)</f>
        <v>0.13070784572301583</v>
      </c>
      <c r="L40" s="152">
        <f t="shared" si="7"/>
        <v>0.32519773386082856</v>
      </c>
      <c r="M40" s="152">
        <f>VLOOKUP($B40,BUAllocate,Bargaining!$J$64,FALSE)</f>
        <v>9.3562775313469262E-3</v>
      </c>
      <c r="N40" s="158">
        <f t="shared" si="8"/>
        <v>1</v>
      </c>
      <c r="O40" s="157">
        <f>VLOOKUP($B40,NBUAllocate,'Non Bargaining'!$D$64,FALSE)</f>
        <v>0.66108900964354855</v>
      </c>
      <c r="P40" s="152">
        <f>VLOOKUP($B40,NBUAllocate,'Non Bargaining'!$H$64,FALSE)</f>
        <v>6.5114870531980285E-2</v>
      </c>
      <c r="Q40" s="152">
        <f>VLOOKUP($B40,NBUAllocate,'Non Bargaining'!$F$64,FALSE)</f>
        <v>0.23004129392455572</v>
      </c>
      <c r="R40" s="152">
        <f t="shared" si="9"/>
        <v>0.29515616445653603</v>
      </c>
      <c r="S40" s="152">
        <f>VLOOKUP($B40,NBUAllocate,'Non Bargaining'!$J$64,FALSE)</f>
        <v>4.3754825899915431E-2</v>
      </c>
      <c r="T40" s="158">
        <f t="shared" si="10"/>
        <v>1</v>
      </c>
      <c r="U40" s="157">
        <f>VLOOKUP($B40,officersallocate,Officers!$D$64,FALSE)</f>
        <v>0.69444964863757752</v>
      </c>
      <c r="V40" s="152">
        <f>VLOOKUP($B40,officersallocate,Officers!$H$64,FALSE)</f>
        <v>0</v>
      </c>
      <c r="W40" s="152">
        <f>VLOOKUP($B40,officersallocate,Officers!$F$64,FALSE)</f>
        <v>0.23189284795676321</v>
      </c>
      <c r="X40" s="152">
        <f t="shared" si="11"/>
        <v>0.23189284795676321</v>
      </c>
      <c r="Y40" s="152">
        <f>VLOOKUP($B40,officersallocate,Officers!$J$64,FALSE)</f>
        <v>7.3657503405659269E-2</v>
      </c>
      <c r="Z40" s="158">
        <f t="shared" si="12"/>
        <v>1</v>
      </c>
      <c r="AA40" s="170">
        <f t="shared" si="13"/>
        <v>398.10306268463103</v>
      </c>
      <c r="AB40" s="143">
        <f t="shared" si="14"/>
        <v>116.35357557844647</v>
      </c>
      <c r="AC40" s="143">
        <f t="shared" si="15"/>
        <v>78.195968703794222</v>
      </c>
      <c r="AD40" s="143">
        <f t="shared" si="16"/>
        <v>194.54954428224067</v>
      </c>
      <c r="AE40" s="143">
        <f t="shared" si="17"/>
        <v>5.5973930331282986</v>
      </c>
      <c r="AF40" s="73">
        <f t="shared" si="18"/>
        <v>598.25</v>
      </c>
      <c r="AG40" s="170">
        <f t="shared" si="19"/>
        <v>296.35298124300994</v>
      </c>
      <c r="AH40" s="143">
        <f t="shared" si="20"/>
        <v>29.189694162076119</v>
      </c>
      <c r="AI40" s="143">
        <f t="shared" si="21"/>
        <v>103.12291124049983</v>
      </c>
      <c r="AJ40" s="143">
        <f t="shared" si="22"/>
        <v>132.31260540257594</v>
      </c>
      <c r="AK40" s="143">
        <f t="shared" si="23"/>
        <v>19.61441335441409</v>
      </c>
      <c r="AL40" s="73">
        <f t="shared" si="24"/>
        <v>448.28</v>
      </c>
      <c r="AM40" s="170">
        <f t="shared" si="25"/>
        <v>9.0278454322885082</v>
      </c>
      <c r="AN40" s="143">
        <f t="shared" si="26"/>
        <v>0</v>
      </c>
      <c r="AO40" s="143">
        <f t="shared" si="27"/>
        <v>3.0146070234379216</v>
      </c>
      <c r="AP40" s="143">
        <f t="shared" si="28"/>
        <v>3.0146070234379216</v>
      </c>
      <c r="AQ40" s="143">
        <f t="shared" si="29"/>
        <v>0.95754754427357047</v>
      </c>
      <c r="AR40" s="73">
        <f t="shared" si="30"/>
        <v>13</v>
      </c>
      <c r="AS40" s="170">
        <f t="shared" si="31"/>
        <v>703.48388935992944</v>
      </c>
      <c r="AT40" s="143">
        <f t="shared" si="32"/>
        <v>145.54326974052259</v>
      </c>
      <c r="AU40" s="143">
        <f t="shared" si="33"/>
        <v>184.33348696773197</v>
      </c>
      <c r="AV40" s="143">
        <f t="shared" si="34"/>
        <v>329.87675670825456</v>
      </c>
      <c r="AW40" s="143">
        <f t="shared" si="35"/>
        <v>26.169353931815959</v>
      </c>
      <c r="AX40" s="73">
        <f t="shared" si="36"/>
        <v>1059.53</v>
      </c>
      <c r="AY40" s="69">
        <f t="shared" si="2"/>
        <v>3253110</v>
      </c>
      <c r="AZ40" s="69">
        <f t="shared" si="3"/>
        <v>3454019</v>
      </c>
      <c r="BA40" s="66">
        <f t="shared" si="54"/>
        <v>6707129</v>
      </c>
      <c r="BB40" s="65">
        <f t="shared" si="4"/>
        <v>314917</v>
      </c>
      <c r="BC40" s="66">
        <f t="shared" si="38"/>
        <v>3768936</v>
      </c>
      <c r="BD40" s="82">
        <f t="shared" si="39"/>
        <v>7022046</v>
      </c>
      <c r="BE40" s="92">
        <f t="shared" si="57"/>
        <v>5437.709987463435</v>
      </c>
      <c r="BF40" s="65">
        <f t="shared" si="58"/>
        <v>7487.901057925772</v>
      </c>
      <c r="BG40" s="102">
        <f t="shared" si="55"/>
        <v>-5.2671957885758614E-3</v>
      </c>
      <c r="BH40" s="69">
        <f t="shared" si="40"/>
        <v>24224.384615384617</v>
      </c>
      <c r="BI40" s="110">
        <f t="shared" si="56"/>
        <v>0</v>
      </c>
      <c r="BJ40" s="69">
        <f t="shared" si="41"/>
        <v>7946.647549970482</v>
      </c>
      <c r="BK40" s="110">
        <f t="shared" si="45"/>
        <v>-4.6565362962566461E-3</v>
      </c>
      <c r="BL40" s="82">
        <f t="shared" si="42"/>
        <v>6627.5103111757098</v>
      </c>
      <c r="BM40" s="82">
        <f t="shared" si="43"/>
        <v>286.19526249807552</v>
      </c>
      <c r="BN40" s="96">
        <f t="shared" si="46"/>
        <v>0.11623142378846689</v>
      </c>
    </row>
    <row r="41" spans="2:66" x14ac:dyDescent="0.2">
      <c r="B41" s="108">
        <f>Bargaining!A209</f>
        <v>42339</v>
      </c>
      <c r="C41" s="114">
        <v>596.70000000000005</v>
      </c>
      <c r="D41" s="114">
        <v>461.1</v>
      </c>
      <c r="E41" s="113">
        <f t="shared" si="51"/>
        <v>1057.8000000000002</v>
      </c>
      <c r="F41" s="125">
        <v>13</v>
      </c>
      <c r="G41" s="116">
        <f t="shared" si="52"/>
        <v>448.1</v>
      </c>
      <c r="H41" s="73">
        <v>21</v>
      </c>
      <c r="I41" s="157">
        <f>VLOOKUP(B41,BUAllocate,Bargaining!$D$64,FALSE)</f>
        <v>0.64672428704659846</v>
      </c>
      <c r="J41" s="152">
        <f>VLOOKUP($B41,BUAllocate,Bargaining!$H$64,FALSE)</f>
        <v>0.20606414665102712</v>
      </c>
      <c r="K41" s="152">
        <f>VLOOKUP($B41,BUAllocate,Bargaining!$F$64,FALSE)</f>
        <v>0.13509128454339447</v>
      </c>
      <c r="L41" s="152">
        <f t="shared" si="7"/>
        <v>0.3411554311944216</v>
      </c>
      <c r="M41" s="152">
        <f>VLOOKUP($B41,BUAllocate,Bargaining!$J$64,FALSE)</f>
        <v>1.2120281758979985E-2</v>
      </c>
      <c r="N41" s="158">
        <f t="shared" si="8"/>
        <v>1</v>
      </c>
      <c r="O41" s="157">
        <f>VLOOKUP($B41,NBUAllocate,'Non Bargaining'!$D$64,FALSE)</f>
        <v>0.62710794817294424</v>
      </c>
      <c r="P41" s="152">
        <f>VLOOKUP($B41,NBUAllocate,'Non Bargaining'!$H$64,FALSE)</f>
        <v>6.8228821556934327E-2</v>
      </c>
      <c r="Q41" s="152">
        <f>VLOOKUP($B41,NBUAllocate,'Non Bargaining'!$F$64,FALSE)</f>
        <v>0.23981257583450222</v>
      </c>
      <c r="R41" s="152">
        <f t="shared" si="9"/>
        <v>0.30804139739143654</v>
      </c>
      <c r="S41" s="152">
        <f>VLOOKUP($B41,NBUAllocate,'Non Bargaining'!$J$64,FALSE)</f>
        <v>6.4850654435619201E-2</v>
      </c>
      <c r="T41" s="158">
        <f t="shared" si="10"/>
        <v>1</v>
      </c>
      <c r="U41" s="157">
        <f>VLOOKUP($B41,officersallocate,Officers!$D$64,FALSE)</f>
        <v>0.70396438874585099</v>
      </c>
      <c r="V41" s="152">
        <f>VLOOKUP($B41,officersallocate,Officers!$H$64,FALSE)</f>
        <v>0</v>
      </c>
      <c r="W41" s="152">
        <f>VLOOKUP($B41,officersallocate,Officers!$F$64,FALSE)</f>
        <v>0.25009771380711604</v>
      </c>
      <c r="X41" s="152">
        <f t="shared" si="11"/>
        <v>0.25009771380711604</v>
      </c>
      <c r="Y41" s="152">
        <f>VLOOKUP($B41,officersallocate,Officers!$J$64,FALSE)</f>
        <v>4.5937897447032909E-2</v>
      </c>
      <c r="Z41" s="158">
        <f t="shared" si="12"/>
        <v>0.99999999999999989</v>
      </c>
      <c r="AA41" s="170">
        <f t="shared" si="13"/>
        <v>385.90038208070536</v>
      </c>
      <c r="AB41" s="143">
        <f t="shared" si="14"/>
        <v>122.95847630666789</v>
      </c>
      <c r="AC41" s="143">
        <f t="shared" si="15"/>
        <v>80.608969487043495</v>
      </c>
      <c r="AD41" s="143">
        <f t="shared" si="16"/>
        <v>203.56744579371139</v>
      </c>
      <c r="AE41" s="143">
        <f t="shared" si="17"/>
        <v>7.2321721255833573</v>
      </c>
      <c r="AF41" s="73">
        <f t="shared" si="18"/>
        <v>596.70000000000016</v>
      </c>
      <c r="AG41" s="170">
        <f t="shared" si="19"/>
        <v>281.00707157629631</v>
      </c>
      <c r="AH41" s="143">
        <f t="shared" si="20"/>
        <v>30.573334939662274</v>
      </c>
      <c r="AI41" s="143">
        <f t="shared" si="21"/>
        <v>107.46001523144045</v>
      </c>
      <c r="AJ41" s="143">
        <f t="shared" si="22"/>
        <v>138.03335017110271</v>
      </c>
      <c r="AK41" s="143">
        <f t="shared" si="23"/>
        <v>29.059578252600964</v>
      </c>
      <c r="AL41" s="73">
        <f t="shared" si="24"/>
        <v>448.09999999999997</v>
      </c>
      <c r="AM41" s="170">
        <f t="shared" si="25"/>
        <v>9.1515370536960621</v>
      </c>
      <c r="AN41" s="143">
        <f t="shared" si="26"/>
        <v>0</v>
      </c>
      <c r="AO41" s="143">
        <f t="shared" si="27"/>
        <v>3.2512702794925086</v>
      </c>
      <c r="AP41" s="143">
        <f t="shared" si="28"/>
        <v>3.2512702794925086</v>
      </c>
      <c r="AQ41" s="143">
        <f t="shared" si="29"/>
        <v>0.5971926668114278</v>
      </c>
      <c r="AR41" s="73">
        <f t="shared" si="30"/>
        <v>12.999999999999998</v>
      </c>
      <c r="AS41" s="170">
        <f t="shared" si="31"/>
        <v>676.0589907106978</v>
      </c>
      <c r="AT41" s="143">
        <f t="shared" si="32"/>
        <v>153.53181124633016</v>
      </c>
      <c r="AU41" s="143">
        <f t="shared" si="33"/>
        <v>191.32025499797643</v>
      </c>
      <c r="AV41" s="143">
        <f t="shared" si="34"/>
        <v>344.85206624430657</v>
      </c>
      <c r="AW41" s="143">
        <f t="shared" si="35"/>
        <v>36.888943044995749</v>
      </c>
      <c r="AX41" s="73">
        <f t="shared" si="36"/>
        <v>1057.8000000000002</v>
      </c>
      <c r="AY41" s="69">
        <f t="shared" si="2"/>
        <v>3719633</v>
      </c>
      <c r="AZ41" s="69">
        <f t="shared" si="3"/>
        <v>3486210</v>
      </c>
      <c r="BA41" s="66">
        <f t="shared" si="54"/>
        <v>7205843</v>
      </c>
      <c r="BB41" s="65">
        <f t="shared" si="4"/>
        <v>322370</v>
      </c>
      <c r="BC41" s="66">
        <f t="shared" si="38"/>
        <v>3808580</v>
      </c>
      <c r="BD41" s="82">
        <f t="shared" si="39"/>
        <v>7528213</v>
      </c>
      <c r="BE41" s="92">
        <f t="shared" si="57"/>
        <v>6233.6735377911846</v>
      </c>
      <c r="BF41" s="65">
        <f t="shared" si="58"/>
        <v>7560.6376057254392</v>
      </c>
      <c r="BG41" s="102">
        <f t="shared" si="55"/>
        <v>9.7138767241959356E-3</v>
      </c>
      <c r="BH41" s="69">
        <f t="shared" si="40"/>
        <v>24797.692307692309</v>
      </c>
      <c r="BI41" s="110">
        <f t="shared" si="56"/>
        <v>2.3666553409310988E-2</v>
      </c>
      <c r="BJ41" s="69">
        <f t="shared" si="41"/>
        <v>8033.2841172748358</v>
      </c>
      <c r="BK41" s="110">
        <f t="shared" si="45"/>
        <v>1.0902278823813645E-2</v>
      </c>
      <c r="BL41" s="82">
        <f t="shared" si="42"/>
        <v>7116.8585743996964</v>
      </c>
      <c r="BM41" s="82">
        <f t="shared" si="43"/>
        <v>296.84159703767546</v>
      </c>
      <c r="BN41" s="96">
        <f t="shared" si="46"/>
        <v>3.7199548471461938E-2</v>
      </c>
    </row>
    <row r="42" spans="2:66" x14ac:dyDescent="0.2">
      <c r="B42" s="108">
        <f>Bargaining!A210</f>
        <v>42370</v>
      </c>
      <c r="C42" s="114">
        <v>588</v>
      </c>
      <c r="D42" s="114">
        <v>463</v>
      </c>
      <c r="E42" s="113">
        <f t="shared" si="51"/>
        <v>1051</v>
      </c>
      <c r="F42" s="125">
        <v>11</v>
      </c>
      <c r="G42" s="116">
        <f t="shared" si="52"/>
        <v>452</v>
      </c>
      <c r="H42" s="73">
        <v>20</v>
      </c>
      <c r="I42" s="157">
        <f>VLOOKUP(B42,BUAllocate,Bargaining!$D$64,FALSE)</f>
        <v>0.60315069861011372</v>
      </c>
      <c r="J42" s="152">
        <f>VLOOKUP($B42,BUAllocate,Bargaining!$H$64,FALSE)</f>
        <v>0.22448664130642659</v>
      </c>
      <c r="K42" s="152">
        <f>VLOOKUP($B42,BUAllocate,Bargaining!$F$64,FALSE)</f>
        <v>0.16389821453454292</v>
      </c>
      <c r="L42" s="152">
        <f t="shared" si="7"/>
        <v>0.38838485584096949</v>
      </c>
      <c r="M42" s="152">
        <f>VLOOKUP($B42,BUAllocate,Bargaining!$J$64,FALSE)</f>
        <v>8.4644455489168123E-3</v>
      </c>
      <c r="N42" s="158">
        <f t="shared" si="8"/>
        <v>1</v>
      </c>
      <c r="O42" s="157">
        <f>VLOOKUP($B42,NBUAllocate,'Non Bargaining'!$D$64,FALSE)</f>
        <v>0.66912107554722089</v>
      </c>
      <c r="P42" s="152">
        <f>VLOOKUP($B42,NBUAllocate,'Non Bargaining'!$H$64,FALSE)</f>
        <v>5.3504281736263176E-2</v>
      </c>
      <c r="Q42" s="152">
        <f>VLOOKUP($B42,NBUAllocate,'Non Bargaining'!$F$64,FALSE)</f>
        <v>0.23213950840058808</v>
      </c>
      <c r="R42" s="152">
        <f t="shared" si="9"/>
        <v>0.28564379013685126</v>
      </c>
      <c r="S42" s="152">
        <f>VLOOKUP($B42,NBUAllocate,'Non Bargaining'!$J$64,FALSE)</f>
        <v>4.5235134315927836E-2</v>
      </c>
      <c r="T42" s="158">
        <f t="shared" si="10"/>
        <v>1</v>
      </c>
      <c r="U42" s="157">
        <f>VLOOKUP($B42,officersallocate,Officers!$D$64,FALSE)</f>
        <v>0.70604573522332548</v>
      </c>
      <c r="V42" s="152">
        <f>VLOOKUP($B42,officersallocate,Officers!$H$64,FALSE)</f>
        <v>0</v>
      </c>
      <c r="W42" s="152">
        <f>VLOOKUP($B42,officersallocate,Officers!$F$64,FALSE)</f>
        <v>0.24383114746717738</v>
      </c>
      <c r="X42" s="152">
        <f t="shared" si="11"/>
        <v>0.24383114746717738</v>
      </c>
      <c r="Y42" s="152">
        <f>VLOOKUP($B42,officersallocate,Officers!$J$64,FALSE)</f>
        <v>5.0123117309497173E-2</v>
      </c>
      <c r="Z42" s="158">
        <f t="shared" si="12"/>
        <v>1</v>
      </c>
      <c r="AA42" s="170">
        <f t="shared" si="13"/>
        <v>354.65261078274688</v>
      </c>
      <c r="AB42" s="143">
        <f t="shared" si="14"/>
        <v>131.99814508817883</v>
      </c>
      <c r="AC42" s="143">
        <f t="shared" si="15"/>
        <v>96.372150146311242</v>
      </c>
      <c r="AD42" s="143">
        <f t="shared" si="16"/>
        <v>228.37029523449007</v>
      </c>
      <c r="AE42" s="143">
        <f t="shared" si="17"/>
        <v>4.977093982763086</v>
      </c>
      <c r="AF42" s="73">
        <f t="shared" si="18"/>
        <v>588</v>
      </c>
      <c r="AG42" s="170">
        <f t="shared" si="19"/>
        <v>302.44272614734382</v>
      </c>
      <c r="AH42" s="143">
        <f t="shared" si="20"/>
        <v>24.183935344790957</v>
      </c>
      <c r="AI42" s="143">
        <f t="shared" si="21"/>
        <v>104.92705779706581</v>
      </c>
      <c r="AJ42" s="143">
        <f t="shared" si="22"/>
        <v>129.11099314185677</v>
      </c>
      <c r="AK42" s="143">
        <f t="shared" si="23"/>
        <v>20.446280710799382</v>
      </c>
      <c r="AL42" s="73">
        <f t="shared" si="24"/>
        <v>451.99999999999994</v>
      </c>
      <c r="AM42" s="170">
        <f t="shared" si="25"/>
        <v>7.7665030874565799</v>
      </c>
      <c r="AN42" s="143">
        <f t="shared" si="26"/>
        <v>0</v>
      </c>
      <c r="AO42" s="143">
        <f t="shared" si="27"/>
        <v>2.6821426221389513</v>
      </c>
      <c r="AP42" s="143">
        <f t="shared" si="28"/>
        <v>2.6821426221389513</v>
      </c>
      <c r="AQ42" s="143">
        <f t="shared" si="29"/>
        <v>0.55135429040446893</v>
      </c>
      <c r="AR42" s="73">
        <f t="shared" si="30"/>
        <v>11</v>
      </c>
      <c r="AS42" s="170">
        <f t="shared" si="31"/>
        <v>664.86184001754737</v>
      </c>
      <c r="AT42" s="143">
        <f t="shared" si="32"/>
        <v>156.1820804329698</v>
      </c>
      <c r="AU42" s="143">
        <f t="shared" si="33"/>
        <v>203.98135056551598</v>
      </c>
      <c r="AV42" s="143">
        <f t="shared" si="34"/>
        <v>360.16343099848575</v>
      </c>
      <c r="AW42" s="143">
        <f t="shared" si="35"/>
        <v>25.974728983966937</v>
      </c>
      <c r="AX42" s="73">
        <f t="shared" si="36"/>
        <v>1051</v>
      </c>
      <c r="AY42" s="69">
        <f t="shared" si="2"/>
        <v>3545182</v>
      </c>
      <c r="AZ42" s="69">
        <f t="shared" si="3"/>
        <v>3530110</v>
      </c>
      <c r="BA42" s="66">
        <f t="shared" si="54"/>
        <v>7075292</v>
      </c>
      <c r="BB42" s="65">
        <f t="shared" si="4"/>
        <v>288749</v>
      </c>
      <c r="BC42" s="66">
        <f t="shared" si="38"/>
        <v>3818859</v>
      </c>
      <c r="BD42" s="82">
        <f t="shared" si="39"/>
        <v>7364041</v>
      </c>
      <c r="BE42" s="92">
        <f t="shared" si="57"/>
        <v>6029.2210884353744</v>
      </c>
      <c r="BF42" s="65">
        <f t="shared" si="58"/>
        <v>7624.427645788337</v>
      </c>
      <c r="BG42" s="102">
        <f t="shared" si="55"/>
        <v>8.43712440530036E-3</v>
      </c>
      <c r="BH42" s="69">
        <f t="shared" si="40"/>
        <v>26249.909090909092</v>
      </c>
      <c r="BI42" s="110">
        <f t="shared" si="56"/>
        <v>5.856257772689203E-2</v>
      </c>
      <c r="BJ42" s="69">
        <f t="shared" si="41"/>
        <v>8056.664556962025</v>
      </c>
      <c r="BK42" s="110">
        <f t="shared" si="45"/>
        <v>2.910446007618694E-3</v>
      </c>
      <c r="BL42" s="82">
        <f t="shared" si="42"/>
        <v>7006.6993339676501</v>
      </c>
      <c r="BM42" s="82">
        <f t="shared" si="43"/>
        <v>301.46105442176872</v>
      </c>
      <c r="BN42" s="96">
        <f t="shared" si="46"/>
        <v>1.556202846970588E-2</v>
      </c>
    </row>
    <row r="43" spans="2:66" x14ac:dyDescent="0.2">
      <c r="B43" s="108">
        <f>Bargaining!A211</f>
        <v>42401</v>
      </c>
      <c r="C43" s="114">
        <v>610</v>
      </c>
      <c r="D43" s="114">
        <v>464</v>
      </c>
      <c r="E43" s="113">
        <f t="shared" si="51"/>
        <v>1074</v>
      </c>
      <c r="F43" s="125">
        <v>11</v>
      </c>
      <c r="G43" s="116">
        <f t="shared" si="52"/>
        <v>453</v>
      </c>
      <c r="H43" s="73">
        <v>21</v>
      </c>
      <c r="I43" s="157">
        <f>VLOOKUP(B43,BUAllocate,Bargaining!$D$64,FALSE)</f>
        <v>0.66325231131362727</v>
      </c>
      <c r="J43" s="152">
        <f>VLOOKUP($B43,BUAllocate,Bargaining!$H$64,FALSE)</f>
        <v>0.18476084263218395</v>
      </c>
      <c r="K43" s="152">
        <f>VLOOKUP($B43,BUAllocate,Bargaining!$F$64,FALSE)</f>
        <v>0.14269986704786963</v>
      </c>
      <c r="L43" s="152">
        <f t="shared" si="7"/>
        <v>0.32746070968005359</v>
      </c>
      <c r="M43" s="152">
        <f>VLOOKUP($B43,BUAllocate,Bargaining!$J$64,FALSE)</f>
        <v>9.2869790063191751E-3</v>
      </c>
      <c r="N43" s="158">
        <f t="shared" si="8"/>
        <v>1</v>
      </c>
      <c r="O43" s="157">
        <f>VLOOKUP($B43,NBUAllocate,'Non Bargaining'!$D$64,FALSE)</f>
        <v>0.67541073507028382</v>
      </c>
      <c r="P43" s="152">
        <f>VLOOKUP($B43,NBUAllocate,'Non Bargaining'!$H$64,FALSE)</f>
        <v>5.330266809920315E-2</v>
      </c>
      <c r="Q43" s="152">
        <f>VLOOKUP($B43,NBUAllocate,'Non Bargaining'!$F$64,FALSE)</f>
        <v>0.23007543199928374</v>
      </c>
      <c r="R43" s="152">
        <f t="shared" si="9"/>
        <v>0.28337810009848691</v>
      </c>
      <c r="S43" s="152">
        <f>VLOOKUP($B43,NBUAllocate,'Non Bargaining'!$J$64,FALSE)</f>
        <v>4.1211164831229295E-2</v>
      </c>
      <c r="T43" s="158">
        <f t="shared" si="10"/>
        <v>1</v>
      </c>
      <c r="U43" s="157">
        <f>VLOOKUP($B43,officersallocate,Officers!$D$64,FALSE)</f>
        <v>0.68640801243978378</v>
      </c>
      <c r="V43" s="152">
        <f>VLOOKUP($B43,officersallocate,Officers!$H$64,FALSE)</f>
        <v>0</v>
      </c>
      <c r="W43" s="152">
        <f>VLOOKUP($B43,officersallocate,Officers!$F$64,FALSE)</f>
        <v>0.23799744416469554</v>
      </c>
      <c r="X43" s="152">
        <f t="shared" si="11"/>
        <v>0.23799744416469554</v>
      </c>
      <c r="Y43" s="152">
        <f>VLOOKUP($B43,officersallocate,Officers!$J$64,FALSE)</f>
        <v>7.5594543395520714E-2</v>
      </c>
      <c r="Z43" s="158">
        <f t="shared" si="12"/>
        <v>1</v>
      </c>
      <c r="AA43" s="170">
        <f t="shared" si="13"/>
        <v>404.58390990131261</v>
      </c>
      <c r="AB43" s="143">
        <f t="shared" si="14"/>
        <v>112.70411400563221</v>
      </c>
      <c r="AC43" s="143">
        <f t="shared" si="15"/>
        <v>87.046918899200477</v>
      </c>
      <c r="AD43" s="143">
        <f t="shared" si="16"/>
        <v>199.7510329048327</v>
      </c>
      <c r="AE43" s="143">
        <f t="shared" si="17"/>
        <v>5.6650571938546967</v>
      </c>
      <c r="AF43" s="73">
        <f t="shared" si="18"/>
        <v>610.00000000000011</v>
      </c>
      <c r="AG43" s="170">
        <f t="shared" si="19"/>
        <v>305.96106298683856</v>
      </c>
      <c r="AH43" s="143">
        <f t="shared" si="20"/>
        <v>24.146108648939027</v>
      </c>
      <c r="AI43" s="143">
        <f t="shared" si="21"/>
        <v>104.22417069567554</v>
      </c>
      <c r="AJ43" s="143">
        <f t="shared" si="22"/>
        <v>128.37027934461457</v>
      </c>
      <c r="AK43" s="143">
        <f t="shared" si="23"/>
        <v>18.668657668546871</v>
      </c>
      <c r="AL43" s="73">
        <f t="shared" si="24"/>
        <v>453</v>
      </c>
      <c r="AM43" s="170">
        <f t="shared" si="25"/>
        <v>7.5504881368376218</v>
      </c>
      <c r="AN43" s="143">
        <f t="shared" si="26"/>
        <v>0</v>
      </c>
      <c r="AO43" s="143">
        <f t="shared" si="27"/>
        <v>2.617971885811651</v>
      </c>
      <c r="AP43" s="143">
        <f t="shared" si="28"/>
        <v>2.617971885811651</v>
      </c>
      <c r="AQ43" s="143">
        <f t="shared" si="29"/>
        <v>0.83153997735072782</v>
      </c>
      <c r="AR43" s="73">
        <f t="shared" si="30"/>
        <v>11</v>
      </c>
      <c r="AS43" s="170">
        <f t="shared" si="31"/>
        <v>718.09546102498882</v>
      </c>
      <c r="AT43" s="143">
        <f t="shared" si="32"/>
        <v>136.85022265457124</v>
      </c>
      <c r="AU43" s="143">
        <f t="shared" si="33"/>
        <v>193.88906148068764</v>
      </c>
      <c r="AV43" s="143">
        <f t="shared" si="34"/>
        <v>330.73928413525891</v>
      </c>
      <c r="AW43" s="143">
        <f t="shared" si="35"/>
        <v>25.165254839752297</v>
      </c>
      <c r="AX43" s="73">
        <f t="shared" si="36"/>
        <v>1074</v>
      </c>
      <c r="AY43" s="69">
        <f t="shared" si="2"/>
        <v>3355343</v>
      </c>
      <c r="AZ43" s="69">
        <f t="shared" si="3"/>
        <v>3574080</v>
      </c>
      <c r="BA43" s="66">
        <f t="shared" si="54"/>
        <v>6929423</v>
      </c>
      <c r="BB43" s="65">
        <f t="shared" si="4"/>
        <v>288751</v>
      </c>
      <c r="BC43" s="66">
        <f t="shared" si="38"/>
        <v>3862831</v>
      </c>
      <c r="BD43" s="82">
        <f t="shared" si="39"/>
        <v>7218174</v>
      </c>
      <c r="BE43" s="92">
        <f t="shared" si="57"/>
        <v>5500.562295081967</v>
      </c>
      <c r="BF43" s="65">
        <f t="shared" si="58"/>
        <v>7702.7586206896549</v>
      </c>
      <c r="BG43" s="102">
        <f t="shared" si="55"/>
        <v>1.0273685913274705E-2</v>
      </c>
      <c r="BH43" s="69">
        <f t="shared" si="40"/>
        <v>26250.090909090908</v>
      </c>
      <c r="BI43" s="110">
        <f t="shared" si="56"/>
        <v>6.9264309139708608E-6</v>
      </c>
      <c r="BJ43" s="69">
        <f t="shared" si="41"/>
        <v>8132.2757894736842</v>
      </c>
      <c r="BK43" s="110">
        <f t="shared" si="45"/>
        <v>9.384929951728108E-3</v>
      </c>
      <c r="BL43" s="82">
        <f t="shared" si="42"/>
        <v>6720.8324022346369</v>
      </c>
      <c r="BM43" s="82">
        <f t="shared" si="43"/>
        <v>261.93153786104602</v>
      </c>
      <c r="BN43" s="96">
        <f t="shared" si="46"/>
        <v>-0.13112644562510442</v>
      </c>
    </row>
    <row r="44" spans="2:66" x14ac:dyDescent="0.2">
      <c r="B44" s="108">
        <f>Bargaining!A212</f>
        <v>42430</v>
      </c>
      <c r="C44" s="114">
        <v>607.4</v>
      </c>
      <c r="D44" s="114">
        <v>466.5</v>
      </c>
      <c r="E44" s="113">
        <f t="shared" si="51"/>
        <v>1073.9000000000001</v>
      </c>
      <c r="F44" s="125">
        <v>11</v>
      </c>
      <c r="G44" s="116">
        <f t="shared" si="52"/>
        <v>455.5</v>
      </c>
      <c r="H44" s="73">
        <v>23</v>
      </c>
      <c r="I44" s="157">
        <f>VLOOKUP(B44,BUAllocate,Bargaining!$D$64,FALSE)</f>
        <v>0.63112987253537245</v>
      </c>
      <c r="J44" s="152">
        <f>VLOOKUP($B44,BUAllocate,Bargaining!$H$64,FALSE)</f>
        <v>0.18435498886635829</v>
      </c>
      <c r="K44" s="152">
        <f>VLOOKUP($B44,BUAllocate,Bargaining!$F$64,FALSE)</f>
        <v>0.17417820135674322</v>
      </c>
      <c r="L44" s="152">
        <f t="shared" si="7"/>
        <v>0.35853319022310148</v>
      </c>
      <c r="M44" s="152">
        <f>VLOOKUP($B44,BUAllocate,Bargaining!$J$64,FALSE)</f>
        <v>1.0336937241526017E-2</v>
      </c>
      <c r="N44" s="158">
        <f t="shared" si="8"/>
        <v>1</v>
      </c>
      <c r="O44" s="157">
        <f>VLOOKUP($B44,NBUAllocate,'Non Bargaining'!$D$64,FALSE)</f>
        <v>0.64711677582652571</v>
      </c>
      <c r="P44" s="152">
        <f>VLOOKUP($B44,NBUAllocate,'Non Bargaining'!$H$64,FALSE)</f>
        <v>5.9724075913194993E-2</v>
      </c>
      <c r="Q44" s="152">
        <f>VLOOKUP($B44,NBUAllocate,'Non Bargaining'!$F$64,FALSE)</f>
        <v>0.24872575374488146</v>
      </c>
      <c r="R44" s="152">
        <f t="shared" si="9"/>
        <v>0.30844982965807644</v>
      </c>
      <c r="S44" s="152">
        <f>VLOOKUP($B44,NBUAllocate,'Non Bargaining'!$J$64,FALSE)</f>
        <v>4.4433394515397823E-2</v>
      </c>
      <c r="T44" s="158">
        <f t="shared" si="10"/>
        <v>1</v>
      </c>
      <c r="U44" s="157">
        <f>VLOOKUP($B44,officersallocate,Officers!$D$64,FALSE)</f>
        <v>0.77792389801873751</v>
      </c>
      <c r="V44" s="152">
        <f>VLOOKUP($B44,officersallocate,Officers!$H$64,FALSE)</f>
        <v>0</v>
      </c>
      <c r="W44" s="152">
        <f>VLOOKUP($B44,officersallocate,Officers!$F$64,FALSE)</f>
        <v>0.20836533046639022</v>
      </c>
      <c r="X44" s="152">
        <f t="shared" si="11"/>
        <v>0.20836533046639022</v>
      </c>
      <c r="Y44" s="152">
        <f>VLOOKUP($B44,officersallocate,Officers!$J$64,FALSE)</f>
        <v>1.3710771514872268E-2</v>
      </c>
      <c r="Z44" s="158">
        <f t="shared" si="12"/>
        <v>1</v>
      </c>
      <c r="AA44" s="170">
        <f t="shared" si="13"/>
        <v>383.34828457798523</v>
      </c>
      <c r="AB44" s="143">
        <f t="shared" si="14"/>
        <v>111.97722023742602</v>
      </c>
      <c r="AC44" s="143">
        <f t="shared" si="15"/>
        <v>105.79583950408583</v>
      </c>
      <c r="AD44" s="143">
        <f t="shared" si="16"/>
        <v>217.77305974151184</v>
      </c>
      <c r="AE44" s="143">
        <f t="shared" si="17"/>
        <v>6.2786556805029026</v>
      </c>
      <c r="AF44" s="73">
        <f t="shared" si="18"/>
        <v>607.4</v>
      </c>
      <c r="AG44" s="170">
        <f t="shared" si="19"/>
        <v>294.76169138898246</v>
      </c>
      <c r="AH44" s="143">
        <f t="shared" si="20"/>
        <v>27.204316578460318</v>
      </c>
      <c r="AI44" s="143">
        <f t="shared" si="21"/>
        <v>113.29458083079351</v>
      </c>
      <c r="AJ44" s="143">
        <f t="shared" si="22"/>
        <v>140.49889740925383</v>
      </c>
      <c r="AK44" s="143">
        <f t="shared" si="23"/>
        <v>20.239411201763708</v>
      </c>
      <c r="AL44" s="73">
        <f t="shared" si="24"/>
        <v>455.5</v>
      </c>
      <c r="AM44" s="170">
        <f t="shared" si="25"/>
        <v>8.5571628782061122</v>
      </c>
      <c r="AN44" s="143">
        <f t="shared" si="26"/>
        <v>0</v>
      </c>
      <c r="AO44" s="143">
        <f t="shared" si="27"/>
        <v>2.2920186351302925</v>
      </c>
      <c r="AP44" s="143">
        <f t="shared" si="28"/>
        <v>2.2920186351302925</v>
      </c>
      <c r="AQ44" s="143">
        <f t="shared" si="29"/>
        <v>0.15081848666359496</v>
      </c>
      <c r="AR44" s="73">
        <f t="shared" si="30"/>
        <v>11</v>
      </c>
      <c r="AS44" s="170">
        <f t="shared" si="31"/>
        <v>686.66713884517378</v>
      </c>
      <c r="AT44" s="143">
        <f t="shared" si="32"/>
        <v>139.18153681588635</v>
      </c>
      <c r="AU44" s="143">
        <f t="shared" si="33"/>
        <v>221.38243897000964</v>
      </c>
      <c r="AV44" s="143">
        <f t="shared" si="34"/>
        <v>360.56397578589599</v>
      </c>
      <c r="AW44" s="143">
        <f t="shared" si="35"/>
        <v>26.668885368930205</v>
      </c>
      <c r="AX44" s="73">
        <f t="shared" si="36"/>
        <v>1073.9000000000001</v>
      </c>
      <c r="AY44" s="69">
        <f t="shared" si="2"/>
        <v>3709029</v>
      </c>
      <c r="AZ44" s="69">
        <f t="shared" si="3"/>
        <v>3654121</v>
      </c>
      <c r="BA44" s="66">
        <f t="shared" si="54"/>
        <v>7363150</v>
      </c>
      <c r="BB44" s="65">
        <f t="shared" si="4"/>
        <v>625056</v>
      </c>
      <c r="BC44" s="66">
        <f t="shared" si="38"/>
        <v>4279177</v>
      </c>
      <c r="BD44" s="82">
        <f t="shared" si="39"/>
        <v>7988206</v>
      </c>
      <c r="BE44" s="92">
        <f t="shared" si="57"/>
        <v>6106.4027000329279</v>
      </c>
      <c r="BF44" s="65">
        <f t="shared" si="58"/>
        <v>7833.0568060021433</v>
      </c>
      <c r="BG44" s="102">
        <f t="shared" si="55"/>
        <v>1.6915781959271927E-2</v>
      </c>
      <c r="BH44" s="69">
        <f t="shared" si="40"/>
        <v>56823.272727272728</v>
      </c>
      <c r="BI44" s="110">
        <f t="shared" si="56"/>
        <v>1.164688607139023</v>
      </c>
      <c r="BJ44" s="69">
        <f t="shared" si="41"/>
        <v>8961.6272251308892</v>
      </c>
      <c r="BK44" s="110">
        <f t="shared" si="45"/>
        <v>0.10198269920096747</v>
      </c>
      <c r="BL44" s="82">
        <f t="shared" si="42"/>
        <v>7438.5007915075885</v>
      </c>
      <c r="BM44" s="82">
        <f t="shared" si="43"/>
        <v>265.49576956664902</v>
      </c>
      <c r="BN44" s="96">
        <f t="shared" si="46"/>
        <v>1.3607493525631906E-2</v>
      </c>
    </row>
    <row r="45" spans="2:66" x14ac:dyDescent="0.2">
      <c r="B45" s="108">
        <f>Bargaining!A213</f>
        <v>42461</v>
      </c>
      <c r="C45" s="114">
        <v>613.4</v>
      </c>
      <c r="D45" s="114">
        <v>471.2</v>
      </c>
      <c r="E45" s="113">
        <f t="shared" si="51"/>
        <v>1084.5999999999999</v>
      </c>
      <c r="F45" s="125">
        <v>11</v>
      </c>
      <c r="G45" s="116">
        <f t="shared" si="52"/>
        <v>460.2</v>
      </c>
      <c r="H45" s="73">
        <v>21</v>
      </c>
      <c r="I45" s="157">
        <f>VLOOKUP(B45,BUAllocate,Bargaining!$D$64,FALSE)</f>
        <v>0.64931571919174957</v>
      </c>
      <c r="J45" s="152">
        <f>VLOOKUP($B45,BUAllocate,Bargaining!$H$64,FALSE)</f>
        <v>0.20016456316701586</v>
      </c>
      <c r="K45" s="152">
        <f>VLOOKUP($B45,BUAllocate,Bargaining!$F$64,FALSE)</f>
        <v>0.14177300195705256</v>
      </c>
      <c r="L45" s="152">
        <f t="shared" si="7"/>
        <v>0.34193756512406842</v>
      </c>
      <c r="M45" s="152">
        <f>VLOOKUP($B45,BUAllocate,Bargaining!$J$64,FALSE)</f>
        <v>8.7467156841819667E-3</v>
      </c>
      <c r="N45" s="158">
        <f t="shared" si="8"/>
        <v>0.99999999999999989</v>
      </c>
      <c r="O45" s="157">
        <f>VLOOKUP($B45,NBUAllocate,'Non Bargaining'!$D$64,FALSE)</f>
        <v>0.66272064879524017</v>
      </c>
      <c r="P45" s="152">
        <f>VLOOKUP($B45,NBUAllocate,'Non Bargaining'!$H$64,FALSE)</f>
        <v>6.8626515017898931E-2</v>
      </c>
      <c r="Q45" s="152">
        <f>VLOOKUP($B45,NBUAllocate,'Non Bargaining'!$F$64,FALSE)</f>
        <v>0.22911094318780639</v>
      </c>
      <c r="R45" s="152">
        <f t="shared" si="9"/>
        <v>0.2977374582057053</v>
      </c>
      <c r="S45" s="152">
        <f>VLOOKUP($B45,NBUAllocate,'Non Bargaining'!$J$64,FALSE)</f>
        <v>3.9541892999054487E-2</v>
      </c>
      <c r="T45" s="158">
        <f t="shared" si="10"/>
        <v>1</v>
      </c>
      <c r="U45" s="157">
        <f>VLOOKUP($B45,officersallocate,Officers!$D$64,FALSE)</f>
        <v>0.68477027743727892</v>
      </c>
      <c r="V45" s="152">
        <f>VLOOKUP($B45,officersallocate,Officers!$H$64,FALSE)</f>
        <v>0</v>
      </c>
      <c r="W45" s="152">
        <f>VLOOKUP($B45,officersallocate,Officers!$F$64,FALSE)</f>
        <v>0.24858014913263532</v>
      </c>
      <c r="X45" s="152">
        <f t="shared" si="11"/>
        <v>0.24858014913263532</v>
      </c>
      <c r="Y45" s="152">
        <f>VLOOKUP($B45,officersallocate,Officers!$J$64,FALSE)</f>
        <v>6.6649573430085735E-2</v>
      </c>
      <c r="Z45" s="158">
        <f t="shared" si="12"/>
        <v>0.99999999999999989</v>
      </c>
      <c r="AA45" s="170">
        <f t="shared" si="13"/>
        <v>398.29026215221916</v>
      </c>
      <c r="AB45" s="143">
        <f t="shared" si="14"/>
        <v>122.78094304664752</v>
      </c>
      <c r="AC45" s="143">
        <f t="shared" si="15"/>
        <v>86.963559400456035</v>
      </c>
      <c r="AD45" s="143">
        <f t="shared" si="16"/>
        <v>209.74450244710357</v>
      </c>
      <c r="AE45" s="143">
        <f t="shared" si="17"/>
        <v>5.3652354006772178</v>
      </c>
      <c r="AF45" s="73">
        <f t="shared" si="18"/>
        <v>613.39999999999986</v>
      </c>
      <c r="AG45" s="170">
        <f t="shared" si="19"/>
        <v>304.9840425755695</v>
      </c>
      <c r="AH45" s="143">
        <f t="shared" si="20"/>
        <v>31.581922211237089</v>
      </c>
      <c r="AI45" s="143">
        <f t="shared" si="21"/>
        <v>105.4368560550285</v>
      </c>
      <c r="AJ45" s="143">
        <f t="shared" si="22"/>
        <v>137.0187782662656</v>
      </c>
      <c r="AK45" s="143">
        <f t="shared" si="23"/>
        <v>18.197179158164875</v>
      </c>
      <c r="AL45" s="73">
        <f t="shared" si="24"/>
        <v>460.2</v>
      </c>
      <c r="AM45" s="170">
        <f t="shared" si="25"/>
        <v>7.5324730518100678</v>
      </c>
      <c r="AN45" s="143">
        <f t="shared" si="26"/>
        <v>0</v>
      </c>
      <c r="AO45" s="143">
        <f t="shared" si="27"/>
        <v>2.7343816404589885</v>
      </c>
      <c r="AP45" s="143">
        <f t="shared" si="28"/>
        <v>2.7343816404589885</v>
      </c>
      <c r="AQ45" s="143">
        <f t="shared" si="29"/>
        <v>0.73314530773094311</v>
      </c>
      <c r="AR45" s="73">
        <f t="shared" si="30"/>
        <v>11</v>
      </c>
      <c r="AS45" s="170">
        <f t="shared" si="31"/>
        <v>710.80677777959863</v>
      </c>
      <c r="AT45" s="143">
        <f t="shared" si="32"/>
        <v>154.36286525788461</v>
      </c>
      <c r="AU45" s="143">
        <f t="shared" si="33"/>
        <v>195.13479709594353</v>
      </c>
      <c r="AV45" s="143">
        <f t="shared" si="34"/>
        <v>349.4976623538281</v>
      </c>
      <c r="AW45" s="143">
        <f t="shared" si="35"/>
        <v>24.295559866573036</v>
      </c>
      <c r="AX45" s="73">
        <f t="shared" si="36"/>
        <v>1084.5999999999999</v>
      </c>
      <c r="AY45" s="69">
        <f t="shared" si="2"/>
        <v>3490453</v>
      </c>
      <c r="AZ45" s="69">
        <f t="shared" si="3"/>
        <v>3708042</v>
      </c>
      <c r="BA45" s="66">
        <f t="shared" si="54"/>
        <v>7198495</v>
      </c>
      <c r="BB45" s="65">
        <f t="shared" si="4"/>
        <v>284713</v>
      </c>
      <c r="BC45" s="66">
        <f t="shared" si="38"/>
        <v>3992755</v>
      </c>
      <c r="BD45" s="82">
        <f t="shared" si="39"/>
        <v>7483208</v>
      </c>
      <c r="BE45" s="92">
        <f t="shared" si="57"/>
        <v>5690.3374633192043</v>
      </c>
      <c r="BF45" s="65">
        <f t="shared" si="58"/>
        <v>7869.3590831918509</v>
      </c>
      <c r="BG45" s="102">
        <f t="shared" si="55"/>
        <v>4.6344968623093256E-3</v>
      </c>
      <c r="BH45" s="69">
        <f t="shared" si="40"/>
        <v>25883</v>
      </c>
      <c r="BI45" s="110">
        <f t="shared" si="56"/>
        <v>-0.54450001279885318</v>
      </c>
      <c r="BJ45" s="69">
        <f t="shared" si="41"/>
        <v>8280.288262131895</v>
      </c>
      <c r="BK45" s="110">
        <f t="shared" si="45"/>
        <v>-7.6028487447941454E-2</v>
      </c>
      <c r="BL45" s="82">
        <f t="shared" si="42"/>
        <v>6899.5094965886046</v>
      </c>
      <c r="BM45" s="82">
        <f t="shared" si="43"/>
        <v>270.9684506342478</v>
      </c>
      <c r="BN45" s="96">
        <f t="shared" si="46"/>
        <v>2.0613063163045786E-2</v>
      </c>
    </row>
    <row r="46" spans="2:66" x14ac:dyDescent="0.2">
      <c r="B46" s="108">
        <f>Bargaining!A214</f>
        <v>42491</v>
      </c>
      <c r="C46" s="114">
        <v>610.92999999999995</v>
      </c>
      <c r="D46" s="114">
        <v>468.33</v>
      </c>
      <c r="E46" s="113">
        <f t="shared" si="51"/>
        <v>1079.26</v>
      </c>
      <c r="F46" s="125">
        <v>11</v>
      </c>
      <c r="G46" s="116">
        <f t="shared" si="52"/>
        <v>457.33</v>
      </c>
      <c r="H46" s="73">
        <v>21</v>
      </c>
      <c r="I46" s="157">
        <f>VLOOKUP(B46,BUAllocate,Bargaining!$D$64,FALSE)</f>
        <v>0.66747693455991997</v>
      </c>
      <c r="J46" s="152">
        <f>VLOOKUP($B46,BUAllocate,Bargaining!$H$64,FALSE)</f>
        <v>0.18777491232092522</v>
      </c>
      <c r="K46" s="152">
        <f>VLOOKUP($B46,BUAllocate,Bargaining!$F$64,FALSE)</f>
        <v>0.13518587629147777</v>
      </c>
      <c r="L46" s="152">
        <f t="shared" si="7"/>
        <v>0.32296078861240296</v>
      </c>
      <c r="M46" s="152">
        <f>VLOOKUP($B46,BUAllocate,Bargaining!$J$64,FALSE)</f>
        <v>9.5622768276770777E-3</v>
      </c>
      <c r="N46" s="158">
        <f t="shared" si="8"/>
        <v>1</v>
      </c>
      <c r="O46" s="157">
        <f>VLOOKUP($B46,NBUAllocate,'Non Bargaining'!$D$64,FALSE)</f>
        <v>0.65932622284075781</v>
      </c>
      <c r="P46" s="152">
        <f>VLOOKUP($B46,NBUAllocate,'Non Bargaining'!$H$64,FALSE)</f>
        <v>6.9019186114361933E-2</v>
      </c>
      <c r="Q46" s="152">
        <f>VLOOKUP($B46,NBUAllocate,'Non Bargaining'!$F$64,FALSE)</f>
        <v>0.22987672068067025</v>
      </c>
      <c r="R46" s="152">
        <f t="shared" si="9"/>
        <v>0.2988959067950322</v>
      </c>
      <c r="S46" s="152">
        <f>VLOOKUP($B46,NBUAllocate,'Non Bargaining'!$J$64,FALSE)</f>
        <v>4.177787036421006E-2</v>
      </c>
      <c r="T46" s="158">
        <f t="shared" si="10"/>
        <v>1</v>
      </c>
      <c r="U46" s="157">
        <f>VLOOKUP($B46,officersallocate,Officers!$D$64,FALSE)</f>
        <v>0.70235289572306148</v>
      </c>
      <c r="V46" s="152">
        <f>VLOOKUP($B46,officersallocate,Officers!$H$64,FALSE)</f>
        <v>0</v>
      </c>
      <c r="W46" s="152">
        <f>VLOOKUP($B46,officersallocate,Officers!$F$64,FALSE)</f>
        <v>0.24313255804968512</v>
      </c>
      <c r="X46" s="152">
        <f t="shared" si="11"/>
        <v>0.24313255804968512</v>
      </c>
      <c r="Y46" s="152">
        <f>VLOOKUP($B46,officersallocate,Officers!$J$64,FALSE)</f>
        <v>5.4514546227253408E-2</v>
      </c>
      <c r="Z46" s="158">
        <f t="shared" si="12"/>
        <v>1</v>
      </c>
      <c r="AA46" s="170">
        <f t="shared" si="13"/>
        <v>407.78168363069187</v>
      </c>
      <c r="AB46" s="143">
        <f t="shared" si="14"/>
        <v>114.71732718422284</v>
      </c>
      <c r="AC46" s="143">
        <f t="shared" si="15"/>
        <v>82.589107402752504</v>
      </c>
      <c r="AD46" s="143">
        <f t="shared" si="16"/>
        <v>197.30643458697531</v>
      </c>
      <c r="AE46" s="143">
        <f t="shared" si="17"/>
        <v>5.8418817823327567</v>
      </c>
      <c r="AF46" s="73">
        <f t="shared" si="18"/>
        <v>610.92999999999995</v>
      </c>
      <c r="AG46" s="170">
        <f t="shared" si="19"/>
        <v>301.52966149176376</v>
      </c>
      <c r="AH46" s="143">
        <f t="shared" si="20"/>
        <v>31.564544385681142</v>
      </c>
      <c r="AI46" s="143">
        <f t="shared" si="21"/>
        <v>105.12952066889092</v>
      </c>
      <c r="AJ46" s="143">
        <f t="shared" si="22"/>
        <v>136.69406505457206</v>
      </c>
      <c r="AK46" s="143">
        <f t="shared" si="23"/>
        <v>19.106273453664187</v>
      </c>
      <c r="AL46" s="73">
        <f t="shared" si="24"/>
        <v>457.33</v>
      </c>
      <c r="AM46" s="170">
        <f t="shared" si="25"/>
        <v>7.7258818529536759</v>
      </c>
      <c r="AN46" s="143">
        <f t="shared" si="26"/>
        <v>0</v>
      </c>
      <c r="AO46" s="143">
        <f t="shared" si="27"/>
        <v>2.6744581385465365</v>
      </c>
      <c r="AP46" s="143">
        <f t="shared" si="28"/>
        <v>2.6744581385465365</v>
      </c>
      <c r="AQ46" s="143">
        <f t="shared" si="29"/>
        <v>0.59966000849978751</v>
      </c>
      <c r="AR46" s="73">
        <f t="shared" si="30"/>
        <v>11</v>
      </c>
      <c r="AS46" s="170">
        <f t="shared" si="31"/>
        <v>717.03722697540923</v>
      </c>
      <c r="AT46" s="143">
        <f t="shared" si="32"/>
        <v>146.28187156990398</v>
      </c>
      <c r="AU46" s="143">
        <f t="shared" si="33"/>
        <v>190.39308621018995</v>
      </c>
      <c r="AV46" s="143">
        <f t="shared" si="34"/>
        <v>336.67495778009391</v>
      </c>
      <c r="AW46" s="143">
        <f t="shared" si="35"/>
        <v>25.547815244496729</v>
      </c>
      <c r="AX46" s="73">
        <f t="shared" si="36"/>
        <v>1079.2599999999998</v>
      </c>
      <c r="AY46" s="69">
        <f t="shared" si="2"/>
        <v>3585234</v>
      </c>
      <c r="AZ46" s="69">
        <f t="shared" si="3"/>
        <v>3667444</v>
      </c>
      <c r="BA46" s="66">
        <f t="shared" si="54"/>
        <v>7252678</v>
      </c>
      <c r="BB46" s="65">
        <f t="shared" si="4"/>
        <v>284713</v>
      </c>
      <c r="BC46" s="66">
        <f t="shared" si="38"/>
        <v>3952157</v>
      </c>
      <c r="BD46" s="82">
        <f t="shared" si="39"/>
        <v>7537391</v>
      </c>
      <c r="BE46" s="92">
        <f t="shared" si="57"/>
        <v>5868.4857512317294</v>
      </c>
      <c r="BF46" s="65">
        <f t="shared" si="58"/>
        <v>7830.8970170606199</v>
      </c>
      <c r="BG46" s="102">
        <f t="shared" si="55"/>
        <v>-4.8875728918485999E-3</v>
      </c>
      <c r="BH46" s="69">
        <f t="shared" si="40"/>
        <v>25883</v>
      </c>
      <c r="BI46" s="110">
        <f t="shared" si="56"/>
        <v>0</v>
      </c>
      <c r="BJ46" s="69">
        <f t="shared" si="41"/>
        <v>8245.1692988129271</v>
      </c>
      <c r="BK46" s="110">
        <f t="shared" si="45"/>
        <v>-4.2412730338841995E-3</v>
      </c>
      <c r="BL46" s="82">
        <f t="shared" si="42"/>
        <v>6983.8509719622707</v>
      </c>
      <c r="BM46" s="82">
        <f t="shared" si="43"/>
        <v>279.45170243960615</v>
      </c>
      <c r="BN46" s="96">
        <f t="shared" si="46"/>
        <v>3.1307156923626546E-2</v>
      </c>
    </row>
    <row r="47" spans="2:66" x14ac:dyDescent="0.2">
      <c r="B47" s="108">
        <f>Bargaining!A215</f>
        <v>42522</v>
      </c>
      <c r="C47" s="114">
        <v>607.9</v>
      </c>
      <c r="D47" s="114">
        <v>473.6</v>
      </c>
      <c r="E47" s="113">
        <f t="shared" si="51"/>
        <v>1081.5</v>
      </c>
      <c r="F47" s="125">
        <v>11</v>
      </c>
      <c r="G47" s="116">
        <f t="shared" si="52"/>
        <v>462.6</v>
      </c>
      <c r="H47" s="73">
        <v>22</v>
      </c>
      <c r="I47" s="157">
        <f>VLOOKUP(B47,BUAllocate,Bargaining!$D$64,FALSE)</f>
        <v>0.54797071483228288</v>
      </c>
      <c r="J47" s="152">
        <f>VLOOKUP($B47,BUAllocate,Bargaining!$H$64,FALSE)</f>
        <v>0.26567346510274004</v>
      </c>
      <c r="K47" s="152">
        <f>VLOOKUP($B47,BUAllocate,Bargaining!$F$64,FALSE)</f>
        <v>0.17466623026729086</v>
      </c>
      <c r="L47" s="152">
        <f t="shared" si="7"/>
        <v>0.44033969537003093</v>
      </c>
      <c r="M47" s="152">
        <f>VLOOKUP($B47,BUAllocate,Bargaining!$J$64,FALSE)</f>
        <v>1.1689589797686223E-2</v>
      </c>
      <c r="N47" s="158">
        <f t="shared" si="8"/>
        <v>1</v>
      </c>
      <c r="O47" s="157">
        <f>VLOOKUP($B47,NBUAllocate,'Non Bargaining'!$D$64,FALSE)</f>
        <v>0.62084848763114142</v>
      </c>
      <c r="P47" s="152">
        <f>VLOOKUP($B47,NBUAllocate,'Non Bargaining'!$H$64,FALSE)</f>
        <v>8.5091177219742506E-2</v>
      </c>
      <c r="Q47" s="152">
        <f>VLOOKUP($B47,NBUAllocate,'Non Bargaining'!$F$64,FALSE)</f>
        <v>0.25401090125574333</v>
      </c>
      <c r="R47" s="152">
        <f t="shared" si="9"/>
        <v>0.33910207847548585</v>
      </c>
      <c r="S47" s="152">
        <f>VLOOKUP($B47,NBUAllocate,'Non Bargaining'!$J$64,FALSE)</f>
        <v>4.0049433893372774E-2</v>
      </c>
      <c r="T47" s="158">
        <f t="shared" si="10"/>
        <v>1</v>
      </c>
      <c r="U47" s="157">
        <f>VLOOKUP($B47,officersallocate,Officers!$D$64,FALSE)</f>
        <v>0.68452552385903043</v>
      </c>
      <c r="V47" s="152">
        <f>VLOOKUP($B47,officersallocate,Officers!$H$64,FALSE)</f>
        <v>0</v>
      </c>
      <c r="W47" s="152">
        <f>VLOOKUP($B47,officersallocate,Officers!$F$64,FALSE)</f>
        <v>0.24056421531782771</v>
      </c>
      <c r="X47" s="152">
        <f t="shared" si="11"/>
        <v>0.24056421531782771</v>
      </c>
      <c r="Y47" s="152">
        <f>VLOOKUP($B47,officersallocate,Officers!$J$64,FALSE)</f>
        <v>7.4910260823141825E-2</v>
      </c>
      <c r="Z47" s="158">
        <f t="shared" si="12"/>
        <v>0.99999999999999989</v>
      </c>
      <c r="AA47" s="170">
        <f t="shared" si="13"/>
        <v>333.11139754654477</v>
      </c>
      <c r="AB47" s="143">
        <f t="shared" si="14"/>
        <v>161.50289943595567</v>
      </c>
      <c r="AC47" s="143">
        <f t="shared" si="15"/>
        <v>106.17960137948612</v>
      </c>
      <c r="AD47" s="143">
        <f t="shared" si="16"/>
        <v>267.68250081544181</v>
      </c>
      <c r="AE47" s="143">
        <f t="shared" si="17"/>
        <v>7.1061016380134543</v>
      </c>
      <c r="AF47" s="73">
        <f t="shared" si="18"/>
        <v>607.9</v>
      </c>
      <c r="AG47" s="170">
        <f t="shared" si="19"/>
        <v>287.20451037816605</v>
      </c>
      <c r="AH47" s="143">
        <f t="shared" si="20"/>
        <v>39.363178581852885</v>
      </c>
      <c r="AI47" s="143">
        <f t="shared" si="21"/>
        <v>117.50544292090687</v>
      </c>
      <c r="AJ47" s="143">
        <f t="shared" si="22"/>
        <v>156.86862150275977</v>
      </c>
      <c r="AK47" s="143">
        <f t="shared" si="23"/>
        <v>18.526868119074248</v>
      </c>
      <c r="AL47" s="73">
        <f t="shared" si="24"/>
        <v>462.60000000000008</v>
      </c>
      <c r="AM47" s="170">
        <f t="shared" si="25"/>
        <v>7.5297807624493345</v>
      </c>
      <c r="AN47" s="143">
        <f t="shared" si="26"/>
        <v>0</v>
      </c>
      <c r="AO47" s="143">
        <f t="shared" si="27"/>
        <v>2.6462063684961046</v>
      </c>
      <c r="AP47" s="143">
        <f t="shared" si="28"/>
        <v>2.6462063684961046</v>
      </c>
      <c r="AQ47" s="143">
        <f t="shared" si="29"/>
        <v>0.82401286905456006</v>
      </c>
      <c r="AR47" s="73">
        <f t="shared" si="30"/>
        <v>10.999999999999998</v>
      </c>
      <c r="AS47" s="170">
        <f t="shared" si="31"/>
        <v>627.84568868716019</v>
      </c>
      <c r="AT47" s="143">
        <f t="shared" si="32"/>
        <v>200.86607801780855</v>
      </c>
      <c r="AU47" s="143">
        <f t="shared" si="33"/>
        <v>226.33125066888908</v>
      </c>
      <c r="AV47" s="143">
        <f t="shared" si="34"/>
        <v>427.19732868669763</v>
      </c>
      <c r="AW47" s="143">
        <f t="shared" si="35"/>
        <v>26.456982626142263</v>
      </c>
      <c r="AX47" s="73">
        <f t="shared" si="36"/>
        <v>1081.5</v>
      </c>
      <c r="AY47" s="69">
        <f t="shared" si="2"/>
        <v>3562486</v>
      </c>
      <c r="AZ47" s="69">
        <f t="shared" si="3"/>
        <v>3659028</v>
      </c>
      <c r="BA47" s="66">
        <f t="shared" si="54"/>
        <v>7221514</v>
      </c>
      <c r="BB47" s="65">
        <f t="shared" si="4"/>
        <v>284714</v>
      </c>
      <c r="BC47" s="66">
        <f t="shared" si="38"/>
        <v>3943742</v>
      </c>
      <c r="BD47" s="82">
        <f t="shared" si="39"/>
        <v>7506228</v>
      </c>
      <c r="BE47" s="92">
        <f t="shared" si="57"/>
        <v>5860.3158414212867</v>
      </c>
      <c r="BF47" s="65">
        <f t="shared" si="58"/>
        <v>7725.9881756756749</v>
      </c>
      <c r="BG47" s="102">
        <f t="shared" si="55"/>
        <v>-1.3396784705045602E-2</v>
      </c>
      <c r="BH47" s="69">
        <f t="shared" si="40"/>
        <v>25883.090909090908</v>
      </c>
      <c r="BI47" s="110">
        <f t="shared" si="56"/>
        <v>3.5123088864543807E-6</v>
      </c>
      <c r="BJ47" s="69">
        <f t="shared" si="41"/>
        <v>8138.1386710689221</v>
      </c>
      <c r="BK47" s="110">
        <f t="shared" si="45"/>
        <v>-1.2981010318298057E-2</v>
      </c>
      <c r="BL47" s="82">
        <f t="shared" si="42"/>
        <v>6940.5714285714284</v>
      </c>
      <c r="BM47" s="82">
        <f t="shared" si="43"/>
        <v>266.37799279187669</v>
      </c>
      <c r="BN47" s="96">
        <f t="shared" si="46"/>
        <v>-4.6783431747226122E-2</v>
      </c>
    </row>
    <row r="48" spans="2:66" x14ac:dyDescent="0.2">
      <c r="B48" s="108">
        <f>Bargaining!A216</f>
        <v>42552</v>
      </c>
      <c r="C48" s="131">
        <v>603.9</v>
      </c>
      <c r="D48" s="131">
        <v>479.2</v>
      </c>
      <c r="E48" s="113">
        <f t="shared" si="51"/>
        <v>1083.0999999999999</v>
      </c>
      <c r="F48" s="125">
        <v>11</v>
      </c>
      <c r="G48" s="116">
        <f t="shared" si="52"/>
        <v>468.2</v>
      </c>
      <c r="H48" s="73">
        <v>20</v>
      </c>
      <c r="I48" s="157">
        <f>VLOOKUP(B48,BUAllocate,Bargaining!$D$64,FALSE)</f>
        <v>0.62502481195949522</v>
      </c>
      <c r="J48" s="152">
        <f>VLOOKUP($B48,BUAllocate,Bargaining!$H$64,FALSE)</f>
        <v>0.21715165389329069</v>
      </c>
      <c r="K48" s="152">
        <f>VLOOKUP($B48,BUAllocate,Bargaining!$F$64,FALSE)</f>
        <v>0.14698038089663665</v>
      </c>
      <c r="L48" s="152">
        <f t="shared" si="7"/>
        <v>0.36413203478992734</v>
      </c>
      <c r="M48" s="152">
        <f>VLOOKUP($B48,BUAllocate,Bargaining!$J$64,FALSE)</f>
        <v>1.0843153250577395E-2</v>
      </c>
      <c r="N48" s="158">
        <f t="shared" si="8"/>
        <v>0.99999999999999989</v>
      </c>
      <c r="O48" s="157">
        <f>VLOOKUP($B48,NBUAllocate,'Non Bargaining'!$D$64,FALSE)</f>
        <v>0.67010142231453229</v>
      </c>
      <c r="P48" s="152">
        <f>VLOOKUP($B48,NBUAllocate,'Non Bargaining'!$H$64,FALSE)</f>
        <v>6.5397415709760084E-2</v>
      </c>
      <c r="Q48" s="152">
        <f>VLOOKUP($B48,NBUAllocate,'Non Bargaining'!$F$64,FALSE)</f>
        <v>0.22506215643539235</v>
      </c>
      <c r="R48" s="152">
        <f t="shared" si="9"/>
        <v>0.29045957214515244</v>
      </c>
      <c r="S48" s="152">
        <f>VLOOKUP($B48,NBUAllocate,'Non Bargaining'!$J$64,FALSE)</f>
        <v>3.9439005540315319E-2</v>
      </c>
      <c r="T48" s="158">
        <f t="shared" si="10"/>
        <v>1</v>
      </c>
      <c r="U48" s="157">
        <f>VLOOKUP($B48,officersallocate,Officers!$D$64,FALSE)</f>
        <v>0.67094532949680674</v>
      </c>
      <c r="V48" s="152">
        <f>VLOOKUP($B48,officersallocate,Officers!$H$64,FALSE)</f>
        <v>0</v>
      </c>
      <c r="W48" s="152">
        <f>VLOOKUP($B48,officersallocate,Officers!$F$64,FALSE)</f>
        <v>0.2529686293775002</v>
      </c>
      <c r="X48" s="152">
        <f t="shared" si="11"/>
        <v>0.2529686293775002</v>
      </c>
      <c r="Y48" s="152">
        <f>VLOOKUP($B48,officersallocate,Officers!$J$64,FALSE)</f>
        <v>7.6086041125693032E-2</v>
      </c>
      <c r="Z48" s="158">
        <f t="shared" si="12"/>
        <v>1</v>
      </c>
      <c r="AA48" s="170">
        <f t="shared" si="13"/>
        <v>377.45248394233914</v>
      </c>
      <c r="AB48" s="143">
        <f t="shared" si="14"/>
        <v>131.13788378615826</v>
      </c>
      <c r="AC48" s="143">
        <f t="shared" si="15"/>
        <v>88.761452023478867</v>
      </c>
      <c r="AD48" s="143">
        <f t="shared" si="16"/>
        <v>219.89933580963711</v>
      </c>
      <c r="AE48" s="143">
        <f t="shared" si="17"/>
        <v>6.548180248023689</v>
      </c>
      <c r="AF48" s="73">
        <f t="shared" si="18"/>
        <v>603.89999999999986</v>
      </c>
      <c r="AG48" s="170">
        <f t="shared" si="19"/>
        <v>313.74148592766403</v>
      </c>
      <c r="AH48" s="143">
        <f t="shared" si="20"/>
        <v>30.619070035309672</v>
      </c>
      <c r="AI48" s="143">
        <f t="shared" si="21"/>
        <v>105.37410164305069</v>
      </c>
      <c r="AJ48" s="143">
        <f t="shared" si="22"/>
        <v>135.99317167836037</v>
      </c>
      <c r="AK48" s="143">
        <f t="shared" si="23"/>
        <v>18.465342393975632</v>
      </c>
      <c r="AL48" s="73">
        <f t="shared" si="24"/>
        <v>468.2</v>
      </c>
      <c r="AM48" s="170">
        <f t="shared" si="25"/>
        <v>7.380398624464874</v>
      </c>
      <c r="AN48" s="143">
        <f t="shared" si="26"/>
        <v>0</v>
      </c>
      <c r="AO48" s="143">
        <f t="shared" si="27"/>
        <v>2.782654923152502</v>
      </c>
      <c r="AP48" s="143">
        <f t="shared" si="28"/>
        <v>2.782654923152502</v>
      </c>
      <c r="AQ48" s="143">
        <f t="shared" si="29"/>
        <v>0.83694645238262333</v>
      </c>
      <c r="AR48" s="73">
        <f t="shared" si="30"/>
        <v>11</v>
      </c>
      <c r="AS48" s="170">
        <f t="shared" si="31"/>
        <v>698.5743684944681</v>
      </c>
      <c r="AT48" s="143">
        <f t="shared" si="32"/>
        <v>161.75695382146793</v>
      </c>
      <c r="AU48" s="143">
        <f t="shared" si="33"/>
        <v>196.91820858968208</v>
      </c>
      <c r="AV48" s="143">
        <f t="shared" si="34"/>
        <v>358.67516241115004</v>
      </c>
      <c r="AW48" s="143">
        <f t="shared" si="35"/>
        <v>25.850469094381943</v>
      </c>
      <c r="AX48" s="73">
        <f t="shared" si="36"/>
        <v>1083.0999999999999</v>
      </c>
      <c r="AY48" s="69">
        <f t="shared" si="2"/>
        <v>3440881</v>
      </c>
      <c r="AZ48" s="69">
        <f t="shared" si="3"/>
        <v>3696721</v>
      </c>
      <c r="BA48" s="66">
        <f t="shared" si="54"/>
        <v>7137602</v>
      </c>
      <c r="BB48" s="65">
        <f t="shared" si="4"/>
        <v>284980</v>
      </c>
      <c r="BC48" s="66">
        <f t="shared" si="38"/>
        <v>3981701</v>
      </c>
      <c r="BD48" s="82">
        <f t="shared" si="39"/>
        <v>7422582</v>
      </c>
      <c r="BE48" s="92">
        <f t="shared" si="57"/>
        <v>5697.7661864547108</v>
      </c>
      <c r="BF48" s="65">
        <f t="shared" si="58"/>
        <v>7714.3593489148579</v>
      </c>
      <c r="BG48" s="102">
        <f t="shared" si="55"/>
        <v>-1.5051572040232892E-3</v>
      </c>
      <c r="BH48" s="69">
        <f t="shared" si="40"/>
        <v>25907.272727272728</v>
      </c>
      <c r="BI48" s="110">
        <f t="shared" si="56"/>
        <v>9.3427088235920324E-4</v>
      </c>
      <c r="BJ48" s="69">
        <f t="shared" si="41"/>
        <v>8122.6050591595267</v>
      </c>
      <c r="BK48" s="110">
        <f t="shared" si="45"/>
        <v>-1.9087425930228229E-3</v>
      </c>
      <c r="BL48" s="82">
        <f t="shared" si="42"/>
        <v>6853.0902040439487</v>
      </c>
      <c r="BM48" s="82">
        <f t="shared" si="43"/>
        <v>284.88830932273555</v>
      </c>
      <c r="BN48" s="96">
        <f t="shared" si="46"/>
        <v>6.9488910614778604E-2</v>
      </c>
    </row>
    <row r="49" spans="2:66" x14ac:dyDescent="0.2">
      <c r="B49" s="108">
        <f>Bargaining!A217</f>
        <v>42583</v>
      </c>
      <c r="C49" s="131">
        <v>625.9</v>
      </c>
      <c r="D49" s="131">
        <v>481.2</v>
      </c>
      <c r="E49" s="113">
        <f t="shared" si="51"/>
        <v>1107.0999999999999</v>
      </c>
      <c r="F49" s="125">
        <v>11</v>
      </c>
      <c r="G49" s="116">
        <f t="shared" si="52"/>
        <v>470.2</v>
      </c>
      <c r="H49" s="73">
        <v>23</v>
      </c>
      <c r="I49" s="157">
        <f>VLOOKUP(B49,BUAllocate,Bargaining!$D$64,FALSE)</f>
        <v>0.61216472417795265</v>
      </c>
      <c r="J49" s="152">
        <f>VLOOKUP($B49,BUAllocate,Bargaining!$H$64,FALSE)</f>
        <v>0.23350990548207176</v>
      </c>
      <c r="K49" s="152">
        <f>VLOOKUP($B49,BUAllocate,Bargaining!$F$64,FALSE)</f>
        <v>0.14266192556304153</v>
      </c>
      <c r="L49" s="152">
        <f t="shared" si="7"/>
        <v>0.37617183104511331</v>
      </c>
      <c r="M49" s="152">
        <f>VLOOKUP($B49,BUAllocate,Bargaining!$J$64,FALSE)</f>
        <v>1.1663444776934125E-2</v>
      </c>
      <c r="N49" s="158">
        <f t="shared" si="8"/>
        <v>1</v>
      </c>
      <c r="O49" s="157">
        <f>VLOOKUP($B49,NBUAllocate,'Non Bargaining'!$D$64,FALSE)</f>
        <v>0.64166079862463654</v>
      </c>
      <c r="P49" s="152">
        <f>VLOOKUP($B49,NBUAllocate,'Non Bargaining'!$H$64,FALSE)</f>
        <v>7.3064572981485262E-2</v>
      </c>
      <c r="Q49" s="152">
        <f>VLOOKUP($B49,NBUAllocate,'Non Bargaining'!$F$64,FALSE)</f>
        <v>0.24131545439585028</v>
      </c>
      <c r="R49" s="152">
        <f t="shared" si="9"/>
        <v>0.31438002737733556</v>
      </c>
      <c r="S49" s="152">
        <f>VLOOKUP($B49,NBUAllocate,'Non Bargaining'!$J$64,FALSE)</f>
        <v>4.3959173998027908E-2</v>
      </c>
      <c r="T49" s="158">
        <f t="shared" si="10"/>
        <v>1</v>
      </c>
      <c r="U49" s="157">
        <f>VLOOKUP($B49,officersallocate,Officers!$D$64,FALSE)</f>
        <v>0.68546852756083609</v>
      </c>
      <c r="V49" s="152">
        <f>VLOOKUP($B49,officersallocate,Officers!$H$64,FALSE)</f>
        <v>0</v>
      </c>
      <c r="W49" s="152">
        <f>VLOOKUP($B49,officersallocate,Officers!$F$64,FALSE)</f>
        <v>0.25560796157581722</v>
      </c>
      <c r="X49" s="152">
        <f t="shared" si="11"/>
        <v>0.25560796157581722</v>
      </c>
      <c r="Y49" s="152">
        <f>VLOOKUP($B49,officersallocate,Officers!$J$64,FALSE)</f>
        <v>5.8923510863346684E-2</v>
      </c>
      <c r="Z49" s="158">
        <f t="shared" si="12"/>
        <v>1</v>
      </c>
      <c r="AA49" s="170">
        <f t="shared" si="13"/>
        <v>383.15390086298055</v>
      </c>
      <c r="AB49" s="143">
        <f t="shared" si="14"/>
        <v>146.15384984122872</v>
      </c>
      <c r="AC49" s="143">
        <f t="shared" si="15"/>
        <v>89.29209920990769</v>
      </c>
      <c r="AD49" s="143">
        <f t="shared" si="16"/>
        <v>235.44594905113641</v>
      </c>
      <c r="AE49" s="143">
        <f t="shared" si="17"/>
        <v>7.3001500858830681</v>
      </c>
      <c r="AF49" s="73">
        <f t="shared" si="18"/>
        <v>625.9</v>
      </c>
      <c r="AG49" s="170">
        <f t="shared" si="19"/>
        <v>301.7089075133041</v>
      </c>
      <c r="AH49" s="143">
        <f t="shared" si="20"/>
        <v>34.354962215894368</v>
      </c>
      <c r="AI49" s="143">
        <f t="shared" si="21"/>
        <v>113.46652665692881</v>
      </c>
      <c r="AJ49" s="143">
        <f t="shared" si="22"/>
        <v>147.82148887282318</v>
      </c>
      <c r="AK49" s="143">
        <f t="shared" si="23"/>
        <v>20.66960361387272</v>
      </c>
      <c r="AL49" s="73">
        <f t="shared" si="24"/>
        <v>470.2</v>
      </c>
      <c r="AM49" s="170">
        <f t="shared" si="25"/>
        <v>7.540153803169197</v>
      </c>
      <c r="AN49" s="143">
        <f t="shared" si="26"/>
        <v>0</v>
      </c>
      <c r="AO49" s="143">
        <f t="shared" si="27"/>
        <v>2.8116875773339896</v>
      </c>
      <c r="AP49" s="143">
        <f t="shared" si="28"/>
        <v>2.8116875773339896</v>
      </c>
      <c r="AQ49" s="143">
        <f t="shared" si="29"/>
        <v>0.64815861949681353</v>
      </c>
      <c r="AR49" s="73">
        <f t="shared" si="30"/>
        <v>11</v>
      </c>
      <c r="AS49" s="170">
        <f t="shared" si="31"/>
        <v>692.40296217945388</v>
      </c>
      <c r="AT49" s="143">
        <f t="shared" si="32"/>
        <v>180.50881205712309</v>
      </c>
      <c r="AU49" s="143">
        <f t="shared" si="33"/>
        <v>205.57031344417049</v>
      </c>
      <c r="AV49" s="143">
        <f t="shared" si="34"/>
        <v>386.07912550129356</v>
      </c>
      <c r="AW49" s="143">
        <f t="shared" si="35"/>
        <v>28.617912319252603</v>
      </c>
      <c r="AX49" s="73">
        <f t="shared" si="36"/>
        <v>1107.1000000000001</v>
      </c>
      <c r="AY49" s="69">
        <f t="shared" si="2"/>
        <v>3759181</v>
      </c>
      <c r="AZ49" s="69">
        <f t="shared" si="3"/>
        <v>3724979</v>
      </c>
      <c r="BA49" s="66">
        <f t="shared" si="54"/>
        <v>7484160</v>
      </c>
      <c r="BB49" s="65">
        <f t="shared" si="4"/>
        <v>300644</v>
      </c>
      <c r="BC49" s="66">
        <f t="shared" si="38"/>
        <v>4025623</v>
      </c>
      <c r="BD49" s="82">
        <f t="shared" si="39"/>
        <v>7784804</v>
      </c>
      <c r="BE49" s="92">
        <f t="shared" si="57"/>
        <v>6006.040901102413</v>
      </c>
      <c r="BF49" s="65">
        <f t="shared" si="58"/>
        <v>7741.0203657522861</v>
      </c>
      <c r="BG49" s="102">
        <f t="shared" si="55"/>
        <v>3.456024749635037E-3</v>
      </c>
      <c r="BH49" s="69">
        <f t="shared" si="40"/>
        <v>27331.272727272728</v>
      </c>
      <c r="BI49" s="110">
        <f t="shared" si="56"/>
        <v>5.4965260720050528E-2</v>
      </c>
      <c r="BJ49" s="69">
        <f t="shared" si="41"/>
        <v>8178.8358390898011</v>
      </c>
      <c r="BK49" s="110">
        <f t="shared" si="45"/>
        <v>6.9227519398921454E-3</v>
      </c>
      <c r="BL49" s="82">
        <f t="shared" si="42"/>
        <v>7031.7080661186892</v>
      </c>
      <c r="BM49" s="82">
        <f t="shared" si="43"/>
        <v>261.13221309140926</v>
      </c>
      <c r="BN49" s="96">
        <f t="shared" si="46"/>
        <v>-8.3387402901163685E-2</v>
      </c>
    </row>
    <row r="50" spans="2:66" x14ac:dyDescent="0.2">
      <c r="B50" s="108">
        <f>Bargaining!A218</f>
        <v>42614</v>
      </c>
      <c r="C50" s="131">
        <v>623.9375</v>
      </c>
      <c r="D50" s="131">
        <v>484.22500000000008</v>
      </c>
      <c r="E50" s="113">
        <f t="shared" si="51"/>
        <v>1108.1625000000001</v>
      </c>
      <c r="F50" s="125">
        <v>10</v>
      </c>
      <c r="G50" s="116">
        <f t="shared" si="52"/>
        <v>474.22500000000008</v>
      </c>
      <c r="H50" s="73">
        <v>22</v>
      </c>
      <c r="I50" s="157">
        <f>VLOOKUP(B50,BUAllocate,Bargaining!$D$64,FALSE)</f>
        <v>0.62530507550007386</v>
      </c>
      <c r="J50" s="152">
        <f>VLOOKUP($B50,BUAllocate,Bargaining!$H$64,FALSE)</f>
        <v>0.22851975085410273</v>
      </c>
      <c r="K50" s="152">
        <f>VLOOKUP($B50,BUAllocate,Bargaining!$F$64,FALSE)</f>
        <v>0.13416150148218337</v>
      </c>
      <c r="L50" s="152">
        <f t="shared" si="7"/>
        <v>0.36268125233628612</v>
      </c>
      <c r="M50" s="152">
        <f>VLOOKUP($B50,BUAllocate,Bargaining!$J$64,FALSE)</f>
        <v>1.2013672163639999E-2</v>
      </c>
      <c r="N50" s="158">
        <f t="shared" si="8"/>
        <v>1</v>
      </c>
      <c r="O50" s="157">
        <f>VLOOKUP($B50,NBUAllocate,'Non Bargaining'!$D$64,FALSE)</f>
        <v>0.63485650772209301</v>
      </c>
      <c r="P50" s="152">
        <f>VLOOKUP($B50,NBUAllocate,'Non Bargaining'!$H$64,FALSE)</f>
        <v>9.3155142918419864E-2</v>
      </c>
      <c r="Q50" s="152">
        <f>VLOOKUP($B50,NBUAllocate,'Non Bargaining'!$F$64,FALSE)</f>
        <v>0.23307945183598872</v>
      </c>
      <c r="R50" s="152">
        <f t="shared" si="9"/>
        <v>0.32623459475440858</v>
      </c>
      <c r="S50" s="152">
        <f>VLOOKUP($B50,NBUAllocate,'Non Bargaining'!$J$64,FALSE)</f>
        <v>3.890889752349843E-2</v>
      </c>
      <c r="T50" s="158">
        <f t="shared" si="10"/>
        <v>1</v>
      </c>
      <c r="U50" s="157">
        <f>VLOOKUP($B50,officersallocate,Officers!$D$64,FALSE)</f>
        <v>0.68163019579101669</v>
      </c>
      <c r="V50" s="152">
        <f>VLOOKUP($B50,officersallocate,Officers!$H$64,FALSE)</f>
        <v>0</v>
      </c>
      <c r="W50" s="152">
        <f>VLOOKUP($B50,officersallocate,Officers!$F$64,FALSE)</f>
        <v>0.26596691445921894</v>
      </c>
      <c r="X50" s="152">
        <f t="shared" si="11"/>
        <v>0.26596691445921894</v>
      </c>
      <c r="Y50" s="152">
        <f>VLOOKUP($B50,officersallocate,Officers!$J$64,FALSE)</f>
        <v>5.2402889749764425E-2</v>
      </c>
      <c r="Z50" s="158">
        <f t="shared" si="12"/>
        <v>1</v>
      </c>
      <c r="AA50" s="170">
        <f t="shared" si="13"/>
        <v>390.15128554482732</v>
      </c>
      <c r="AB50" s="143">
        <f t="shared" si="14"/>
        <v>142.58204204853172</v>
      </c>
      <c r="AC50" s="143">
        <f t="shared" si="15"/>
        <v>83.708391831039776</v>
      </c>
      <c r="AD50" s="143">
        <f t="shared" si="16"/>
        <v>226.29043387957151</v>
      </c>
      <c r="AE50" s="143">
        <f t="shared" si="17"/>
        <v>7.495780575601132</v>
      </c>
      <c r="AF50" s="73">
        <f t="shared" si="18"/>
        <v>623.93749999999989</v>
      </c>
      <c r="AG50" s="170">
        <f t="shared" si="19"/>
        <v>301.0648273745096</v>
      </c>
      <c r="AH50" s="143">
        <f t="shared" si="20"/>
        <v>44.176497650487669</v>
      </c>
      <c r="AI50" s="143">
        <f t="shared" si="21"/>
        <v>110.53210304692176</v>
      </c>
      <c r="AJ50" s="143">
        <f t="shared" si="22"/>
        <v>154.70860069740942</v>
      </c>
      <c r="AK50" s="143">
        <f t="shared" si="23"/>
        <v>18.451571928081044</v>
      </c>
      <c r="AL50" s="73">
        <f t="shared" si="24"/>
        <v>474.22500000000008</v>
      </c>
      <c r="AM50" s="170">
        <f t="shared" si="25"/>
        <v>6.8163019579101665</v>
      </c>
      <c r="AN50" s="143">
        <f t="shared" si="26"/>
        <v>0</v>
      </c>
      <c r="AO50" s="143">
        <f t="shared" si="27"/>
        <v>2.6596691445921894</v>
      </c>
      <c r="AP50" s="143">
        <f t="shared" si="28"/>
        <v>2.6596691445921894</v>
      </c>
      <c r="AQ50" s="143">
        <f t="shared" si="29"/>
        <v>0.52402889749764425</v>
      </c>
      <c r="AR50" s="73">
        <f t="shared" si="30"/>
        <v>10</v>
      </c>
      <c r="AS50" s="170">
        <f t="shared" si="31"/>
        <v>698.03241487724699</v>
      </c>
      <c r="AT50" s="143">
        <f t="shared" si="32"/>
        <v>186.75853969901939</v>
      </c>
      <c r="AU50" s="143">
        <f t="shared" si="33"/>
        <v>196.90016402255372</v>
      </c>
      <c r="AV50" s="143">
        <f t="shared" si="34"/>
        <v>383.65870372157315</v>
      </c>
      <c r="AW50" s="143">
        <f t="shared" si="35"/>
        <v>26.471381401179819</v>
      </c>
      <c r="AX50" s="73">
        <f t="shared" si="36"/>
        <v>1108.1624999999999</v>
      </c>
      <c r="AY50" s="69">
        <f t="shared" si="2"/>
        <v>3681056</v>
      </c>
      <c r="AZ50" s="69">
        <f t="shared" si="3"/>
        <v>3781423</v>
      </c>
      <c r="BA50" s="66">
        <f t="shared" si="54"/>
        <v>7462479</v>
      </c>
      <c r="BB50" s="65">
        <f t="shared" si="4"/>
        <v>267428</v>
      </c>
      <c r="BC50" s="66">
        <f t="shared" si="38"/>
        <v>4048851</v>
      </c>
      <c r="BD50" s="82">
        <f t="shared" si="39"/>
        <v>7729907</v>
      </c>
      <c r="BE50" s="92">
        <f t="shared" si="57"/>
        <v>5899.7191225082643</v>
      </c>
      <c r="BF50" s="65">
        <f t="shared" si="58"/>
        <v>7809.2271154938289</v>
      </c>
      <c r="BG50" s="102">
        <f t="shared" si="55"/>
        <v>8.8110800022309921E-3</v>
      </c>
      <c r="BH50" s="69">
        <f t="shared" si="40"/>
        <v>26742.799999999999</v>
      </c>
      <c r="BI50" s="110">
        <f t="shared" si="56"/>
        <v>-2.1531113210308588E-2</v>
      </c>
      <c r="BJ50" s="69">
        <f t="shared" si="41"/>
        <v>8192.3233345136305</v>
      </c>
      <c r="BK50" s="110">
        <f t="shared" si="45"/>
        <v>1.6490727640439315E-3</v>
      </c>
      <c r="BL50" s="82">
        <f t="shared" si="42"/>
        <v>6975.4273403043317</v>
      </c>
      <c r="BM50" s="82">
        <f t="shared" si="43"/>
        <v>268.1690510231029</v>
      </c>
      <c r="BN50" s="96">
        <f t="shared" si="46"/>
        <v>2.6947414294039611E-2</v>
      </c>
    </row>
    <row r="51" spans="2:66" x14ac:dyDescent="0.2">
      <c r="B51" s="108">
        <f>Bargaining!A219</f>
        <v>42644</v>
      </c>
      <c r="C51" s="131">
        <v>619.9</v>
      </c>
      <c r="D51" s="131">
        <v>488</v>
      </c>
      <c r="E51" s="113">
        <f t="shared" si="51"/>
        <v>1107.9000000000001</v>
      </c>
      <c r="F51" s="125">
        <v>11</v>
      </c>
      <c r="G51" s="116">
        <f t="shared" si="52"/>
        <v>477</v>
      </c>
      <c r="H51" s="73">
        <v>22</v>
      </c>
      <c r="I51" s="157">
        <f>VLOOKUP(B51,BUAllocate,Bargaining!$D$64,FALSE)</f>
        <v>0.64313525458866772</v>
      </c>
      <c r="J51" s="152">
        <f>VLOOKUP($B51,BUAllocate,Bargaining!$H$64,FALSE)</f>
        <v>0.21617951530102919</v>
      </c>
      <c r="K51" s="152">
        <f>VLOOKUP($B51,BUAllocate,Bargaining!$F$64,FALSE)</f>
        <v>0.13040541094935029</v>
      </c>
      <c r="L51" s="152">
        <f t="shared" si="7"/>
        <v>0.34658492625037951</v>
      </c>
      <c r="M51" s="152">
        <f>VLOOKUP($B51,BUAllocate,Bargaining!$J$64,FALSE)</f>
        <v>1.0279819160952769E-2</v>
      </c>
      <c r="N51" s="158">
        <f t="shared" si="8"/>
        <v>1</v>
      </c>
      <c r="O51" s="157">
        <f>VLOOKUP($B51,NBUAllocate,'Non Bargaining'!$D$64,FALSE)</f>
        <v>0.66201794413740778</v>
      </c>
      <c r="P51" s="152">
        <f>VLOOKUP($B51,NBUAllocate,'Non Bargaining'!$H$64,FALSE)</f>
        <v>7.0253124902926761E-2</v>
      </c>
      <c r="Q51" s="152">
        <f>VLOOKUP($B51,NBUAllocate,'Non Bargaining'!$F$64,FALSE)</f>
        <v>0.22933531086341091</v>
      </c>
      <c r="R51" s="152">
        <f t="shared" si="9"/>
        <v>0.29958843576633765</v>
      </c>
      <c r="S51" s="152">
        <f>VLOOKUP($B51,NBUAllocate,'Non Bargaining'!$J$64,FALSE)</f>
        <v>3.8393620096254542E-2</v>
      </c>
      <c r="T51" s="158">
        <f t="shared" si="10"/>
        <v>1</v>
      </c>
      <c r="U51" s="157">
        <f>VLOOKUP($B51,officersallocate,Officers!$D$64,FALSE)</f>
        <v>0.68837088119572709</v>
      </c>
      <c r="V51" s="152">
        <f>VLOOKUP($B51,officersallocate,Officers!$H$64,FALSE)</f>
        <v>0</v>
      </c>
      <c r="W51" s="152">
        <f>VLOOKUP($B51,officersallocate,Officers!$F$64,FALSE)</f>
        <v>0.25977448196482339</v>
      </c>
      <c r="X51" s="152">
        <f t="shared" si="11"/>
        <v>0.25977448196482339</v>
      </c>
      <c r="Y51" s="152">
        <f>VLOOKUP($B51,officersallocate,Officers!$J$64,FALSE)</f>
        <v>5.1854636839449499E-2</v>
      </c>
      <c r="Z51" s="158">
        <f t="shared" si="12"/>
        <v>1</v>
      </c>
      <c r="AA51" s="170">
        <f t="shared" si="13"/>
        <v>398.67954431951512</v>
      </c>
      <c r="AB51" s="143">
        <f t="shared" si="14"/>
        <v>134.009681535108</v>
      </c>
      <c r="AC51" s="143">
        <f t="shared" si="15"/>
        <v>80.83831424750224</v>
      </c>
      <c r="AD51" s="143">
        <f t="shared" si="16"/>
        <v>214.84799578261024</v>
      </c>
      <c r="AE51" s="143">
        <f t="shared" si="17"/>
        <v>6.3724598978746219</v>
      </c>
      <c r="AF51" s="73">
        <f t="shared" si="18"/>
        <v>619.9</v>
      </c>
      <c r="AG51" s="170">
        <f t="shared" si="19"/>
        <v>315.78255935354349</v>
      </c>
      <c r="AH51" s="143">
        <f t="shared" si="20"/>
        <v>33.510740578696065</v>
      </c>
      <c r="AI51" s="143">
        <f t="shared" si="21"/>
        <v>109.39294328184701</v>
      </c>
      <c r="AJ51" s="143">
        <f t="shared" si="22"/>
        <v>142.90368386054308</v>
      </c>
      <c r="AK51" s="143">
        <f t="shared" si="23"/>
        <v>18.313756785913416</v>
      </c>
      <c r="AL51" s="73">
        <f t="shared" si="24"/>
        <v>477</v>
      </c>
      <c r="AM51" s="170">
        <f t="shared" si="25"/>
        <v>7.5720796931529977</v>
      </c>
      <c r="AN51" s="143">
        <f t="shared" si="26"/>
        <v>0</v>
      </c>
      <c r="AO51" s="143">
        <f t="shared" si="27"/>
        <v>2.8575193016130571</v>
      </c>
      <c r="AP51" s="143">
        <f t="shared" si="28"/>
        <v>2.8575193016130571</v>
      </c>
      <c r="AQ51" s="143">
        <f t="shared" si="29"/>
        <v>0.57040100523394444</v>
      </c>
      <c r="AR51" s="73">
        <f t="shared" si="30"/>
        <v>11</v>
      </c>
      <c r="AS51" s="170">
        <f t="shared" si="31"/>
        <v>722.03418336621166</v>
      </c>
      <c r="AT51" s="143">
        <f t="shared" si="32"/>
        <v>167.52042211380407</v>
      </c>
      <c r="AU51" s="143">
        <f t="shared" si="33"/>
        <v>193.0887768309623</v>
      </c>
      <c r="AV51" s="143">
        <f t="shared" si="34"/>
        <v>360.60919894476638</v>
      </c>
      <c r="AW51" s="143">
        <f t="shared" si="35"/>
        <v>25.256617689021979</v>
      </c>
      <c r="AX51" s="73">
        <f t="shared" si="36"/>
        <v>1107.9000000000001</v>
      </c>
      <c r="AY51" s="69">
        <f t="shared" si="2"/>
        <v>3656290</v>
      </c>
      <c r="AZ51" s="69">
        <f t="shared" si="3"/>
        <v>3798678</v>
      </c>
      <c r="BA51" s="66">
        <f t="shared" si="54"/>
        <v>7454968</v>
      </c>
      <c r="BB51" s="65">
        <f t="shared" si="4"/>
        <v>303213</v>
      </c>
      <c r="BC51" s="66">
        <f t="shared" si="38"/>
        <v>4101891</v>
      </c>
      <c r="BD51" s="82">
        <f t="shared" si="39"/>
        <v>7758181</v>
      </c>
      <c r="BE51" s="92">
        <f t="shared" si="57"/>
        <v>5898.1932569769324</v>
      </c>
      <c r="BF51" s="65">
        <f t="shared" si="58"/>
        <v>7784.1762295081971</v>
      </c>
      <c r="BG51" s="102">
        <f t="shared" si="55"/>
        <v>-3.2078572712951072E-3</v>
      </c>
      <c r="BH51" s="69">
        <f t="shared" si="40"/>
        <v>27564.81818181818</v>
      </c>
      <c r="BI51" s="110">
        <f t="shared" si="56"/>
        <v>3.0737925042186344E-2</v>
      </c>
      <c r="BJ51" s="69">
        <f t="shared" si="41"/>
        <v>8220.2224448897796</v>
      </c>
      <c r="BK51" s="110">
        <f t="shared" si="45"/>
        <v>3.4055187078142163E-3</v>
      </c>
      <c r="BL51" s="82">
        <f t="shared" si="42"/>
        <v>7002.6004151999268</v>
      </c>
      <c r="BM51" s="82">
        <f t="shared" si="43"/>
        <v>268.09969349895147</v>
      </c>
      <c r="BN51" s="96">
        <f t="shared" si="46"/>
        <v>-2.5863358909918716E-4</v>
      </c>
    </row>
    <row r="52" spans="2:66" x14ac:dyDescent="0.2">
      <c r="B52" s="108">
        <f>Bargaining!A220</f>
        <v>42675</v>
      </c>
      <c r="C52" s="131">
        <v>614.6</v>
      </c>
      <c r="D52" s="131">
        <v>491.4</v>
      </c>
      <c r="E52" s="113">
        <f t="shared" si="51"/>
        <v>1106</v>
      </c>
      <c r="F52" s="125">
        <v>11</v>
      </c>
      <c r="G52" s="116">
        <f t="shared" si="52"/>
        <v>480.4</v>
      </c>
      <c r="H52" s="73">
        <v>20</v>
      </c>
      <c r="I52" s="157">
        <f>VLOOKUP(B52,BUAllocate,Bargaining!$D$64,FALSE)</f>
        <v>0.64802051252620485</v>
      </c>
      <c r="J52" s="152">
        <f>VLOOKUP($B52,BUAllocate,Bargaining!$H$64,FALSE)</f>
        <v>0.19796668176834178</v>
      </c>
      <c r="K52" s="152">
        <f>VLOOKUP($B52,BUAllocate,Bargaining!$F$64,FALSE)</f>
        <v>0.14344476015100205</v>
      </c>
      <c r="L52" s="152">
        <f t="shared" si="7"/>
        <v>0.34141144191934381</v>
      </c>
      <c r="M52" s="152">
        <f>VLOOKUP($B52,BUAllocate,Bargaining!$J$64,FALSE)</f>
        <v>1.0568045554451289E-2</v>
      </c>
      <c r="N52" s="158">
        <f t="shared" si="8"/>
        <v>1</v>
      </c>
      <c r="O52" s="157">
        <f>VLOOKUP($B52,NBUAllocate,'Non Bargaining'!$D$64,FALSE)</f>
        <v>0.64361832486176784</v>
      </c>
      <c r="P52" s="152">
        <f>VLOOKUP($B52,NBUAllocate,'Non Bargaining'!$H$64,FALSE)</f>
        <v>6.8701024305084818E-2</v>
      </c>
      <c r="Q52" s="152">
        <f>VLOOKUP($B52,NBUAllocate,'Non Bargaining'!$F$64,FALSE)</f>
        <v>0.24662971089609487</v>
      </c>
      <c r="R52" s="152">
        <f t="shared" si="9"/>
        <v>0.31533073520117971</v>
      </c>
      <c r="S52" s="152">
        <f>VLOOKUP($B52,NBUAllocate,'Non Bargaining'!$J$64,FALSE)</f>
        <v>4.1050939937052479E-2</v>
      </c>
      <c r="T52" s="158">
        <f t="shared" si="10"/>
        <v>1</v>
      </c>
      <c r="U52" s="157">
        <f>VLOOKUP($B52,officersallocate,Officers!$D$64,FALSE)</f>
        <v>0.69121101878079227</v>
      </c>
      <c r="V52" s="152">
        <f>VLOOKUP($B52,officersallocate,Officers!$H$64,FALSE)</f>
        <v>0</v>
      </c>
      <c r="W52" s="152">
        <f>VLOOKUP($B52,officersallocate,Officers!$F$64,FALSE)</f>
        <v>0.27183485253252071</v>
      </c>
      <c r="X52" s="152">
        <f t="shared" si="11"/>
        <v>0.27183485253252071</v>
      </c>
      <c r="Y52" s="152">
        <f>VLOOKUP($B52,officersallocate,Officers!$J$64,FALSE)</f>
        <v>3.6954128686686981E-2</v>
      </c>
      <c r="Z52" s="158">
        <f t="shared" si="12"/>
        <v>1</v>
      </c>
      <c r="AA52" s="170">
        <f t="shared" si="13"/>
        <v>398.27340699860554</v>
      </c>
      <c r="AB52" s="143">
        <f t="shared" si="14"/>
        <v>121.67032261482287</v>
      </c>
      <c r="AC52" s="143">
        <f t="shared" si="15"/>
        <v>88.161149588805856</v>
      </c>
      <c r="AD52" s="143">
        <f t="shared" si="16"/>
        <v>209.83147220362872</v>
      </c>
      <c r="AE52" s="143">
        <f t="shared" si="17"/>
        <v>6.4951207977657619</v>
      </c>
      <c r="AF52" s="73">
        <f t="shared" si="18"/>
        <v>614.6</v>
      </c>
      <c r="AG52" s="170">
        <f t="shared" si="19"/>
        <v>309.19424326359325</v>
      </c>
      <c r="AH52" s="143">
        <f t="shared" si="20"/>
        <v>33.003972076162746</v>
      </c>
      <c r="AI52" s="143">
        <f t="shared" si="21"/>
        <v>118.48091311448397</v>
      </c>
      <c r="AJ52" s="143">
        <f t="shared" si="22"/>
        <v>151.48488519064671</v>
      </c>
      <c r="AK52" s="143">
        <f t="shared" si="23"/>
        <v>19.720871545760009</v>
      </c>
      <c r="AL52" s="73">
        <f t="shared" si="24"/>
        <v>480.4</v>
      </c>
      <c r="AM52" s="170">
        <f t="shared" si="25"/>
        <v>7.6033212065887152</v>
      </c>
      <c r="AN52" s="143">
        <f t="shared" si="26"/>
        <v>0</v>
      </c>
      <c r="AO52" s="143">
        <f t="shared" si="27"/>
        <v>2.9901833778577278</v>
      </c>
      <c r="AP52" s="143">
        <f t="shared" si="28"/>
        <v>2.9901833778577278</v>
      </c>
      <c r="AQ52" s="143">
        <f t="shared" si="29"/>
        <v>0.40649541555355678</v>
      </c>
      <c r="AR52" s="73">
        <f t="shared" si="30"/>
        <v>11</v>
      </c>
      <c r="AS52" s="170">
        <f t="shared" si="31"/>
        <v>715.07097146878743</v>
      </c>
      <c r="AT52" s="143">
        <f t="shared" si="32"/>
        <v>154.67429469098562</v>
      </c>
      <c r="AU52" s="143">
        <f t="shared" si="33"/>
        <v>209.63224608114754</v>
      </c>
      <c r="AV52" s="143">
        <f t="shared" si="34"/>
        <v>364.30654077213319</v>
      </c>
      <c r="AW52" s="143">
        <f t="shared" si="35"/>
        <v>26.622487759079327</v>
      </c>
      <c r="AX52" s="73">
        <f t="shared" si="36"/>
        <v>1106</v>
      </c>
      <c r="AY52" s="69">
        <f t="shared" si="2"/>
        <v>3624322</v>
      </c>
      <c r="AZ52" s="69">
        <f t="shared" si="3"/>
        <v>3835576</v>
      </c>
      <c r="BA52" s="66">
        <f t="shared" si="54"/>
        <v>7459898</v>
      </c>
      <c r="BB52" s="65">
        <f t="shared" si="4"/>
        <v>297964</v>
      </c>
      <c r="BC52" s="66">
        <f t="shared" si="38"/>
        <v>4133540</v>
      </c>
      <c r="BD52" s="82">
        <f t="shared" si="39"/>
        <v>7757862</v>
      </c>
      <c r="BE52" s="92">
        <f t="shared" si="57"/>
        <v>5897.0419785226159</v>
      </c>
      <c r="BF52" s="65">
        <f t="shared" si="58"/>
        <v>7805.4049654049659</v>
      </c>
      <c r="BG52" s="102">
        <f t="shared" si="55"/>
        <v>2.7271653763817688E-3</v>
      </c>
      <c r="BH52" s="69">
        <f t="shared" si="40"/>
        <v>27087.636363636364</v>
      </c>
      <c r="BI52" s="110">
        <f t="shared" si="56"/>
        <v>-1.7311263039513407E-2</v>
      </c>
      <c r="BJ52" s="69">
        <f t="shared" si="41"/>
        <v>8227.5875796178352</v>
      </c>
      <c r="BK52" s="110">
        <f t="shared" si="45"/>
        <v>8.9597754530770389E-4</v>
      </c>
      <c r="BL52" s="82">
        <f t="shared" si="42"/>
        <v>7014.341772151899</v>
      </c>
      <c r="BM52" s="82">
        <f t="shared" si="43"/>
        <v>294.85209892613079</v>
      </c>
      <c r="BN52" s="96">
        <f t="shared" si="46"/>
        <v>9.9785289114043524E-2</v>
      </c>
    </row>
    <row r="53" spans="2:66" x14ac:dyDescent="0.2">
      <c r="B53" s="108">
        <f>Bargaining!A221</f>
        <v>42705</v>
      </c>
      <c r="C53" s="131">
        <v>611.9375</v>
      </c>
      <c r="D53" s="131">
        <v>490.02500000000009</v>
      </c>
      <c r="E53" s="113">
        <f t="shared" ref="E53:E58" si="59">C53+D53</f>
        <v>1101.9625000000001</v>
      </c>
      <c r="F53" s="125">
        <v>11</v>
      </c>
      <c r="G53" s="116">
        <f t="shared" ref="G53:G58" si="60">D53-F53</f>
        <v>479.02500000000009</v>
      </c>
      <c r="H53" s="73">
        <v>21</v>
      </c>
      <c r="I53" s="157">
        <f>VLOOKUP(B53,BUAllocate,Bargaining!$D$64,FALSE)</f>
        <v>0.57123916857794732</v>
      </c>
      <c r="J53" s="152">
        <f>VLOOKUP($B53,BUAllocate,Bargaining!$H$64,FALSE)</f>
        <v>0.23365929900413795</v>
      </c>
      <c r="K53" s="152">
        <f>VLOOKUP($B53,BUAllocate,Bargaining!$F$64,FALSE)</f>
        <v>0.18413986382499656</v>
      </c>
      <c r="L53" s="152">
        <f t="shared" si="7"/>
        <v>0.41779916282913454</v>
      </c>
      <c r="M53" s="152">
        <f>VLOOKUP($B53,BUAllocate,Bargaining!$J$64,FALSE)</f>
        <v>1.0961668592918181E-2</v>
      </c>
      <c r="N53" s="158">
        <f t="shared" si="8"/>
        <v>1</v>
      </c>
      <c r="O53" s="157">
        <f>VLOOKUP($B53,NBUAllocate,'Non Bargaining'!$D$64,FALSE)</f>
        <v>0.70268295586556662</v>
      </c>
      <c r="P53" s="152">
        <f>VLOOKUP($B53,NBUAllocate,'Non Bargaining'!$H$64,FALSE)</f>
        <v>9.1660072295575143E-2</v>
      </c>
      <c r="Q53" s="152">
        <f>VLOOKUP($B53,NBUAllocate,'Non Bargaining'!$F$64,FALSE)</f>
        <v>0.24919408615244318</v>
      </c>
      <c r="R53" s="152">
        <f t="shared" si="9"/>
        <v>0.34085415844801831</v>
      </c>
      <c r="S53" s="152">
        <f>VLOOKUP($B53,NBUAllocate,'Non Bargaining'!$J$64,FALSE)</f>
        <v>-4.3537114313584972E-2</v>
      </c>
      <c r="T53" s="158">
        <f t="shared" si="10"/>
        <v>1</v>
      </c>
      <c r="U53" s="157">
        <f>VLOOKUP($B53,officersallocate,Officers!$D$64,FALSE)</f>
        <v>0.62594834346910577</v>
      </c>
      <c r="V53" s="152">
        <f>VLOOKUP($B53,officersallocate,Officers!$H$64,FALSE)</f>
        <v>0</v>
      </c>
      <c r="W53" s="152">
        <f>VLOOKUP($B53,officersallocate,Officers!$F$64,FALSE)</f>
        <v>0.26509090595707641</v>
      </c>
      <c r="X53" s="152">
        <f t="shared" si="11"/>
        <v>0.26509090595707641</v>
      </c>
      <c r="Y53" s="152">
        <f>VLOOKUP($B53,officersallocate,Officers!$J$64,FALSE)</f>
        <v>0.10896075057381782</v>
      </c>
      <c r="Z53" s="158">
        <f t="shared" si="12"/>
        <v>1</v>
      </c>
      <c r="AA53" s="170">
        <f t="shared" si="13"/>
        <v>349.56266872166765</v>
      </c>
      <c r="AB53" s="143">
        <f t="shared" si="14"/>
        <v>142.98488728434467</v>
      </c>
      <c r="AC53" s="143">
        <f t="shared" si="15"/>
        <v>112.68208791940883</v>
      </c>
      <c r="AD53" s="143">
        <f t="shared" si="16"/>
        <v>255.66697520375351</v>
      </c>
      <c r="AE53" s="143">
        <f t="shared" si="17"/>
        <v>6.7078560745788689</v>
      </c>
      <c r="AF53" s="73">
        <f t="shared" si="18"/>
        <v>611.93750000000011</v>
      </c>
      <c r="AG53" s="170">
        <f t="shared" si="19"/>
        <v>336.60270293350311</v>
      </c>
      <c r="AH53" s="143">
        <f t="shared" si="20"/>
        <v>43.907466131387892</v>
      </c>
      <c r="AI53" s="143">
        <f t="shared" si="21"/>
        <v>119.37019711917412</v>
      </c>
      <c r="AJ53" s="143">
        <f t="shared" si="22"/>
        <v>163.277663250562</v>
      </c>
      <c r="AK53" s="143">
        <f t="shared" si="23"/>
        <v>-20.855366184065044</v>
      </c>
      <c r="AL53" s="73">
        <f t="shared" si="24"/>
        <v>479.02500000000009</v>
      </c>
      <c r="AM53" s="170">
        <f t="shared" si="25"/>
        <v>6.8854317781601635</v>
      </c>
      <c r="AN53" s="143">
        <f t="shared" si="26"/>
        <v>0</v>
      </c>
      <c r="AO53" s="143">
        <f t="shared" si="27"/>
        <v>2.9159999655278406</v>
      </c>
      <c r="AP53" s="143">
        <f t="shared" si="28"/>
        <v>2.9159999655278406</v>
      </c>
      <c r="AQ53" s="143">
        <f t="shared" si="29"/>
        <v>1.1985682563119959</v>
      </c>
      <c r="AR53" s="73">
        <f t="shared" si="30"/>
        <v>11</v>
      </c>
      <c r="AS53" s="170">
        <f t="shared" si="31"/>
        <v>693.05080343333088</v>
      </c>
      <c r="AT53" s="143">
        <f t="shared" si="32"/>
        <v>186.89235341573254</v>
      </c>
      <c r="AU53" s="143">
        <f t="shared" si="33"/>
        <v>234.96828500411081</v>
      </c>
      <c r="AV53" s="143">
        <f t="shared" si="34"/>
        <v>421.86063841984333</v>
      </c>
      <c r="AW53" s="143">
        <f t="shared" si="35"/>
        <v>-12.948941853174178</v>
      </c>
      <c r="AX53" s="73">
        <f t="shared" si="36"/>
        <v>1101.9625000000001</v>
      </c>
      <c r="AY53" s="69">
        <f t="shared" ref="AY53:AY58" si="61">VLOOKUP(B53,BUsWages,11,FALSE)</f>
        <v>3339820</v>
      </c>
      <c r="AZ53" s="69">
        <f t="shared" si="3"/>
        <v>3855561</v>
      </c>
      <c r="BA53" s="66">
        <f t="shared" si="54"/>
        <v>7195381</v>
      </c>
      <c r="BB53" s="65">
        <f t="shared" ref="BB53:BB58" si="62">VLOOKUP(B53,ExecSalaries,11,FALSE)</f>
        <v>348107</v>
      </c>
      <c r="BC53" s="66">
        <f t="shared" ref="BC53:BC58" si="63">AZ53+BB53</f>
        <v>4203668</v>
      </c>
      <c r="BD53" s="82">
        <f t="shared" ref="BD53:BD58" si="64">AY53+BC53</f>
        <v>7543488</v>
      </c>
      <c r="BE53" s="92">
        <f t="shared" si="57"/>
        <v>5457.7795935042386</v>
      </c>
      <c r="BF53" s="65">
        <f t="shared" si="58"/>
        <v>7868.0904035508374</v>
      </c>
      <c r="BG53" s="102">
        <f t="shared" si="55"/>
        <v>8.0310295780558864E-3</v>
      </c>
      <c r="BH53" s="69">
        <f t="shared" si="40"/>
        <v>31646.090909090908</v>
      </c>
      <c r="BI53" s="110">
        <f t="shared" si="56"/>
        <v>0.16828543045468575</v>
      </c>
      <c r="BJ53" s="69">
        <f t="shared" si="41"/>
        <v>8390.1362207474667</v>
      </c>
      <c r="BK53" s="110">
        <f t="shared" si="45"/>
        <v>1.975653732721272E-2</v>
      </c>
      <c r="BL53" s="82">
        <f t="shared" si="42"/>
        <v>6845.5033633177163</v>
      </c>
      <c r="BM53" s="82">
        <f t="shared" si="43"/>
        <v>259.89426635734469</v>
      </c>
      <c r="BN53" s="96">
        <f t="shared" ref="BN53:BN58" si="65">(BM53-BM52)/BM52</f>
        <v>-0.11856056882791287</v>
      </c>
    </row>
    <row r="54" spans="2:66" x14ac:dyDescent="0.2">
      <c r="B54" s="108">
        <f>Bargaining!A222</f>
        <v>42736</v>
      </c>
      <c r="C54" s="131">
        <v>607.9</v>
      </c>
      <c r="D54" s="131">
        <v>495</v>
      </c>
      <c r="E54" s="113">
        <f t="shared" si="59"/>
        <v>1102.9000000000001</v>
      </c>
      <c r="F54" s="125">
        <v>10</v>
      </c>
      <c r="G54" s="116">
        <f t="shared" si="60"/>
        <v>485</v>
      </c>
      <c r="H54" s="73">
        <v>21</v>
      </c>
      <c r="I54" s="157">
        <f>VLOOKUP(B54,BUAllocate,Bargaining!$D$64,FALSE)</f>
        <v>0.65304720502659253</v>
      </c>
      <c r="J54" s="152">
        <f>VLOOKUP($B54,BUAllocate,Bargaining!$H$64,FALSE)</f>
        <v>0.16553862899903243</v>
      </c>
      <c r="K54" s="152">
        <f>VLOOKUP($B54,BUAllocate,Bargaining!$F$64,FALSE)</f>
        <v>0.17437686676344588</v>
      </c>
      <c r="L54" s="152">
        <f t="shared" si="7"/>
        <v>0.33991549576247831</v>
      </c>
      <c r="M54" s="152">
        <f>VLOOKUP($B54,BUAllocate,Bargaining!$J$64,FALSE)</f>
        <v>7.0372992109292093E-3</v>
      </c>
      <c r="N54" s="158">
        <f t="shared" si="8"/>
        <v>1</v>
      </c>
      <c r="O54" s="157">
        <f>VLOOKUP($B54,NBUAllocate,'Non Bargaining'!$D$64,FALSE)</f>
        <v>0.66331185486455568</v>
      </c>
      <c r="P54" s="152">
        <f>VLOOKUP($B54,NBUAllocate,'Non Bargaining'!$H$64,FALSE)</f>
        <v>5.4652764203522219E-2</v>
      </c>
      <c r="Q54" s="152">
        <f>VLOOKUP($B54,NBUAllocate,'Non Bargaining'!$F$64,FALSE)</f>
        <v>0.24225589409335493</v>
      </c>
      <c r="R54" s="152">
        <f t="shared" si="9"/>
        <v>0.29690865829687718</v>
      </c>
      <c r="S54" s="152">
        <f>VLOOKUP($B54,NBUAllocate,'Non Bargaining'!$J$64,FALSE)</f>
        <v>3.9779486838567184E-2</v>
      </c>
      <c r="T54" s="158">
        <f t="shared" si="10"/>
        <v>1</v>
      </c>
      <c r="U54" s="157">
        <f>VLOOKUP($B54,officersallocate,Officers!$D$64,FALSE)</f>
        <v>0.71083832502603927</v>
      </c>
      <c r="V54" s="152">
        <f>VLOOKUP($B54,officersallocate,Officers!$H$64,FALSE)</f>
        <v>0</v>
      </c>
      <c r="W54" s="152">
        <f>VLOOKUP($B54,officersallocate,Officers!$F$64,FALSE)</f>
        <v>0.24138908066389181</v>
      </c>
      <c r="X54" s="152">
        <f t="shared" si="11"/>
        <v>0.24138908066389181</v>
      </c>
      <c r="Y54" s="152">
        <f>VLOOKUP($B54,officersallocate,Officers!$J$64,FALSE)</f>
        <v>4.7772594310068917E-2</v>
      </c>
      <c r="Z54" s="158">
        <f t="shared" si="12"/>
        <v>1</v>
      </c>
      <c r="AA54" s="170">
        <f t="shared" si="13"/>
        <v>396.98739593566557</v>
      </c>
      <c r="AB54" s="143">
        <f t="shared" si="14"/>
        <v>100.63093256851181</v>
      </c>
      <c r="AC54" s="143">
        <f t="shared" si="15"/>
        <v>106.00369730549875</v>
      </c>
      <c r="AD54" s="143">
        <f t="shared" si="16"/>
        <v>206.63462987401056</v>
      </c>
      <c r="AE54" s="143">
        <f t="shared" si="17"/>
        <v>4.2779741903238664</v>
      </c>
      <c r="AF54" s="73">
        <f t="shared" si="18"/>
        <v>607.90000000000009</v>
      </c>
      <c r="AG54" s="170">
        <f t="shared" si="19"/>
        <v>321.70624960930951</v>
      </c>
      <c r="AH54" s="143">
        <f t="shared" si="20"/>
        <v>26.506590638708275</v>
      </c>
      <c r="AI54" s="143">
        <f t="shared" si="21"/>
        <v>117.49410863527714</v>
      </c>
      <c r="AJ54" s="143">
        <f t="shared" si="22"/>
        <v>144.00069927398542</v>
      </c>
      <c r="AK54" s="143">
        <f t="shared" si="23"/>
        <v>19.293051116705083</v>
      </c>
      <c r="AL54" s="73">
        <f t="shared" si="24"/>
        <v>485</v>
      </c>
      <c r="AM54" s="170">
        <f t="shared" si="25"/>
        <v>7.1083832502603927</v>
      </c>
      <c r="AN54" s="143">
        <f t="shared" si="26"/>
        <v>0</v>
      </c>
      <c r="AO54" s="143">
        <f t="shared" si="27"/>
        <v>2.4138908066389182</v>
      </c>
      <c r="AP54" s="143">
        <f t="shared" si="28"/>
        <v>2.4138908066389182</v>
      </c>
      <c r="AQ54" s="143">
        <f t="shared" si="29"/>
        <v>0.47772594310068917</v>
      </c>
      <c r="AR54" s="73">
        <f t="shared" si="30"/>
        <v>10</v>
      </c>
      <c r="AS54" s="170">
        <f t="shared" si="31"/>
        <v>725.80202879523551</v>
      </c>
      <c r="AT54" s="143">
        <f t="shared" si="32"/>
        <v>127.13752320722008</v>
      </c>
      <c r="AU54" s="143">
        <f t="shared" si="33"/>
        <v>225.91169674741482</v>
      </c>
      <c r="AV54" s="143">
        <f t="shared" si="34"/>
        <v>353.04921995463491</v>
      </c>
      <c r="AW54" s="143">
        <f t="shared" si="35"/>
        <v>24.048751250129641</v>
      </c>
      <c r="AX54" s="73">
        <f t="shared" si="36"/>
        <v>1102.9000000000001</v>
      </c>
      <c r="AY54" s="69">
        <f t="shared" si="61"/>
        <v>4589829</v>
      </c>
      <c r="AZ54" s="69">
        <f t="shared" si="3"/>
        <v>4031324</v>
      </c>
      <c r="BA54" s="66">
        <f t="shared" ref="BA54:BA59" si="66">SUM(AY54:AZ54)</f>
        <v>8621153</v>
      </c>
      <c r="BB54" s="65">
        <f t="shared" si="62"/>
        <v>250583</v>
      </c>
      <c r="BC54" s="66">
        <f t="shared" si="63"/>
        <v>4281907</v>
      </c>
      <c r="BD54" s="82">
        <f t="shared" si="64"/>
        <v>8871736</v>
      </c>
      <c r="BE54" s="92">
        <f t="shared" si="57"/>
        <v>7550.3026813620663</v>
      </c>
      <c r="BF54" s="65">
        <f t="shared" si="58"/>
        <v>8144.0888888888885</v>
      </c>
      <c r="BG54" s="102">
        <f t="shared" si="55"/>
        <v>3.5078204644610346E-2</v>
      </c>
      <c r="BH54" s="69">
        <f t="shared" si="40"/>
        <v>25058.3</v>
      </c>
      <c r="BI54" s="110">
        <f t="shared" si="56"/>
        <v>-0.20817076358705799</v>
      </c>
      <c r="BJ54" s="69">
        <f t="shared" si="41"/>
        <v>8479.0237623762368</v>
      </c>
      <c r="BK54" s="110">
        <f t="shared" si="45"/>
        <v>1.0594290639640085E-2</v>
      </c>
      <c r="BL54" s="82">
        <f t="shared" si="42"/>
        <v>8044.0076162843407</v>
      </c>
      <c r="BM54" s="82">
        <f t="shared" si="43"/>
        <v>359.53822292200317</v>
      </c>
      <c r="BN54" s="96">
        <f t="shared" si="65"/>
        <v>0.38340190401758167</v>
      </c>
    </row>
    <row r="55" spans="2:66" x14ac:dyDescent="0.2">
      <c r="B55" s="108">
        <f>Bargaining!A223</f>
        <v>42767</v>
      </c>
      <c r="C55" s="142">
        <v>615</v>
      </c>
      <c r="D55" s="131">
        <v>497</v>
      </c>
      <c r="E55" s="113">
        <f t="shared" si="59"/>
        <v>1112</v>
      </c>
      <c r="F55" s="125">
        <v>10</v>
      </c>
      <c r="G55" s="116">
        <f t="shared" si="60"/>
        <v>487</v>
      </c>
      <c r="H55" s="73">
        <v>20</v>
      </c>
      <c r="I55" s="157">
        <f>VLOOKUP(B55,BUAllocate,Bargaining!$D$64,FALSE)</f>
        <v>0.60811319492078364</v>
      </c>
      <c r="J55" s="152">
        <f>VLOOKUP($B55,BUAllocate,Bargaining!$H$64,FALSE)</f>
        <v>0.23035735198166396</v>
      </c>
      <c r="K55" s="152">
        <f>VLOOKUP($B55,BUAllocate,Bargaining!$F$64,FALSE)</f>
        <v>0.15374165593160791</v>
      </c>
      <c r="L55" s="152">
        <f t="shared" si="7"/>
        <v>0.38409900791327189</v>
      </c>
      <c r="M55" s="152">
        <f>VLOOKUP($B55,BUAllocate,Bargaining!$J$64,FALSE)</f>
        <v>7.7877971659444899E-3</v>
      </c>
      <c r="N55" s="158">
        <f t="shared" si="8"/>
        <v>1</v>
      </c>
      <c r="O55" s="157">
        <f>VLOOKUP($B55,NBUAllocate,'Non Bargaining'!$D$64,FALSE)</f>
        <v>0.66842112436188683</v>
      </c>
      <c r="P55" s="152">
        <f>VLOOKUP($B55,NBUAllocate,'Non Bargaining'!$H$64,FALSE)</f>
        <v>7.188956323035782E-2</v>
      </c>
      <c r="Q55" s="152">
        <f>VLOOKUP($B55,NBUAllocate,'Non Bargaining'!$F$64,FALSE)</f>
        <v>0.22218403794460151</v>
      </c>
      <c r="R55" s="152">
        <f t="shared" si="9"/>
        <v>0.29407360117495934</v>
      </c>
      <c r="S55" s="152">
        <f>VLOOKUP($B55,NBUAllocate,'Non Bargaining'!$J$64,FALSE)</f>
        <v>3.7505274463153847E-2</v>
      </c>
      <c r="T55" s="158">
        <f t="shared" si="10"/>
        <v>1</v>
      </c>
      <c r="U55" s="157">
        <f>VLOOKUP($B55,officersallocate,Officers!$D$64,FALSE)</f>
        <v>0.71207259841011394</v>
      </c>
      <c r="V55" s="152">
        <f>VLOOKUP($B55,officersallocate,Officers!$H$64,FALSE)</f>
        <v>0</v>
      </c>
      <c r="W55" s="152">
        <f>VLOOKUP($B55,officersallocate,Officers!$F$64,FALSE)</f>
        <v>0.245861667145548</v>
      </c>
      <c r="X55" s="152">
        <f t="shared" si="11"/>
        <v>0.245861667145548</v>
      </c>
      <c r="Y55" s="152">
        <f>VLOOKUP($B55,officersallocate,Officers!$J$64,FALSE)</f>
        <v>4.2065734444338025E-2</v>
      </c>
      <c r="Z55" s="158">
        <f t="shared" si="12"/>
        <v>1</v>
      </c>
      <c r="AA55" s="170">
        <f t="shared" si="13"/>
        <v>373.98961487628196</v>
      </c>
      <c r="AB55" s="143">
        <f t="shared" si="14"/>
        <v>141.66977146872333</v>
      </c>
      <c r="AC55" s="143">
        <f t="shared" si="15"/>
        <v>94.551118397938865</v>
      </c>
      <c r="AD55" s="143">
        <f t="shared" si="16"/>
        <v>236.22088986666222</v>
      </c>
      <c r="AE55" s="143">
        <f t="shared" si="17"/>
        <v>4.7894952570558615</v>
      </c>
      <c r="AF55" s="73">
        <f t="shared" si="18"/>
        <v>615</v>
      </c>
      <c r="AG55" s="170">
        <f t="shared" si="19"/>
        <v>325.52108756423888</v>
      </c>
      <c r="AH55" s="143">
        <f t="shared" si="20"/>
        <v>35.010217293184262</v>
      </c>
      <c r="AI55" s="143">
        <f t="shared" si="21"/>
        <v>108.20362647902094</v>
      </c>
      <c r="AJ55" s="143">
        <f t="shared" si="22"/>
        <v>143.21384377220519</v>
      </c>
      <c r="AK55" s="143">
        <f t="shared" si="23"/>
        <v>18.265068663555923</v>
      </c>
      <c r="AL55" s="73">
        <f t="shared" si="24"/>
        <v>487</v>
      </c>
      <c r="AM55" s="170">
        <f t="shared" si="25"/>
        <v>7.1207259841011394</v>
      </c>
      <c r="AN55" s="143">
        <f t="shared" si="26"/>
        <v>0</v>
      </c>
      <c r="AO55" s="143">
        <f t="shared" si="27"/>
        <v>2.4586166714554798</v>
      </c>
      <c r="AP55" s="143">
        <f t="shared" si="28"/>
        <v>2.4586166714554798</v>
      </c>
      <c r="AQ55" s="143">
        <f t="shared" si="29"/>
        <v>0.42065734444338027</v>
      </c>
      <c r="AR55" s="73">
        <f t="shared" si="30"/>
        <v>10</v>
      </c>
      <c r="AS55" s="170">
        <f t="shared" si="31"/>
        <v>706.63142842462196</v>
      </c>
      <c r="AT55" s="143">
        <f t="shared" si="32"/>
        <v>176.67998876190759</v>
      </c>
      <c r="AU55" s="143">
        <f t="shared" si="33"/>
        <v>205.21336154841529</v>
      </c>
      <c r="AV55" s="143">
        <f t="shared" si="34"/>
        <v>381.89335031032289</v>
      </c>
      <c r="AW55" s="143">
        <f t="shared" si="35"/>
        <v>23.475221265055165</v>
      </c>
      <c r="AX55" s="73">
        <f t="shared" si="36"/>
        <v>1112</v>
      </c>
      <c r="AY55" s="69">
        <f t="shared" si="61"/>
        <v>3586380</v>
      </c>
      <c r="AZ55" s="69">
        <f t="shared" si="3"/>
        <v>3742087</v>
      </c>
      <c r="BA55" s="66">
        <f t="shared" si="66"/>
        <v>7328467</v>
      </c>
      <c r="BB55" s="65">
        <f t="shared" si="62"/>
        <v>250584</v>
      </c>
      <c r="BC55" s="66">
        <f t="shared" si="63"/>
        <v>3992671</v>
      </c>
      <c r="BD55" s="82">
        <f t="shared" si="64"/>
        <v>7579051</v>
      </c>
      <c r="BE55" s="92">
        <f t="shared" si="57"/>
        <v>5831.5121951219517</v>
      </c>
      <c r="BF55" s="65">
        <f t="shared" si="58"/>
        <v>7529.3501006036213</v>
      </c>
      <c r="BG55" s="102">
        <f t="shared" si="55"/>
        <v>-7.5482819093976888E-2</v>
      </c>
      <c r="BH55" s="69">
        <f t="shared" si="40"/>
        <v>25058.400000000001</v>
      </c>
      <c r="BI55" s="110">
        <f t="shared" si="56"/>
        <v>3.9906937023733772E-6</v>
      </c>
      <c r="BJ55" s="69">
        <f t="shared" si="41"/>
        <v>7875.0907297830372</v>
      </c>
      <c r="BK55" s="110">
        <f t="shared" si="45"/>
        <v>-7.1226717782419333E-2</v>
      </c>
      <c r="BL55" s="82">
        <f t="shared" si="42"/>
        <v>6815.6933453237407</v>
      </c>
      <c r="BM55" s="82">
        <f t="shared" si="43"/>
        <v>291.57560975609761</v>
      </c>
      <c r="BN55" s="96">
        <f t="shared" si="65"/>
        <v>-0.18902750481872718</v>
      </c>
    </row>
    <row r="56" spans="2:66" x14ac:dyDescent="0.2">
      <c r="B56" s="108">
        <f>Bargaining!A224</f>
        <v>42795</v>
      </c>
      <c r="C56" s="131">
        <v>613.9</v>
      </c>
      <c r="D56" s="131">
        <v>495</v>
      </c>
      <c r="E56" s="113">
        <f t="shared" si="59"/>
        <v>1108.9000000000001</v>
      </c>
      <c r="F56" s="125">
        <v>10</v>
      </c>
      <c r="G56" s="116">
        <f t="shared" si="60"/>
        <v>485</v>
      </c>
      <c r="H56" s="73">
        <v>21</v>
      </c>
      <c r="I56" s="157">
        <f>VLOOKUP(B56,BUAllocate,Bargaining!$D$64,FALSE)</f>
        <v>0.61942399854407215</v>
      </c>
      <c r="J56" s="152">
        <f>VLOOKUP($B56,BUAllocate,Bargaining!$H$64,FALSE)</f>
        <v>0.22489206923745778</v>
      </c>
      <c r="K56" s="152">
        <f>VLOOKUP($B56,BUAllocate,Bargaining!$F$64,FALSE)</f>
        <v>0.14706615372171558</v>
      </c>
      <c r="L56" s="152">
        <f t="shared" si="7"/>
        <v>0.37195822295917336</v>
      </c>
      <c r="M56" s="152">
        <f>VLOOKUP($B56,BUAllocate,Bargaining!$J$64,FALSE)</f>
        <v>8.6177784967544947E-3</v>
      </c>
      <c r="N56" s="158">
        <f t="shared" si="8"/>
        <v>1</v>
      </c>
      <c r="O56" s="157">
        <f>VLOOKUP($B56,NBUAllocate,'Non Bargaining'!$D$64,FALSE)</f>
        <v>0.65857569842320307</v>
      </c>
      <c r="P56" s="152">
        <f>VLOOKUP($B56,NBUAllocate,'Non Bargaining'!$H$64,FALSE)</f>
        <v>6.3631745883569971E-2</v>
      </c>
      <c r="Q56" s="152">
        <f>VLOOKUP($B56,NBUAllocate,'Non Bargaining'!$F$64,FALSE)</f>
        <v>0.24179339489889642</v>
      </c>
      <c r="R56" s="152">
        <f t="shared" si="9"/>
        <v>0.30542514078246641</v>
      </c>
      <c r="S56" s="152">
        <f>VLOOKUP($B56,NBUAllocate,'Non Bargaining'!$J$64,FALSE)</f>
        <v>3.5999160794330548E-2</v>
      </c>
      <c r="T56" s="158">
        <f t="shared" si="10"/>
        <v>1</v>
      </c>
      <c r="U56" s="157">
        <f>VLOOKUP($B56,officersallocate,Officers!$D$64,FALSE)</f>
        <v>0.65836522056336855</v>
      </c>
      <c r="V56" s="152">
        <f>VLOOKUP($B56,officersallocate,Officers!$H$64,FALSE)</f>
        <v>0</v>
      </c>
      <c r="W56" s="152">
        <f>VLOOKUP($B56,officersallocate,Officers!$F$64,FALSE)</f>
        <v>0.2295538574365327</v>
      </c>
      <c r="X56" s="152">
        <f t="shared" si="11"/>
        <v>0.2295538574365327</v>
      </c>
      <c r="Y56" s="152">
        <f>VLOOKUP($B56,officersallocate,Officers!$J$64,FALSE)</f>
        <v>0.1120809220000988</v>
      </c>
      <c r="Z56" s="158">
        <f t="shared" si="12"/>
        <v>1</v>
      </c>
      <c r="AA56" s="170">
        <f t="shared" si="13"/>
        <v>380.26439270620585</v>
      </c>
      <c r="AB56" s="143">
        <f t="shared" si="14"/>
        <v>138.06124130487532</v>
      </c>
      <c r="AC56" s="143">
        <f t="shared" si="15"/>
        <v>90.28391176976119</v>
      </c>
      <c r="AD56" s="143">
        <f t="shared" si="16"/>
        <v>228.34515307463653</v>
      </c>
      <c r="AE56" s="143">
        <f t="shared" si="17"/>
        <v>5.2904542191575841</v>
      </c>
      <c r="AF56" s="73">
        <f t="shared" si="18"/>
        <v>613.9</v>
      </c>
      <c r="AG56" s="170">
        <f t="shared" si="19"/>
        <v>319.4092137352535</v>
      </c>
      <c r="AH56" s="143">
        <f t="shared" si="20"/>
        <v>30.861396753531437</v>
      </c>
      <c r="AI56" s="143">
        <f t="shared" si="21"/>
        <v>117.26979652596476</v>
      </c>
      <c r="AJ56" s="143">
        <f t="shared" si="22"/>
        <v>148.13119327949619</v>
      </c>
      <c r="AK56" s="143">
        <f t="shared" si="23"/>
        <v>17.459592985250318</v>
      </c>
      <c r="AL56" s="73">
        <f t="shared" si="24"/>
        <v>485</v>
      </c>
      <c r="AM56" s="170">
        <f t="shared" si="25"/>
        <v>6.583652205633685</v>
      </c>
      <c r="AN56" s="143">
        <f t="shared" si="26"/>
        <v>0</v>
      </c>
      <c r="AO56" s="143">
        <f t="shared" si="27"/>
        <v>2.2955385743653269</v>
      </c>
      <c r="AP56" s="143">
        <f t="shared" si="28"/>
        <v>2.2955385743653269</v>
      </c>
      <c r="AQ56" s="143">
        <f t="shared" si="29"/>
        <v>1.120809220000988</v>
      </c>
      <c r="AR56" s="73">
        <f t="shared" si="30"/>
        <v>10</v>
      </c>
      <c r="AS56" s="170">
        <f t="shared" si="31"/>
        <v>706.25725864709307</v>
      </c>
      <c r="AT56" s="143">
        <f t="shared" si="32"/>
        <v>168.92263805840676</v>
      </c>
      <c r="AU56" s="143">
        <f t="shared" si="33"/>
        <v>209.84924687009129</v>
      </c>
      <c r="AV56" s="143">
        <f t="shared" si="34"/>
        <v>378.77188492849803</v>
      </c>
      <c r="AW56" s="143">
        <f t="shared" si="35"/>
        <v>23.870856424408892</v>
      </c>
      <c r="AX56" s="73">
        <f t="shared" si="36"/>
        <v>1108.9000000000001</v>
      </c>
      <c r="AY56" s="69">
        <f t="shared" si="61"/>
        <v>3956240</v>
      </c>
      <c r="AZ56" s="69">
        <f t="shared" si="3"/>
        <v>4199209</v>
      </c>
      <c r="BA56" s="66">
        <f t="shared" si="66"/>
        <v>8155449</v>
      </c>
      <c r="BB56" s="65">
        <f t="shared" si="62"/>
        <v>263167</v>
      </c>
      <c r="BC56" s="66">
        <f t="shared" si="63"/>
        <v>4462376</v>
      </c>
      <c r="BD56" s="82">
        <f t="shared" si="64"/>
        <v>8418616</v>
      </c>
      <c r="BE56" s="92">
        <f t="shared" si="57"/>
        <v>6444.4372047564748</v>
      </c>
      <c r="BF56" s="65">
        <f t="shared" si="58"/>
        <v>8483.2505050505042</v>
      </c>
      <c r="BG56" s="102">
        <f t="shared" si="55"/>
        <v>0.12669093503440751</v>
      </c>
      <c r="BH56" s="69">
        <f t="shared" si="40"/>
        <v>26316.7</v>
      </c>
      <c r="BI56" s="110">
        <f t="shared" si="56"/>
        <v>5.0214698464387163E-2</v>
      </c>
      <c r="BJ56" s="69">
        <f t="shared" si="41"/>
        <v>8836.3881188118812</v>
      </c>
      <c r="BK56" s="110">
        <f t="shared" si="45"/>
        <v>0.12206810334175391</v>
      </c>
      <c r="BL56" s="82">
        <f t="shared" si="42"/>
        <v>7591.8622057895209</v>
      </c>
      <c r="BM56" s="82">
        <f t="shared" si="43"/>
        <v>306.87796213126069</v>
      </c>
      <c r="BN56" s="96">
        <f t="shared" si="65"/>
        <v>5.248159264063091E-2</v>
      </c>
    </row>
    <row r="57" spans="2:66" x14ac:dyDescent="0.2">
      <c r="B57" s="108">
        <f>Bargaining!A225</f>
        <v>42826</v>
      </c>
      <c r="C57" s="131">
        <v>609.9</v>
      </c>
      <c r="D57" s="131">
        <v>498.2</v>
      </c>
      <c r="E57" s="113">
        <f t="shared" si="59"/>
        <v>1108.0999999999999</v>
      </c>
      <c r="F57" s="125">
        <v>10</v>
      </c>
      <c r="G57" s="116">
        <f t="shared" si="60"/>
        <v>488.2</v>
      </c>
      <c r="H57" s="73">
        <v>20</v>
      </c>
      <c r="I57" s="157">
        <f>VLOOKUP(B57,BUAllocate,Bargaining!$D$64,FALSE)</f>
        <v>0.61520736237937124</v>
      </c>
      <c r="J57" s="152">
        <f>VLOOKUP($B57,BUAllocate,Bargaining!$H$64,FALSE)</f>
        <v>0.21653639854893902</v>
      </c>
      <c r="K57" s="152">
        <f>VLOOKUP($B57,BUAllocate,Bargaining!$F$64,FALSE)</f>
        <v>0.15932981500095433</v>
      </c>
      <c r="L57" s="152">
        <f t="shared" si="7"/>
        <v>0.37586621354989336</v>
      </c>
      <c r="M57" s="152">
        <f>VLOOKUP($B57,BUAllocate,Bargaining!$J$64,FALSE)</f>
        <v>8.9264240707353816E-3</v>
      </c>
      <c r="N57" s="158">
        <f t="shared" si="8"/>
        <v>1</v>
      </c>
      <c r="O57" s="157">
        <f>VLOOKUP($B57,NBUAllocate,'Non Bargaining'!$D$64,FALSE)</f>
        <v>0.66760518130604218</v>
      </c>
      <c r="P57" s="152">
        <f>VLOOKUP($B57,NBUAllocate,'Non Bargaining'!$H$64,FALSE)</f>
        <v>6.8955114382389951E-2</v>
      </c>
      <c r="Q57" s="152">
        <f>VLOOKUP($B57,NBUAllocate,'Non Bargaining'!$F$64,FALSE)</f>
        <v>0.22854292541330803</v>
      </c>
      <c r="R57" s="152">
        <f t="shared" si="9"/>
        <v>0.297498039795698</v>
      </c>
      <c r="S57" s="152">
        <f>VLOOKUP($B57,NBUAllocate,'Non Bargaining'!$J$64,FALSE)</f>
        <v>3.4896778898259886E-2</v>
      </c>
      <c r="T57" s="158">
        <f t="shared" si="10"/>
        <v>1</v>
      </c>
      <c r="U57" s="157">
        <f>VLOOKUP($B57,officersallocate,Officers!$D$64,FALSE)</f>
        <v>0.7172007648183556</v>
      </c>
      <c r="V57" s="152">
        <f>VLOOKUP($B57,officersallocate,Officers!$H$64,FALSE)</f>
        <v>0</v>
      </c>
      <c r="W57" s="152">
        <f>VLOOKUP($B57,officersallocate,Officers!$F$64,FALSE)</f>
        <v>0.24388910133843211</v>
      </c>
      <c r="X57" s="152">
        <f t="shared" si="11"/>
        <v>0.24388910133843211</v>
      </c>
      <c r="Y57" s="152">
        <f>VLOOKUP($B57,officersallocate,Officers!$J$64,FALSE)</f>
        <v>3.8910133843212236E-2</v>
      </c>
      <c r="Z57" s="158">
        <f t="shared" si="12"/>
        <v>1</v>
      </c>
      <c r="AA57" s="170">
        <f t="shared" si="13"/>
        <v>375.2149703151785</v>
      </c>
      <c r="AB57" s="143">
        <f t="shared" si="14"/>
        <v>132.06554947499791</v>
      </c>
      <c r="AC57" s="143">
        <f t="shared" si="15"/>
        <v>97.175254169082038</v>
      </c>
      <c r="AD57" s="143">
        <f t="shared" si="16"/>
        <v>229.24080364407996</v>
      </c>
      <c r="AE57" s="143">
        <f t="shared" si="17"/>
        <v>5.4442260407415093</v>
      </c>
      <c r="AF57" s="73">
        <f t="shared" si="18"/>
        <v>609.9</v>
      </c>
      <c r="AG57" s="170">
        <f t="shared" si="19"/>
        <v>325.92484951360979</v>
      </c>
      <c r="AH57" s="143">
        <f t="shared" si="20"/>
        <v>33.663886841482771</v>
      </c>
      <c r="AI57" s="143">
        <f t="shared" si="21"/>
        <v>111.57465618677698</v>
      </c>
      <c r="AJ57" s="143">
        <f t="shared" si="22"/>
        <v>145.23854302825976</v>
      </c>
      <c r="AK57" s="143">
        <f t="shared" si="23"/>
        <v>17.036607458130476</v>
      </c>
      <c r="AL57" s="73">
        <f t="shared" si="24"/>
        <v>488.20000000000005</v>
      </c>
      <c r="AM57" s="170">
        <f t="shared" si="25"/>
        <v>7.1720076481835555</v>
      </c>
      <c r="AN57" s="143">
        <f t="shared" si="26"/>
        <v>0</v>
      </c>
      <c r="AO57" s="143">
        <f t="shared" si="27"/>
        <v>2.4388910133843211</v>
      </c>
      <c r="AP57" s="143">
        <f t="shared" si="28"/>
        <v>2.4388910133843211</v>
      </c>
      <c r="AQ57" s="143">
        <f t="shared" si="29"/>
        <v>0.38910133843212236</v>
      </c>
      <c r="AR57" s="73">
        <f t="shared" si="30"/>
        <v>9.9999999999999982</v>
      </c>
      <c r="AS57" s="170">
        <f t="shared" si="31"/>
        <v>708.31182747697187</v>
      </c>
      <c r="AT57" s="143">
        <f t="shared" si="32"/>
        <v>165.72943631648067</v>
      </c>
      <c r="AU57" s="143">
        <f t="shared" si="33"/>
        <v>211.18880136924332</v>
      </c>
      <c r="AV57" s="143">
        <f t="shared" si="34"/>
        <v>376.91823768572397</v>
      </c>
      <c r="AW57" s="143">
        <f t="shared" si="35"/>
        <v>22.869934837304108</v>
      </c>
      <c r="AX57" s="73">
        <f t="shared" si="36"/>
        <v>1108.0999999999999</v>
      </c>
      <c r="AY57" s="65">
        <f t="shared" si="61"/>
        <v>3384558</v>
      </c>
      <c r="AZ57" s="69">
        <f t="shared" si="3"/>
        <v>4083758</v>
      </c>
      <c r="BA57" s="66">
        <f t="shared" si="66"/>
        <v>7468316</v>
      </c>
      <c r="BB57" s="65">
        <f t="shared" si="62"/>
        <v>261500</v>
      </c>
      <c r="BC57" s="66">
        <f t="shared" si="63"/>
        <v>4345258</v>
      </c>
      <c r="BD57" s="82">
        <f t="shared" si="64"/>
        <v>7729816</v>
      </c>
      <c r="BE57" s="92">
        <f t="shared" si="57"/>
        <v>5549.3654697491393</v>
      </c>
      <c r="BF57" s="65">
        <f t="shared" si="58"/>
        <v>8197.025291047772</v>
      </c>
      <c r="BG57" s="102">
        <f t="shared" si="55"/>
        <v>-3.3740040310294733E-2</v>
      </c>
      <c r="BH57" s="69">
        <f t="shared" si="40"/>
        <v>26150</v>
      </c>
      <c r="BI57" s="110">
        <f t="shared" si="56"/>
        <v>-6.3343808304232949E-3</v>
      </c>
      <c r="BJ57" s="69">
        <f t="shared" si="41"/>
        <v>8550.2912239275884</v>
      </c>
      <c r="BK57" s="110">
        <f t="shared" si="45"/>
        <v>-3.2377130908862878E-2</v>
      </c>
      <c r="BL57" s="82">
        <f t="shared" si="42"/>
        <v>6975.7386517462328</v>
      </c>
      <c r="BM57" s="82">
        <f t="shared" si="43"/>
        <v>277.46827348745694</v>
      </c>
      <c r="BN57" s="96">
        <f t="shared" si="65"/>
        <v>-9.583512755218429E-2</v>
      </c>
    </row>
    <row r="58" spans="2:66" x14ac:dyDescent="0.2">
      <c r="B58" s="108">
        <f>Bargaining!A226</f>
        <v>42856</v>
      </c>
      <c r="C58" s="131">
        <v>619.9</v>
      </c>
      <c r="D58" s="131">
        <v>500.2</v>
      </c>
      <c r="E58" s="113">
        <f t="shared" si="59"/>
        <v>1120.0999999999999</v>
      </c>
      <c r="F58" s="125">
        <v>11</v>
      </c>
      <c r="G58" s="116">
        <f t="shared" si="60"/>
        <v>489.2</v>
      </c>
      <c r="H58" s="73">
        <v>22</v>
      </c>
      <c r="I58" s="157">
        <f>VLOOKUP(B58,BUAllocate,Bargaining!$D$64,FALSE)</f>
        <v>0.65931857521381032</v>
      </c>
      <c r="J58" s="152">
        <f>VLOOKUP($B58,BUAllocate,Bargaining!$H$64,FALSE)</f>
        <v>0.19417762952612388</v>
      </c>
      <c r="K58" s="152">
        <f>VLOOKUP($B58,BUAllocate,Bargaining!$F$64,FALSE)</f>
        <v>0.13837789876272222</v>
      </c>
      <c r="L58" s="152">
        <f t="shared" ref="L58" si="67">J58+K58</f>
        <v>0.3325555282888461</v>
      </c>
      <c r="M58" s="152">
        <f>VLOOKUP($B58,BUAllocate,Bargaining!$J$64,FALSE)</f>
        <v>8.1258964973435297E-3</v>
      </c>
      <c r="N58" s="158">
        <f t="shared" ref="N58" si="68">I58+L58+M58</f>
        <v>0.99999999999999989</v>
      </c>
      <c r="O58" s="157">
        <f>VLOOKUP($B58,NBUAllocate,'Non Bargaining'!$D$64,FALSE)</f>
        <v>0.59913881440440042</v>
      </c>
      <c r="P58" s="152">
        <f>VLOOKUP($B58,NBUAllocate,'Non Bargaining'!$H$64,FALSE)</f>
        <v>7.1576766954397339E-2</v>
      </c>
      <c r="Q58" s="152">
        <f>VLOOKUP($B58,NBUAllocate,'Non Bargaining'!$F$64,FALSE)</f>
        <v>0.29602174007548931</v>
      </c>
      <c r="R58" s="152">
        <f t="shared" ref="R58" si="69">P58+Q58</f>
        <v>0.36759850702988667</v>
      </c>
      <c r="S58" s="152">
        <f>VLOOKUP($B58,NBUAllocate,'Non Bargaining'!$J$64,FALSE)</f>
        <v>3.3262678565712994E-2</v>
      </c>
      <c r="T58" s="158">
        <f t="shared" ref="T58" si="70">O58+R58+S58</f>
        <v>1.0000000000000002</v>
      </c>
      <c r="U58" s="157">
        <f>VLOOKUP($B58,officersallocate,Officers!$D$64,FALSE)</f>
        <v>0.69628129174652964</v>
      </c>
      <c r="V58" s="152">
        <f>VLOOKUP($B58,officersallocate,Officers!$H$64,FALSE)</f>
        <v>0</v>
      </c>
      <c r="W58" s="152">
        <f>VLOOKUP($B58,officersallocate,Officers!$F$64,FALSE)</f>
        <v>0.2327532380786432</v>
      </c>
      <c r="X58" s="152">
        <f t="shared" ref="X58" si="71">V58+W58</f>
        <v>0.2327532380786432</v>
      </c>
      <c r="Y58" s="152">
        <f>VLOOKUP($B58,officersallocate,Officers!$J$64,FALSE)</f>
        <v>7.0965470174827211E-2</v>
      </c>
      <c r="Z58" s="158">
        <f t="shared" ref="Z58" si="72">U58+X58+Y58</f>
        <v>1</v>
      </c>
      <c r="AA58" s="170">
        <f t="shared" ref="AA58" si="73">$C58*I58</f>
        <v>408.71158477504099</v>
      </c>
      <c r="AB58" s="143">
        <f t="shared" ref="AB58" si="74">$C58*J58</f>
        <v>120.3707125432442</v>
      </c>
      <c r="AC58" s="143">
        <f t="shared" ref="AC58" si="75">$C58*K58</f>
        <v>85.780459443011495</v>
      </c>
      <c r="AD58" s="143">
        <f t="shared" ref="AD58" si="76">$C58*L58</f>
        <v>206.15117198625569</v>
      </c>
      <c r="AE58" s="143">
        <f t="shared" ref="AE58" si="77">$C58*M58</f>
        <v>5.0372432387032537</v>
      </c>
      <c r="AF58" s="73">
        <f t="shared" ref="AF58" si="78">AA58+AD58+AE58</f>
        <v>619.89999999999986</v>
      </c>
      <c r="AG58" s="170">
        <f t="shared" ref="AG58" si="79">$G58*O58</f>
        <v>293.09870800663271</v>
      </c>
      <c r="AH58" s="143">
        <f t="shared" ref="AH58" si="80">$G58*P58</f>
        <v>35.015354394091176</v>
      </c>
      <c r="AI58" s="143">
        <f t="shared" ref="AI58" si="81">$G58*Q58</f>
        <v>144.81383524492938</v>
      </c>
      <c r="AJ58" s="143">
        <f t="shared" ref="AJ58" si="82">AH58+AI58</f>
        <v>179.82918963902057</v>
      </c>
      <c r="AK58" s="143">
        <f t="shared" ref="AK58" si="83">$G58*S58</f>
        <v>16.272102354346796</v>
      </c>
      <c r="AL58" s="73">
        <f t="shared" ref="AL58" si="84">AG58+AJ58+AK58</f>
        <v>489.20000000000005</v>
      </c>
      <c r="AM58" s="170">
        <f t="shared" ref="AM58" si="85">$F58*U58</f>
        <v>7.6590942092118262</v>
      </c>
      <c r="AN58" s="143">
        <f t="shared" ref="AN58" si="86">$F58*V58</f>
        <v>0</v>
      </c>
      <c r="AO58" s="143">
        <f t="shared" ref="AO58" si="87">$F58*W58</f>
        <v>2.5602856188650751</v>
      </c>
      <c r="AP58" s="143">
        <f t="shared" ref="AP58" si="88">$F58*X58</f>
        <v>2.5602856188650751</v>
      </c>
      <c r="AQ58" s="143">
        <f t="shared" ref="AQ58" si="89">$F58*Y58</f>
        <v>0.78062017192309929</v>
      </c>
      <c r="AR58" s="73">
        <f t="shared" ref="AR58" si="90">AM58+AP58+AQ58</f>
        <v>11</v>
      </c>
      <c r="AS58" s="170">
        <f t="shared" ref="AS58" si="91">AA58+AG58+AM58</f>
        <v>709.4693869908856</v>
      </c>
      <c r="AT58" s="143">
        <f t="shared" ref="AT58" si="92">AB58+AH58+AN58</f>
        <v>155.38606693733539</v>
      </c>
      <c r="AU58" s="143">
        <f t="shared" ref="AU58" si="93">AC58+AI58+AO58</f>
        <v>233.15458030680594</v>
      </c>
      <c r="AV58" s="143">
        <f t="shared" ref="AV58" si="94">AT58+AU58</f>
        <v>388.54064724414133</v>
      </c>
      <c r="AW58" s="143">
        <f t="shared" ref="AW58" si="95">AQ58+AK58+AE58</f>
        <v>22.089965764973151</v>
      </c>
      <c r="AX58" s="73">
        <f t="shared" ref="AX58" si="96">AS58+AV58+AW58</f>
        <v>1120.1000000000001</v>
      </c>
      <c r="AY58" s="65">
        <f t="shared" si="61"/>
        <v>4262422</v>
      </c>
      <c r="AZ58" s="69">
        <f t="shared" ref="AZ58" si="97">VLOOKUP(B58,NBUsalries,11,FALSE)</f>
        <v>4186554</v>
      </c>
      <c r="BA58" s="66">
        <f t="shared" si="66"/>
        <v>8448976</v>
      </c>
      <c r="BB58" s="65">
        <f t="shared" si="62"/>
        <v>275472</v>
      </c>
      <c r="BC58" s="66">
        <f t="shared" si="63"/>
        <v>4462026</v>
      </c>
      <c r="BD58" s="82">
        <f t="shared" si="64"/>
        <v>8724448</v>
      </c>
      <c r="BE58" s="92">
        <f t="shared" ref="BE58" si="98">AY58/C58</f>
        <v>6875.9832231005003</v>
      </c>
      <c r="BF58" s="65">
        <f t="shared" ref="BF58" si="99">AZ58/D58</f>
        <v>8369.7600959616157</v>
      </c>
      <c r="BG58" s="102">
        <f t="shared" ref="BG58" si="100">(BF58-BF57)/BF57</f>
        <v>2.1072864701600066E-2</v>
      </c>
      <c r="BH58" s="69">
        <f t="shared" ref="BH58" si="101">BB58/F58</f>
        <v>25042.909090909092</v>
      </c>
      <c r="BI58" s="110">
        <f t="shared" ref="BI58" si="102">(BH58-BH57)/BH57</f>
        <v>-4.2336172431774691E-2</v>
      </c>
      <c r="BJ58" s="69">
        <f t="shared" ref="BJ58" si="103">(AZ58+BB58)/(D58+F58)</f>
        <v>8728.5328638497649</v>
      </c>
      <c r="BK58" s="110">
        <f t="shared" ref="BK58" si="104">(BJ58-BJ57)/BJ57</f>
        <v>2.0846265379052317E-2</v>
      </c>
      <c r="BL58" s="82">
        <f t="shared" ref="BL58" si="105">BD58/E58</f>
        <v>7788.9902687260073</v>
      </c>
      <c r="BM58" s="82">
        <f t="shared" ref="BM58" si="106">BE58/H58</f>
        <v>312.54469195911366</v>
      </c>
      <c r="BN58" s="96">
        <f t="shared" si="65"/>
        <v>0.12641596111435194</v>
      </c>
    </row>
    <row r="59" spans="2:66" x14ac:dyDescent="0.2">
      <c r="B59" s="108">
        <f>Bargaining!A227</f>
        <v>42887</v>
      </c>
      <c r="C59" s="131">
        <v>612.9</v>
      </c>
      <c r="D59" s="131">
        <v>501.2</v>
      </c>
      <c r="E59" s="113">
        <f t="shared" ref="E59" si="107">C59+D59</f>
        <v>1114.0999999999999</v>
      </c>
      <c r="F59" s="125">
        <v>11</v>
      </c>
      <c r="G59" s="116">
        <f t="shared" ref="G59" si="108">D59-F59</f>
        <v>490.2</v>
      </c>
      <c r="H59" s="73">
        <v>22</v>
      </c>
      <c r="I59" s="157">
        <f>VLOOKUP(B59,BUAllocate,Bargaining!$D$64,FALSE)</f>
        <v>0.57386721265317286</v>
      </c>
      <c r="J59" s="152">
        <f>VLOOKUP($B59,BUAllocate,Bargaining!$H$64,FALSE)</f>
        <v>0.27406806561393554</v>
      </c>
      <c r="K59" s="152">
        <f>VLOOKUP($B59,BUAllocate,Bargaining!$F$64,FALSE)</f>
        <v>0.1428919981178926</v>
      </c>
      <c r="L59" s="152">
        <f t="shared" ref="L59" si="109">J59+K59</f>
        <v>0.41696006373182815</v>
      </c>
      <c r="M59" s="152">
        <f>VLOOKUP($B59,BUAllocate,Bargaining!$J$64,FALSE)</f>
        <v>9.1727236149989899E-3</v>
      </c>
      <c r="N59" s="158">
        <f t="shared" ref="N59" si="110">I59+L59+M59</f>
        <v>1</v>
      </c>
      <c r="O59" s="157">
        <f>VLOOKUP($B59,NBUAllocate,'Non Bargaining'!$D$64,FALSE)</f>
        <v>0.62134877654876397</v>
      </c>
      <c r="P59" s="152">
        <f>VLOOKUP($B59,NBUAllocate,'Non Bargaining'!$H$64,FALSE)</f>
        <v>8.2359690139016478E-2</v>
      </c>
      <c r="Q59" s="152">
        <f>VLOOKUP($B59,NBUAllocate,'Non Bargaining'!$F$64,FALSE)</f>
        <v>0.26047295502963469</v>
      </c>
      <c r="R59" s="152">
        <f t="shared" ref="R59" si="111">P59+Q59</f>
        <v>0.3428326451686512</v>
      </c>
      <c r="S59" s="152">
        <f>VLOOKUP($B59,NBUAllocate,'Non Bargaining'!$J$64,FALSE)</f>
        <v>3.5818578282584876E-2</v>
      </c>
      <c r="T59" s="158">
        <f t="shared" ref="T59" si="112">O59+R59+S59</f>
        <v>1</v>
      </c>
      <c r="U59" s="157">
        <f>VLOOKUP($B59,officersallocate,Officers!$D$64,FALSE)</f>
        <v>0.74037800687285227</v>
      </c>
      <c r="V59" s="152">
        <f>VLOOKUP($B59,officersallocate,Officers!$H$64,FALSE)</f>
        <v>0</v>
      </c>
      <c r="W59" s="152">
        <f>VLOOKUP($B59,officersallocate,Officers!$F$64,FALSE)</f>
        <v>0.22187628865979381</v>
      </c>
      <c r="X59" s="152">
        <f t="shared" ref="X59" si="113">V59+W59</f>
        <v>0.22187628865979381</v>
      </c>
      <c r="Y59" s="152">
        <f>VLOOKUP($B59,officersallocate,Officers!$J$64,FALSE)</f>
        <v>3.7745704467353952E-2</v>
      </c>
      <c r="Z59" s="158">
        <f t="shared" ref="Z59" si="114">U59+X59+Y59</f>
        <v>1</v>
      </c>
      <c r="AA59" s="170">
        <f t="shared" ref="AA59" si="115">$C59*I59</f>
        <v>351.72321463512964</v>
      </c>
      <c r="AB59" s="143">
        <f t="shared" ref="AB59" si="116">$C59*J59</f>
        <v>167.97631741478108</v>
      </c>
      <c r="AC59" s="143">
        <f t="shared" ref="AC59" si="117">$C59*K59</f>
        <v>87.578505646456378</v>
      </c>
      <c r="AD59" s="143">
        <f t="shared" ref="AD59" si="118">$C59*L59</f>
        <v>255.55482306123747</v>
      </c>
      <c r="AE59" s="143">
        <f t="shared" ref="AE59" si="119">$C59*M59</f>
        <v>5.6219623036328805</v>
      </c>
      <c r="AF59" s="73">
        <f t="shared" ref="AF59" si="120">AA59+AD59+AE59</f>
        <v>612.90000000000009</v>
      </c>
      <c r="AG59" s="170">
        <f t="shared" ref="AG59" si="121">$G59*O59</f>
        <v>304.58517026420407</v>
      </c>
      <c r="AH59" s="143">
        <f t="shared" ref="AH59" si="122">$G59*P59</f>
        <v>40.372720106145877</v>
      </c>
      <c r="AI59" s="143">
        <f t="shared" ref="AI59" si="123">$G59*Q59</f>
        <v>127.68384255552692</v>
      </c>
      <c r="AJ59" s="143">
        <f t="shared" ref="AJ59" si="124">AH59+AI59</f>
        <v>168.05656266167279</v>
      </c>
      <c r="AK59" s="143">
        <f t="shared" ref="AK59" si="125">$G59*S59</f>
        <v>17.558267074123105</v>
      </c>
      <c r="AL59" s="73">
        <f t="shared" ref="AL59" si="126">AG59+AJ59+AK59</f>
        <v>490.19999999999993</v>
      </c>
      <c r="AM59" s="170">
        <f t="shared" ref="AM59" si="127">$F59*U59</f>
        <v>8.1441580756013749</v>
      </c>
      <c r="AN59" s="143">
        <f t="shared" ref="AN59" si="128">$F59*V59</f>
        <v>0</v>
      </c>
      <c r="AO59" s="143">
        <f t="shared" ref="AO59" si="129">$F59*W59</f>
        <v>2.4406391752577319</v>
      </c>
      <c r="AP59" s="143">
        <f t="shared" ref="AP59" si="130">$F59*X59</f>
        <v>2.4406391752577319</v>
      </c>
      <c r="AQ59" s="143">
        <f t="shared" ref="AQ59" si="131">$F59*Y59</f>
        <v>0.4152027491408935</v>
      </c>
      <c r="AR59" s="73">
        <f t="shared" ref="AR59" si="132">AM59+AP59+AQ59</f>
        <v>11.000000000000002</v>
      </c>
      <c r="AS59" s="170">
        <f t="shared" ref="AS59" si="133">AA59+AG59+AM59</f>
        <v>664.45254297493511</v>
      </c>
      <c r="AT59" s="143">
        <f t="shared" ref="AT59" si="134">AB59+AH59+AN59</f>
        <v>208.34903752092697</v>
      </c>
      <c r="AU59" s="143">
        <f t="shared" ref="AU59" si="135">AC59+AI59+AO59</f>
        <v>217.70298737724102</v>
      </c>
      <c r="AV59" s="143">
        <f t="shared" ref="AV59" si="136">AT59+AU59</f>
        <v>426.05202489816799</v>
      </c>
      <c r="AW59" s="143">
        <f t="shared" ref="AW59" si="137">AQ59+AK59+AE59</f>
        <v>23.595432126896878</v>
      </c>
      <c r="AX59" s="73">
        <f t="shared" ref="AX59" si="138">AS59+AV59+AW59</f>
        <v>1114.0999999999999</v>
      </c>
      <c r="AY59" s="65">
        <f t="shared" ref="AY59" si="139">VLOOKUP(B59,BUsWages,11,FALSE)</f>
        <v>3725611</v>
      </c>
      <c r="AZ59" s="69">
        <f t="shared" ref="AZ59" si="140">VLOOKUP(B59,NBUsalries,11,FALSE)</f>
        <v>4066856</v>
      </c>
      <c r="BA59" s="66">
        <f t="shared" si="66"/>
        <v>7792467</v>
      </c>
      <c r="BB59" s="65">
        <f t="shared" ref="BB59" si="141">VLOOKUP(B59,ExecSalaries,11,FALSE)</f>
        <v>291000</v>
      </c>
      <c r="BC59" s="66">
        <f t="shared" ref="BC59" si="142">AZ59+BB59</f>
        <v>4357856</v>
      </c>
      <c r="BD59" s="82">
        <f t="shared" ref="BD59" si="143">AY59+BC59</f>
        <v>8083467</v>
      </c>
      <c r="BE59" s="92">
        <f t="shared" ref="BE59" si="144">AY59/C59</f>
        <v>6078.6604666340354</v>
      </c>
      <c r="BF59" s="65">
        <f t="shared" ref="BF59" si="145">AZ59/D59</f>
        <v>8114.2378292098965</v>
      </c>
      <c r="BG59" s="102">
        <f t="shared" ref="BG59" si="146">(BF59-BF58)/BF58</f>
        <v>-3.0529222322036191E-2</v>
      </c>
      <c r="BH59" s="69">
        <f t="shared" ref="BH59" si="147">BB59/F59</f>
        <v>26454.545454545456</v>
      </c>
      <c r="BI59" s="110">
        <f t="shared" ref="BI59" si="148">(BH59-BH58)/BH58</f>
        <v>5.6368705349364015E-2</v>
      </c>
      <c r="BJ59" s="69">
        <f t="shared" ref="BJ59" si="149">(AZ59+BB59)/(D59+F59)</f>
        <v>8508.1140179617323</v>
      </c>
      <c r="BK59" s="110">
        <f t="shared" ref="BK59" si="150">(BJ59-BJ58)/BJ58</f>
        <v>-2.525267984049449E-2</v>
      </c>
      <c r="BL59" s="82">
        <f t="shared" ref="BL59" si="151">BD59/E59</f>
        <v>7255.6027286599056</v>
      </c>
      <c r="BM59" s="82">
        <f t="shared" ref="BM59" si="152">BE59/H59</f>
        <v>276.30274848336524</v>
      </c>
      <c r="BN59" s="96">
        <f t="shared" ref="BN59" si="153">(BM59-BM58)/BM58</f>
        <v>-0.11595763552589627</v>
      </c>
    </row>
    <row r="60" spans="2:66" x14ac:dyDescent="0.2">
      <c r="B60" s="108">
        <f>Bargaining!A228</f>
        <v>42917</v>
      </c>
      <c r="C60" s="131">
        <v>614.9</v>
      </c>
      <c r="D60" s="131">
        <v>497</v>
      </c>
      <c r="E60" s="113">
        <f t="shared" ref="E60" si="154">C60+D60</f>
        <v>1111.9000000000001</v>
      </c>
      <c r="F60" s="125">
        <v>11</v>
      </c>
      <c r="G60" s="116">
        <f t="shared" ref="G60" si="155">D60-F60</f>
        <v>486</v>
      </c>
      <c r="H60" s="73">
        <v>20</v>
      </c>
      <c r="I60" s="157">
        <f>VLOOKUP(B60,BUAllocate,Bargaining!$D$64,FALSE)</f>
        <v>0.59860795719542892</v>
      </c>
      <c r="J60" s="152">
        <f>VLOOKUP($B60,BUAllocate,Bargaining!$H$64,FALSE)</f>
        <v>0.22026638763453196</v>
      </c>
      <c r="K60" s="152">
        <f>VLOOKUP($B60,BUAllocate,Bargaining!$F$64,FALSE)</f>
        <v>0.17048438577254751</v>
      </c>
      <c r="L60" s="152">
        <f t="shared" ref="L60" si="156">J60+K60</f>
        <v>0.39075077340707948</v>
      </c>
      <c r="M60" s="152">
        <f>VLOOKUP($B60,BUAllocate,Bargaining!$J$64,FALSE)</f>
        <v>1.0641269397491538E-2</v>
      </c>
      <c r="N60" s="158">
        <f t="shared" ref="N60" si="157">I60+L60+M60</f>
        <v>1</v>
      </c>
      <c r="O60" s="157">
        <f>VLOOKUP($B60,NBUAllocate,'Non Bargaining'!$D$64,FALSE)</f>
        <v>0.64401329888662118</v>
      </c>
      <c r="P60" s="152">
        <f>VLOOKUP($B60,NBUAllocate,'Non Bargaining'!$H$64,FALSE)</f>
        <v>7.9269311963292427E-2</v>
      </c>
      <c r="Q60" s="152">
        <f>VLOOKUP($B60,NBUAllocate,'Non Bargaining'!$F$64,FALSE)</f>
        <v>0.24023278556921657</v>
      </c>
      <c r="R60" s="152">
        <f t="shared" ref="R60" si="158">P60+Q60</f>
        <v>0.31950209753250902</v>
      </c>
      <c r="S60" s="152">
        <f>VLOOKUP($B60,NBUAllocate,'Non Bargaining'!$J$64,FALSE)</f>
        <v>3.6484603580869863E-2</v>
      </c>
      <c r="T60" s="158">
        <f t="shared" ref="T60" si="159">O60+R60+S60</f>
        <v>1</v>
      </c>
      <c r="U60" s="157">
        <f>VLOOKUP($B60,officersallocate,Officers!$D$64,FALSE)</f>
        <v>0.70810987671964443</v>
      </c>
      <c r="V60" s="152">
        <f>VLOOKUP($B60,officersallocate,Officers!$H$64,FALSE)</f>
        <v>0</v>
      </c>
      <c r="W60" s="152">
        <f>VLOOKUP($B60,officersallocate,Officers!$F$64,FALSE)</f>
        <v>0.21994148131990462</v>
      </c>
      <c r="X60" s="152">
        <f t="shared" ref="X60" si="160">V60+W60</f>
        <v>0.21994148131990462</v>
      </c>
      <c r="Y60" s="152">
        <f>VLOOKUP($B60,officersallocate,Officers!$J$64,FALSE)</f>
        <v>7.1948641960451004E-2</v>
      </c>
      <c r="Z60" s="158">
        <f t="shared" ref="Z60" si="161">U60+X60+Y60</f>
        <v>1</v>
      </c>
      <c r="AA60" s="170">
        <f t="shared" ref="AA60" si="162">$C60*I60</f>
        <v>368.08403287946925</v>
      </c>
      <c r="AB60" s="143">
        <f t="shared" ref="AB60" si="163">$C60*J60</f>
        <v>135.44180175647369</v>
      </c>
      <c r="AC60" s="143">
        <f t="shared" ref="AC60" si="164">$C60*K60</f>
        <v>104.83084881153947</v>
      </c>
      <c r="AD60" s="143">
        <f t="shared" ref="AD60" si="165">$C60*L60</f>
        <v>240.27265056801315</v>
      </c>
      <c r="AE60" s="143">
        <f t="shared" ref="AE60" si="166">$C60*M60</f>
        <v>6.5433165525175463</v>
      </c>
      <c r="AF60" s="73">
        <f t="shared" ref="AF60" si="167">AA60+AD60+AE60</f>
        <v>614.9</v>
      </c>
      <c r="AG60" s="170">
        <f t="shared" ref="AG60" si="168">$G60*O60</f>
        <v>312.99046325889788</v>
      </c>
      <c r="AH60" s="143">
        <f t="shared" ref="AH60" si="169">$G60*P60</f>
        <v>38.524885614160119</v>
      </c>
      <c r="AI60" s="143">
        <f t="shared" ref="AI60" si="170">$G60*Q60</f>
        <v>116.75313378663925</v>
      </c>
      <c r="AJ60" s="143">
        <f t="shared" ref="AJ60" si="171">AH60+AI60</f>
        <v>155.27801940079937</v>
      </c>
      <c r="AK60" s="143">
        <f t="shared" ref="AK60" si="172">$G60*S60</f>
        <v>17.731517340302755</v>
      </c>
      <c r="AL60" s="73">
        <f t="shared" ref="AL60" si="173">AG60+AJ60+AK60</f>
        <v>486</v>
      </c>
      <c r="AM60" s="170">
        <f t="shared" ref="AM60" si="174">$F60*U60</f>
        <v>7.7892086439160888</v>
      </c>
      <c r="AN60" s="143">
        <f t="shared" ref="AN60" si="175">$F60*V60</f>
        <v>0</v>
      </c>
      <c r="AO60" s="143">
        <f t="shared" ref="AO60" si="176">$F60*W60</f>
        <v>2.4193562945189511</v>
      </c>
      <c r="AP60" s="143">
        <f t="shared" ref="AP60" si="177">$F60*X60</f>
        <v>2.4193562945189511</v>
      </c>
      <c r="AQ60" s="143">
        <f t="shared" ref="AQ60" si="178">$F60*Y60</f>
        <v>0.79143506156496102</v>
      </c>
      <c r="AR60" s="73">
        <f t="shared" ref="AR60" si="179">AM60+AP60+AQ60</f>
        <v>11</v>
      </c>
      <c r="AS60" s="170">
        <f t="shared" ref="AS60" si="180">AA60+AG60+AM60</f>
        <v>688.86370478228321</v>
      </c>
      <c r="AT60" s="143">
        <f t="shared" ref="AT60" si="181">AB60+AH60+AN60</f>
        <v>173.96668737063382</v>
      </c>
      <c r="AU60" s="143">
        <f t="shared" ref="AU60" si="182">AC60+AI60+AO60</f>
        <v>224.00333889269768</v>
      </c>
      <c r="AV60" s="143">
        <f t="shared" ref="AV60" si="183">AT60+AU60</f>
        <v>397.97002626333153</v>
      </c>
      <c r="AW60" s="143">
        <f t="shared" ref="AW60" si="184">AQ60+AK60+AE60</f>
        <v>25.066268954385261</v>
      </c>
      <c r="AX60" s="73">
        <f t="shared" ref="AX60" si="185">AS60+AV60+AW60</f>
        <v>1111.9000000000001</v>
      </c>
      <c r="AY60" s="65">
        <f t="shared" ref="AY60" si="186">VLOOKUP(B60,BUsWages,11,FALSE)</f>
        <v>3891547</v>
      </c>
      <c r="AZ60" s="69">
        <f t="shared" ref="AZ60" si="187">VLOOKUP(B60,NBUsalries,11,FALSE)</f>
        <v>3996124</v>
      </c>
      <c r="BA60" s="66">
        <f t="shared" ref="BA60" si="188">SUM(AY60:AZ60)</f>
        <v>7887671</v>
      </c>
      <c r="BB60" s="65">
        <f t="shared" ref="BB60" si="189">VLOOKUP(B60,ExecSalaries,11,FALSE)</f>
        <v>265898</v>
      </c>
      <c r="BC60" s="66">
        <f t="shared" ref="BC60" si="190">AZ60+BB60</f>
        <v>4262022</v>
      </c>
      <c r="BD60" s="82">
        <f t="shared" ref="BD60" si="191">AY60+BC60</f>
        <v>8153569</v>
      </c>
      <c r="BE60" s="92">
        <f t="shared" ref="BE60" si="192">AY60/C60</f>
        <v>6328.747763864043</v>
      </c>
      <c r="BF60" s="65">
        <f t="shared" ref="BF60" si="193">AZ60/D60</f>
        <v>8040.4909456740443</v>
      </c>
      <c r="BG60" s="102">
        <f t="shared" ref="BG60" si="194">(BF60-BF59)/BF59</f>
        <v>-9.088578014114378E-3</v>
      </c>
      <c r="BH60" s="69">
        <f t="shared" ref="BH60" si="195">BB60/F60</f>
        <v>24172.545454545456</v>
      </c>
      <c r="BI60" s="110">
        <f t="shared" ref="BI60" si="196">(BH60-BH59)/BH59</f>
        <v>-8.6261168384879724E-2</v>
      </c>
      <c r="BJ60" s="69">
        <f t="shared" ref="BJ60" si="197">(AZ60+BB60)/(D60+F60)</f>
        <v>8389.8070866141734</v>
      </c>
      <c r="BK60" s="110">
        <f t="shared" ref="BK60" si="198">(BJ60-BJ59)/BJ59</f>
        <v>-1.3905188752501159E-2</v>
      </c>
      <c r="BL60" s="82">
        <f t="shared" ref="BL60" si="199">BD60/E60</f>
        <v>7333.0056659771553</v>
      </c>
      <c r="BM60" s="82">
        <f t="shared" ref="BM60" si="200">BE60/H60</f>
        <v>316.43738819320214</v>
      </c>
      <c r="BN60" s="96">
        <f t="shared" ref="BN60" si="201">(BM60-BM59)/BM59</f>
        <v>0.14525602778161725</v>
      </c>
    </row>
    <row r="61" spans="2:66" x14ac:dyDescent="0.2">
      <c r="B61" s="108">
        <f>Bargaining!A229</f>
        <v>42948</v>
      </c>
      <c r="C61" s="131">
        <v>618.4</v>
      </c>
      <c r="D61" s="131">
        <v>500.2</v>
      </c>
      <c r="E61" s="113">
        <f t="shared" ref="E61" si="202">C61+D61</f>
        <v>1118.5999999999999</v>
      </c>
      <c r="F61" s="125">
        <v>11</v>
      </c>
      <c r="G61" s="116">
        <f t="shared" ref="G61" si="203">D61-F61</f>
        <v>489.2</v>
      </c>
      <c r="H61" s="73">
        <v>23</v>
      </c>
      <c r="I61" s="157">
        <f>VLOOKUP(B61,BUAllocate,Bargaining!$D$64,FALSE)</f>
        <v>0.61511087799663156</v>
      </c>
      <c r="J61" s="152">
        <f>VLOOKUP($B61,BUAllocate,Bargaining!$H$64,FALSE)</f>
        <v>0.24020167742232829</v>
      </c>
      <c r="K61" s="152">
        <f>VLOOKUP($B61,BUAllocate,Bargaining!$F$64,FALSE)</f>
        <v>0.1359150928934483</v>
      </c>
      <c r="L61" s="152">
        <f t="shared" ref="L61" si="204">J61+K61</f>
        <v>0.37611677031577662</v>
      </c>
      <c r="M61" s="152">
        <f>VLOOKUP($B61,BUAllocate,Bargaining!$J$64,FALSE)</f>
        <v>8.7723516875918648E-3</v>
      </c>
      <c r="N61" s="158">
        <f t="shared" ref="N61" si="205">I61+L61+M61</f>
        <v>1</v>
      </c>
      <c r="O61" s="157">
        <f>VLOOKUP($B61,NBUAllocate,'Non Bargaining'!$D$64,FALSE)</f>
        <v>0.6266399510442846</v>
      </c>
      <c r="P61" s="152">
        <f>VLOOKUP($B61,NBUAllocate,'Non Bargaining'!$H$64,FALSE)</f>
        <v>7.6948994062710413E-2</v>
      </c>
      <c r="Q61" s="152">
        <f>VLOOKUP($B61,NBUAllocate,'Non Bargaining'!$F$64,FALSE)</f>
        <v>0.26238285704508374</v>
      </c>
      <c r="R61" s="152">
        <f t="shared" ref="R61" si="206">P61+Q61</f>
        <v>0.33933185110779418</v>
      </c>
      <c r="S61" s="152">
        <f>VLOOKUP($B61,NBUAllocate,'Non Bargaining'!$J$64,FALSE)</f>
        <v>3.4028197847921243E-2</v>
      </c>
      <c r="T61" s="158">
        <f t="shared" ref="T61" si="207">O61+R61+S61</f>
        <v>1</v>
      </c>
      <c r="U61" s="157">
        <f>VLOOKUP($B61,officersallocate,Officers!$D$64,FALSE)</f>
        <v>0.70306058984335451</v>
      </c>
      <c r="V61" s="152">
        <f>VLOOKUP($B61,officersallocate,Officers!$H$64,FALSE)</f>
        <v>0</v>
      </c>
      <c r="W61" s="152">
        <f>VLOOKUP($B61,officersallocate,Officers!$F$64,FALSE)</f>
        <v>0.2367003196551774</v>
      </c>
      <c r="X61" s="152">
        <f t="shared" ref="X61" si="208">V61+W61</f>
        <v>0.2367003196551774</v>
      </c>
      <c r="Y61" s="152">
        <f>VLOOKUP($B61,officersallocate,Officers!$J$64,FALSE)</f>
        <v>6.0239090501468098E-2</v>
      </c>
      <c r="Z61" s="158">
        <f t="shared" ref="Z61" si="209">U61+X61+Y61</f>
        <v>1</v>
      </c>
      <c r="AA61" s="170">
        <f t="shared" ref="AA61" si="210">$C61*I61</f>
        <v>380.38456695311692</v>
      </c>
      <c r="AB61" s="143">
        <f t="shared" ref="AB61" si="211">$C61*J61</f>
        <v>148.54071731796782</v>
      </c>
      <c r="AC61" s="143">
        <f t="shared" ref="AC61" si="212">$C61*K61</f>
        <v>84.049893445308427</v>
      </c>
      <c r="AD61" s="143">
        <f t="shared" ref="AD61" si="213">$C61*L61</f>
        <v>232.59061076327626</v>
      </c>
      <c r="AE61" s="143">
        <f t="shared" ref="AE61" si="214">$C61*M61</f>
        <v>5.424822283606809</v>
      </c>
      <c r="AF61" s="73">
        <f t="shared" ref="AF61" si="215">AA61+AD61+AE61</f>
        <v>618.4</v>
      </c>
      <c r="AG61" s="170">
        <f t="shared" ref="AG61" si="216">$G61*O61</f>
        <v>306.55226405086404</v>
      </c>
      <c r="AH61" s="143">
        <f t="shared" ref="AH61" si="217">$G61*P61</f>
        <v>37.643447895477934</v>
      </c>
      <c r="AI61" s="143">
        <f t="shared" ref="AI61" si="218">$G61*Q61</f>
        <v>128.35769366645496</v>
      </c>
      <c r="AJ61" s="143">
        <f t="shared" ref="AJ61" si="219">AH61+AI61</f>
        <v>166.00114156193291</v>
      </c>
      <c r="AK61" s="143">
        <f t="shared" ref="AK61" si="220">$G61*S61</f>
        <v>16.646594387203073</v>
      </c>
      <c r="AL61" s="73">
        <f t="shared" ref="AL61" si="221">AG61+AJ61+AK61</f>
        <v>489.20000000000005</v>
      </c>
      <c r="AM61" s="170">
        <f t="shared" ref="AM61" si="222">$F61*U61</f>
        <v>7.7336664882768993</v>
      </c>
      <c r="AN61" s="143">
        <f t="shared" ref="AN61" si="223">$F61*V61</f>
        <v>0</v>
      </c>
      <c r="AO61" s="143">
        <f t="shared" ref="AO61" si="224">$F61*W61</f>
        <v>2.6037035162069513</v>
      </c>
      <c r="AP61" s="143">
        <f t="shared" ref="AP61" si="225">$F61*X61</f>
        <v>2.6037035162069513</v>
      </c>
      <c r="AQ61" s="143">
        <f t="shared" ref="AQ61" si="226">$F61*Y61</f>
        <v>0.6626299955161491</v>
      </c>
      <c r="AR61" s="73">
        <f t="shared" ref="AR61" si="227">AM61+AP61+AQ61</f>
        <v>11</v>
      </c>
      <c r="AS61" s="170">
        <f t="shared" ref="AS61" si="228">AA61+AG61+AM61</f>
        <v>694.67049749225782</v>
      </c>
      <c r="AT61" s="143">
        <f t="shared" ref="AT61" si="229">AB61+AH61+AN61</f>
        <v>186.18416521344574</v>
      </c>
      <c r="AU61" s="143">
        <f t="shared" ref="AU61" si="230">AC61+AI61+AO61</f>
        <v>215.01129062797037</v>
      </c>
      <c r="AV61" s="143">
        <f t="shared" ref="AV61" si="231">AT61+AU61</f>
        <v>401.19545584141611</v>
      </c>
      <c r="AW61" s="143">
        <f t="shared" ref="AW61" si="232">AQ61+AK61+AE61</f>
        <v>22.73404666632603</v>
      </c>
      <c r="AX61" s="73">
        <f t="shared" ref="AX61" si="233">AS61+AV61+AW61</f>
        <v>1118.6000000000001</v>
      </c>
      <c r="AY61" s="65">
        <f t="shared" ref="AY61" si="234">VLOOKUP(B61,BUsWages,11,FALSE)</f>
        <v>3992316</v>
      </c>
      <c r="AZ61" s="69">
        <f t="shared" ref="AZ61" si="235">VLOOKUP(B61,NBUsalries,11,FALSE)</f>
        <v>3974204</v>
      </c>
      <c r="BA61" s="66">
        <f t="shared" ref="BA61" si="236">SUM(AY61:AZ61)</f>
        <v>7966520</v>
      </c>
      <c r="BB61" s="65">
        <f t="shared" ref="BB61" si="237">VLOOKUP(B61,ExecSalaries,11,FALSE)</f>
        <v>276548</v>
      </c>
      <c r="BC61" s="66">
        <f t="shared" ref="BC61" si="238">AZ61+BB61</f>
        <v>4250752</v>
      </c>
      <c r="BD61" s="82">
        <f t="shared" ref="BD61" si="239">AY61+BC61</f>
        <v>8243068</v>
      </c>
      <c r="BE61" s="92">
        <f t="shared" ref="BE61" si="240">AY61/C61</f>
        <v>6455.8796895213454</v>
      </c>
      <c r="BF61" s="65">
        <f t="shared" ref="BF61" si="241">AZ61/D61</f>
        <v>7945.2299080367857</v>
      </c>
      <c r="BG61" s="102">
        <f t="shared" ref="BG61" si="242">(BF61-BF60)/BF60</f>
        <v>-1.1847664313148822E-2</v>
      </c>
      <c r="BH61" s="69">
        <f t="shared" ref="BH61" si="243">BB61/F61</f>
        <v>25140.727272727272</v>
      </c>
      <c r="BI61" s="110">
        <f t="shared" ref="BI61" si="244">(BH61-BH60)/BH60</f>
        <v>4.005295263597311E-2</v>
      </c>
      <c r="BJ61" s="69">
        <f t="shared" ref="BJ61" si="245">(AZ61+BB61)/(D61+F61)</f>
        <v>8315.2425665101728</v>
      </c>
      <c r="BK61" s="110">
        <f t="shared" ref="BK61" si="246">(BJ61-BJ60)/BJ60</f>
        <v>-8.8875130660593295E-3</v>
      </c>
      <c r="BL61" s="82">
        <f t="shared" ref="BL61" si="247">BD61/E61</f>
        <v>7369.0935097443235</v>
      </c>
      <c r="BM61" s="82">
        <f t="shared" ref="BM61" si="248">BE61/H61</f>
        <v>280.69042128353675</v>
      </c>
      <c r="BN61" s="96">
        <f t="shared" ref="BN61" si="249">(BM61-BM60)/BM60</f>
        <v>-0.11296695094651689</v>
      </c>
    </row>
    <row r="62" spans="2:66" x14ac:dyDescent="0.2">
      <c r="B62" s="108">
        <f>Bargaining!A230</f>
        <v>42979</v>
      </c>
      <c r="C62" s="131">
        <v>612.4</v>
      </c>
      <c r="D62" s="131">
        <v>504.2</v>
      </c>
      <c r="E62" s="113">
        <f t="shared" ref="E62" si="250">C62+D62</f>
        <v>1116.5999999999999</v>
      </c>
      <c r="F62" s="125">
        <v>11</v>
      </c>
      <c r="G62" s="116">
        <f t="shared" ref="G62" si="251">D62-F62</f>
        <v>493.2</v>
      </c>
      <c r="H62" s="73">
        <v>20</v>
      </c>
      <c r="I62" s="157">
        <f>VLOOKUP(B62,BUAllocate,Bargaining!$D$64,FALSE)</f>
        <v>0.62869586322940274</v>
      </c>
      <c r="J62" s="152">
        <f>VLOOKUP($B62,BUAllocate,Bargaining!$H$64,FALSE)</f>
        <v>0.21527515292333788</v>
      </c>
      <c r="K62" s="152">
        <f>VLOOKUP($B62,BUAllocate,Bargaining!$F$64,FALSE)</f>
        <v>0.14772162634617536</v>
      </c>
      <c r="L62" s="152">
        <f t="shared" ref="L62" si="252">J62+K62</f>
        <v>0.36299677926951324</v>
      </c>
      <c r="M62" s="152">
        <f>VLOOKUP($B62,BUAllocate,Bargaining!$J$64,FALSE)</f>
        <v>8.3073575010840315E-3</v>
      </c>
      <c r="N62" s="158">
        <f t="shared" ref="N62" si="253">I62+L62+M62</f>
        <v>1</v>
      </c>
      <c r="O62" s="157">
        <f>VLOOKUP($B62,NBUAllocate,'Non Bargaining'!$D$64,FALSE)</f>
        <v>0.65333636189948441</v>
      </c>
      <c r="P62" s="152">
        <f>VLOOKUP($B62,NBUAllocate,'Non Bargaining'!$H$64,FALSE)</f>
        <v>7.5627070141542629E-2</v>
      </c>
      <c r="Q62" s="152">
        <f>VLOOKUP($B62,NBUAllocate,'Non Bargaining'!$F$64,FALSE)</f>
        <v>0.23845114051961988</v>
      </c>
      <c r="R62" s="152">
        <f t="shared" ref="R62" si="254">P62+Q62</f>
        <v>0.31407821066116248</v>
      </c>
      <c r="S62" s="152">
        <f>VLOOKUP($B62,NBUAllocate,'Non Bargaining'!$J$64,FALSE)</f>
        <v>3.2585427439353089E-2</v>
      </c>
      <c r="T62" s="158">
        <f t="shared" ref="T62" si="255">O62+R62+S62</f>
        <v>1</v>
      </c>
      <c r="U62" s="157">
        <f>VLOOKUP($B62,officersallocate,Officers!$D$64,FALSE)</f>
        <v>0.71781689971443197</v>
      </c>
      <c r="V62" s="152">
        <f>VLOOKUP($B62,officersallocate,Officers!$H$64,FALSE)</f>
        <v>0</v>
      </c>
      <c r="W62" s="152">
        <f>VLOOKUP($B62,officersallocate,Officers!$F$64,FALSE)</f>
        <v>0.23017948515286993</v>
      </c>
      <c r="X62" s="152">
        <f t="shared" ref="X62" si="256">V62+W62</f>
        <v>0.23017948515286993</v>
      </c>
      <c r="Y62" s="152">
        <f>VLOOKUP($B62,officersallocate,Officers!$J$64,FALSE)</f>
        <v>5.200361513269805E-2</v>
      </c>
      <c r="Z62" s="158">
        <f t="shared" ref="Z62" si="257">U62+X62+Y62</f>
        <v>0.99999999999999989</v>
      </c>
      <c r="AA62" s="170">
        <f t="shared" ref="AA62" si="258">$C62*I62</f>
        <v>385.01334664168621</v>
      </c>
      <c r="AB62" s="143">
        <f t="shared" ref="AB62" si="259">$C62*J62</f>
        <v>131.83450365025212</v>
      </c>
      <c r="AC62" s="143">
        <f t="shared" ref="AC62" si="260">$C62*K62</f>
        <v>90.464723974397785</v>
      </c>
      <c r="AD62" s="143">
        <f t="shared" ref="AD62" si="261">$C62*L62</f>
        <v>222.29922762464989</v>
      </c>
      <c r="AE62" s="143">
        <f t="shared" ref="AE62" si="262">$C62*M62</f>
        <v>5.0874257336638609</v>
      </c>
      <c r="AF62" s="73">
        <f t="shared" ref="AF62" si="263">AA62+AD62+AE62</f>
        <v>612.4</v>
      </c>
      <c r="AG62" s="170">
        <f t="shared" ref="AG62" si="264">$G62*O62</f>
        <v>322.22549368882568</v>
      </c>
      <c r="AH62" s="143">
        <f t="shared" ref="AH62" si="265">$G62*P62</f>
        <v>37.299270993808825</v>
      </c>
      <c r="AI62" s="143">
        <f t="shared" ref="AI62" si="266">$G62*Q62</f>
        <v>117.60410250427653</v>
      </c>
      <c r="AJ62" s="143">
        <f t="shared" ref="AJ62" si="267">AH62+AI62</f>
        <v>154.90337349808536</v>
      </c>
      <c r="AK62" s="143">
        <f t="shared" ref="AK62" si="268">$G62*S62</f>
        <v>16.071132813088944</v>
      </c>
      <c r="AL62" s="73">
        <f t="shared" ref="AL62" si="269">AG62+AJ62+AK62</f>
        <v>493.2</v>
      </c>
      <c r="AM62" s="170">
        <f t="shared" ref="AM62" si="270">$F62*U62</f>
        <v>7.8959858968587513</v>
      </c>
      <c r="AN62" s="143">
        <f t="shared" ref="AN62" si="271">$F62*V62</f>
        <v>0</v>
      </c>
      <c r="AO62" s="143">
        <f t="shared" ref="AO62" si="272">$F62*W62</f>
        <v>2.5319743366815692</v>
      </c>
      <c r="AP62" s="143">
        <f t="shared" ref="AP62" si="273">$F62*X62</f>
        <v>2.5319743366815692</v>
      </c>
      <c r="AQ62" s="143">
        <f t="shared" ref="AQ62" si="274">$F62*Y62</f>
        <v>0.57203976645967858</v>
      </c>
      <c r="AR62" s="73">
        <f t="shared" ref="AR62" si="275">AM62+AP62+AQ62</f>
        <v>10.999999999999998</v>
      </c>
      <c r="AS62" s="170">
        <f t="shared" ref="AS62" si="276">AA62+AG62+AM62</f>
        <v>715.1348262273707</v>
      </c>
      <c r="AT62" s="143">
        <f t="shared" ref="AT62" si="277">AB62+AH62+AN62</f>
        <v>169.13377464406094</v>
      </c>
      <c r="AU62" s="143">
        <f t="shared" ref="AU62" si="278">AC62+AI62+AO62</f>
        <v>210.60080081535588</v>
      </c>
      <c r="AV62" s="143">
        <f t="shared" ref="AV62" si="279">AT62+AU62</f>
        <v>379.73457545941682</v>
      </c>
      <c r="AW62" s="143">
        <f t="shared" ref="AW62" si="280">AQ62+AK62+AE62</f>
        <v>21.730598313212482</v>
      </c>
      <c r="AX62" s="73">
        <f t="shared" ref="AX62" si="281">AS62+AV62+AW62</f>
        <v>1116.6000000000001</v>
      </c>
      <c r="AY62" s="65">
        <f t="shared" ref="AY62:AY64" si="282">VLOOKUP(B62,BUsWages,11,FALSE)</f>
        <v>3666870</v>
      </c>
      <c r="AZ62" s="69">
        <f t="shared" ref="AZ62:AZ64" si="283">VLOOKUP(B62,NBUsalries,11,FALSE)</f>
        <v>4045919</v>
      </c>
      <c r="BA62" s="66">
        <f t="shared" ref="BA62:BA64" si="284">SUM(AY62:AZ62)</f>
        <v>7712789</v>
      </c>
      <c r="BB62" s="65">
        <f t="shared" ref="BB62:BB64" si="285">VLOOKUP(B62,ExecSalaries,11,FALSE)</f>
        <v>290999</v>
      </c>
      <c r="BC62" s="66">
        <f t="shared" ref="BC62:BC64" si="286">AZ62+BB62</f>
        <v>4336918</v>
      </c>
      <c r="BD62" s="82">
        <f t="shared" ref="BD62:BD64" si="287">AY62+BC62</f>
        <v>8003788</v>
      </c>
      <c r="BE62" s="92">
        <f t="shared" ref="BE62:BE64" si="288">AY62/C62</f>
        <v>5987.7041149575443</v>
      </c>
      <c r="BF62" s="65">
        <f t="shared" ref="BF62:BF64" si="289">AZ62/D62</f>
        <v>8024.4327647758828</v>
      </c>
      <c r="BG62" s="102">
        <f t="shared" ref="BG62:BG64" si="290">(BF62-BF61)/BF61</f>
        <v>9.9686047673688549E-3</v>
      </c>
      <c r="BH62" s="69">
        <f t="shared" ref="BH62:BH64" si="291">BB62/F62</f>
        <v>26454.454545454544</v>
      </c>
      <c r="BI62" s="110">
        <f t="shared" ref="BI62:BI64" si="292">(BH62-BH61)/BH61</f>
        <v>5.2254943084021559E-2</v>
      </c>
      <c r="BJ62" s="69">
        <f t="shared" ref="BJ62:BJ64" si="293">(AZ62+BB62)/(D62+F62)</f>
        <v>8417.930900621117</v>
      </c>
      <c r="BK62" s="110">
        <f t="shared" ref="BK62:BK64" si="294">(BJ62-BJ61)/BJ61</f>
        <v>1.2349409327458923E-2</v>
      </c>
      <c r="BL62" s="82">
        <f t="shared" ref="BL62:BL64" si="295">BD62/E62</f>
        <v>7167.9992835393159</v>
      </c>
      <c r="BM62" s="82">
        <f t="shared" ref="BM62:BM64" si="296">BE62/H62</f>
        <v>299.38520574787719</v>
      </c>
      <c r="BN62" s="96">
        <f t="shared" ref="BN62:BN64" si="297">(BM62-BM61)/BM61</f>
        <v>6.6602858689844946E-2</v>
      </c>
    </row>
    <row r="63" spans="2:66" x14ac:dyDescent="0.2">
      <c r="B63" s="108">
        <f>Bargaining!A231</f>
        <v>43009</v>
      </c>
      <c r="C63" s="131">
        <v>615.4</v>
      </c>
      <c r="D63" s="131">
        <v>505.2</v>
      </c>
      <c r="E63" s="113">
        <f t="shared" ref="E63:E64" si="298">C63+D63</f>
        <v>1120.5999999999999</v>
      </c>
      <c r="F63" s="125">
        <v>11</v>
      </c>
      <c r="G63" s="116">
        <f t="shared" ref="G63:G64" si="299">D63-F63</f>
        <v>494.2</v>
      </c>
      <c r="H63" s="73">
        <v>22</v>
      </c>
      <c r="I63" s="157">
        <f>VLOOKUP(B63,BUAllocate,Bargaining!$D$64,FALSE)</f>
        <v>0.62728489909433105</v>
      </c>
      <c r="J63" s="152">
        <f>VLOOKUP($B63,BUAllocate,Bargaining!$H$64,FALSE)</f>
        <v>0.22145887452819515</v>
      </c>
      <c r="K63" s="152">
        <f>VLOOKUP($B63,BUAllocate,Bargaining!$F$64,FALSE)</f>
        <v>0.14288551626955082</v>
      </c>
      <c r="L63" s="152">
        <f t="shared" ref="L63" si="300">J63+K63</f>
        <v>0.36434439079774594</v>
      </c>
      <c r="M63" s="152">
        <f>VLOOKUP($B63,BUAllocate,Bargaining!$J$64,FALSE)</f>
        <v>8.370710107923016E-3</v>
      </c>
      <c r="N63" s="158">
        <f t="shared" ref="N63" si="301">I63+L63+M63</f>
        <v>1</v>
      </c>
      <c r="O63" s="157">
        <f>VLOOKUP($B63,NBUAllocate,'Non Bargaining'!$D$64,FALSE)</f>
        <v>0.62535261655677887</v>
      </c>
      <c r="P63" s="152">
        <f>VLOOKUP($B63,NBUAllocate,'Non Bargaining'!$H$64,FALSE)</f>
        <v>9.2057146884249763E-2</v>
      </c>
      <c r="Q63" s="152">
        <f>VLOOKUP($B63,NBUAllocate,'Non Bargaining'!$F$64,FALSE)</f>
        <v>0.24434002709348035</v>
      </c>
      <c r="R63" s="152">
        <f t="shared" ref="R63" si="302">P63+Q63</f>
        <v>0.33639717397773011</v>
      </c>
      <c r="S63" s="152">
        <f>VLOOKUP($B63,NBUAllocate,'Non Bargaining'!$J$64,FALSE)</f>
        <v>3.8250209465491049E-2</v>
      </c>
      <c r="T63" s="158">
        <f t="shared" ref="T63" si="303">O63+R63+S63</f>
        <v>1</v>
      </c>
      <c r="U63" s="157">
        <f>VLOOKUP($B63,officersallocate,Officers!$D$64,FALSE)</f>
        <v>0.73094158075601379</v>
      </c>
      <c r="V63" s="152">
        <f>VLOOKUP($B63,officersallocate,Officers!$H$64,FALSE)</f>
        <v>0</v>
      </c>
      <c r="W63" s="152">
        <f>VLOOKUP($B63,officersallocate,Officers!$F$64,FALSE)</f>
        <v>0.22794845360824742</v>
      </c>
      <c r="X63" s="152">
        <f t="shared" ref="X63" si="304">V63+W63</f>
        <v>0.22794845360824742</v>
      </c>
      <c r="Y63" s="152">
        <f>VLOOKUP($B63,officersallocate,Officers!$J$64,FALSE)</f>
        <v>4.1109965635738835E-2</v>
      </c>
      <c r="Z63" s="158">
        <f t="shared" ref="Z63" si="305">U63+X63+Y63</f>
        <v>1</v>
      </c>
      <c r="AA63" s="170">
        <f t="shared" ref="AA63" si="306">$C63*I63</f>
        <v>386.03112690265129</v>
      </c>
      <c r="AB63" s="143">
        <f t="shared" ref="AB63" si="307">$C63*J63</f>
        <v>136.2857913846513</v>
      </c>
      <c r="AC63" s="143">
        <f t="shared" ref="AC63" si="308">$C63*K63</f>
        <v>87.931746712281566</v>
      </c>
      <c r="AD63" s="143">
        <f t="shared" ref="AD63" si="309">$C63*L63</f>
        <v>224.21753809693286</v>
      </c>
      <c r="AE63" s="143">
        <f t="shared" ref="AE63" si="310">$C63*M63</f>
        <v>5.1513350004158243</v>
      </c>
      <c r="AF63" s="73">
        <f t="shared" ref="AF63" si="311">AA63+AD63+AE63</f>
        <v>615.4</v>
      </c>
      <c r="AG63" s="170">
        <f t="shared" ref="AG63" si="312">$G63*O63</f>
        <v>309.0492631023601</v>
      </c>
      <c r="AH63" s="143">
        <f t="shared" ref="AH63" si="313">$G63*P63</f>
        <v>45.494641990196229</v>
      </c>
      <c r="AI63" s="143">
        <f t="shared" ref="AI63" si="314">$G63*Q63</f>
        <v>120.75284138959799</v>
      </c>
      <c r="AJ63" s="143">
        <f t="shared" ref="AJ63" si="315">AH63+AI63</f>
        <v>166.24748337979423</v>
      </c>
      <c r="AK63" s="143">
        <f t="shared" ref="AK63" si="316">$G63*S63</f>
        <v>18.903253517845677</v>
      </c>
      <c r="AL63" s="73">
        <f t="shared" ref="AL63" si="317">AG63+AJ63+AK63</f>
        <v>494.2</v>
      </c>
      <c r="AM63" s="170">
        <f t="shared" ref="AM63" si="318">$F63*U63</f>
        <v>8.040357388316151</v>
      </c>
      <c r="AN63" s="143">
        <f t="shared" ref="AN63" si="319">$F63*V63</f>
        <v>0</v>
      </c>
      <c r="AO63" s="143">
        <f t="shared" ref="AO63" si="320">$F63*W63</f>
        <v>2.5074329896907215</v>
      </c>
      <c r="AP63" s="143">
        <f t="shared" ref="AP63" si="321">$F63*X63</f>
        <v>2.5074329896907215</v>
      </c>
      <c r="AQ63" s="143">
        <f t="shared" ref="AQ63" si="322">$F63*Y63</f>
        <v>0.4522096219931272</v>
      </c>
      <c r="AR63" s="73">
        <f t="shared" ref="AR63" si="323">AM63+AP63+AQ63</f>
        <v>11</v>
      </c>
      <c r="AS63" s="170">
        <f t="shared" ref="AS63" si="324">AA63+AG63+AM63</f>
        <v>703.12074739332752</v>
      </c>
      <c r="AT63" s="143">
        <f t="shared" ref="AT63" si="325">AB63+AH63+AN63</f>
        <v>181.78043337484752</v>
      </c>
      <c r="AU63" s="143">
        <f t="shared" ref="AU63" si="326">AC63+AI63+AO63</f>
        <v>211.1920210915703</v>
      </c>
      <c r="AV63" s="143">
        <f t="shared" ref="AV63" si="327">AT63+AU63</f>
        <v>392.97245446641784</v>
      </c>
      <c r="AW63" s="143">
        <f t="shared" ref="AW63" si="328">AQ63+AK63+AE63</f>
        <v>24.506798140254627</v>
      </c>
      <c r="AX63" s="73">
        <f t="shared" ref="AX63" si="329">AS63+AV63+AW63</f>
        <v>1120.6000000000001</v>
      </c>
      <c r="AY63" s="65">
        <f t="shared" si="282"/>
        <v>3871834</v>
      </c>
      <c r="AZ63" s="69">
        <f t="shared" si="283"/>
        <v>4086592</v>
      </c>
      <c r="BA63" s="66">
        <f t="shared" si="284"/>
        <v>7958426</v>
      </c>
      <c r="BB63" s="65">
        <f t="shared" si="285"/>
        <v>291000</v>
      </c>
      <c r="BC63" s="66">
        <f t="shared" si="286"/>
        <v>4377592</v>
      </c>
      <c r="BD63" s="82">
        <f t="shared" si="287"/>
        <v>8249426</v>
      </c>
      <c r="BE63" s="92">
        <f t="shared" si="288"/>
        <v>6291.5729606759833</v>
      </c>
      <c r="BF63" s="65">
        <f t="shared" si="289"/>
        <v>8089.0577988915284</v>
      </c>
      <c r="BG63" s="102">
        <f t="shared" si="290"/>
        <v>8.0535330047656652E-3</v>
      </c>
      <c r="BH63" s="69">
        <f t="shared" si="291"/>
        <v>26454.545454545456</v>
      </c>
      <c r="BI63" s="110">
        <f t="shared" si="292"/>
        <v>3.4364379260035393E-6</v>
      </c>
      <c r="BJ63" s="69">
        <f t="shared" si="293"/>
        <v>8480.4184424641608</v>
      </c>
      <c r="BK63" s="110">
        <f t="shared" si="294"/>
        <v>7.4231473958087683E-3</v>
      </c>
      <c r="BL63" s="82">
        <f t="shared" si="295"/>
        <v>7361.6152061395687</v>
      </c>
      <c r="BM63" s="82">
        <f t="shared" si="296"/>
        <v>285.9805891216356</v>
      </c>
      <c r="BN63" s="96">
        <f t="shared" si="297"/>
        <v>-4.4773811026354089E-2</v>
      </c>
    </row>
    <row r="64" spans="2:66" x14ac:dyDescent="0.2">
      <c r="B64" s="108">
        <f>Bargaining!A232</f>
        <v>43040</v>
      </c>
      <c r="C64" s="131">
        <v>626.4</v>
      </c>
      <c r="D64" s="131">
        <v>507.2</v>
      </c>
      <c r="E64" s="113">
        <f t="shared" si="298"/>
        <v>1133.5999999999999</v>
      </c>
      <c r="F64" s="125">
        <v>11</v>
      </c>
      <c r="G64" s="116">
        <f t="shared" si="299"/>
        <v>496.2</v>
      </c>
      <c r="H64" s="73">
        <v>20</v>
      </c>
      <c r="I64" s="157">
        <f>VLOOKUP(B64,BUAllocate,Bargaining!$D$64,FALSE)</f>
        <v>0.63695799110349882</v>
      </c>
      <c r="J64" s="152">
        <f>VLOOKUP($B64,BUAllocate,Bargaining!$H$64,FALSE)</f>
        <v>0.21298420034366641</v>
      </c>
      <c r="K64" s="152">
        <f>VLOOKUP($B64,BUAllocate,Bargaining!$F$64,FALSE)</f>
        <v>0.14032059354495593</v>
      </c>
      <c r="L64" s="152">
        <f t="shared" ref="L64" si="330">J64+K64</f>
        <v>0.35330479388862235</v>
      </c>
      <c r="M64" s="152">
        <f>VLOOKUP($B64,BUAllocate,Bargaining!$J$64,FALSE)</f>
        <v>9.7372150078788491E-3</v>
      </c>
      <c r="N64" s="158">
        <f t="shared" ref="N64" si="331">I64+L64+M64</f>
        <v>1</v>
      </c>
      <c r="O64" s="157">
        <f>VLOOKUP($B64,NBUAllocate,'Non Bargaining'!$D$64,FALSE)</f>
        <v>0.62851787439425144</v>
      </c>
      <c r="P64" s="152">
        <f>VLOOKUP($B64,NBUAllocate,'Non Bargaining'!$H$64,FALSE)</f>
        <v>8.4585449167817808E-2</v>
      </c>
      <c r="Q64" s="152">
        <f>VLOOKUP($B64,NBUAllocate,'Non Bargaining'!$F$64,FALSE)</f>
        <v>0.24876632511110872</v>
      </c>
      <c r="R64" s="152">
        <f t="shared" ref="R64" si="332">P64+Q64</f>
        <v>0.33335177427892654</v>
      </c>
      <c r="S64" s="152">
        <f>VLOOKUP($B64,NBUAllocate,'Non Bargaining'!$J$64,FALSE)</f>
        <v>3.8130351326821972E-2</v>
      </c>
      <c r="T64" s="158">
        <f t="shared" ref="T64" si="333">O64+R64+S64</f>
        <v>0.99999999999999989</v>
      </c>
      <c r="U64" s="157">
        <f>VLOOKUP($B64,officersallocate,Officers!$D$64,FALSE)</f>
        <v>0.72252233676975941</v>
      </c>
      <c r="V64" s="152">
        <f>VLOOKUP($B64,officersallocate,Officers!$H$64,FALSE)</f>
        <v>0</v>
      </c>
      <c r="W64" s="152">
        <f>VLOOKUP($B64,officersallocate,Officers!$F$64,FALSE)</f>
        <v>0.23097938144329896</v>
      </c>
      <c r="X64" s="152">
        <f t="shared" ref="X64" si="334">V64+W64</f>
        <v>0.23097938144329896</v>
      </c>
      <c r="Y64" s="152">
        <f>VLOOKUP($B64,officersallocate,Officers!$J$64,FALSE)</f>
        <v>4.6498281786941584E-2</v>
      </c>
      <c r="Z64" s="158">
        <f t="shared" ref="Z64" si="335">U64+X64+Y64</f>
        <v>1</v>
      </c>
      <c r="AA64" s="170">
        <f t="shared" ref="AA64" si="336">$C64*I64</f>
        <v>398.99048562723164</v>
      </c>
      <c r="AB64" s="143">
        <f t="shared" ref="AB64" si="337">$C64*J64</f>
        <v>133.41330309527262</v>
      </c>
      <c r="AC64" s="143">
        <f t="shared" ref="AC64" si="338">$C64*K64</f>
        <v>87.896819796560393</v>
      </c>
      <c r="AD64" s="143">
        <f t="shared" ref="AD64" si="339">$C64*L64</f>
        <v>221.31012289183303</v>
      </c>
      <c r="AE64" s="143">
        <f t="shared" ref="AE64" si="340">$C64*M64</f>
        <v>6.0993914809353109</v>
      </c>
      <c r="AF64" s="73">
        <f t="shared" ref="AF64" si="341">AA64+AD64+AE64</f>
        <v>626.4</v>
      </c>
      <c r="AG64" s="170">
        <f t="shared" ref="AG64" si="342">$G64*O64</f>
        <v>311.87056927442757</v>
      </c>
      <c r="AH64" s="143">
        <f t="shared" ref="AH64" si="343">$G64*P64</f>
        <v>41.971299877071196</v>
      </c>
      <c r="AI64" s="143">
        <f t="shared" ref="AI64" si="344">$G64*Q64</f>
        <v>123.43785052013214</v>
      </c>
      <c r="AJ64" s="143">
        <f t="shared" ref="AJ64" si="345">AH64+AI64</f>
        <v>165.40915039720335</v>
      </c>
      <c r="AK64" s="143">
        <f t="shared" ref="AK64" si="346">$G64*S64</f>
        <v>18.920280328369063</v>
      </c>
      <c r="AL64" s="73">
        <f t="shared" ref="AL64" si="347">AG64+AJ64+AK64</f>
        <v>496.2</v>
      </c>
      <c r="AM64" s="170">
        <f t="shared" ref="AM64" si="348">$F64*U64</f>
        <v>7.9477457044673532</v>
      </c>
      <c r="AN64" s="143">
        <f t="shared" ref="AN64" si="349">$F64*V64</f>
        <v>0</v>
      </c>
      <c r="AO64" s="143">
        <f t="shared" ref="AO64" si="350">$F64*W64</f>
        <v>2.5407731958762887</v>
      </c>
      <c r="AP64" s="143">
        <f t="shared" ref="AP64" si="351">$F64*X64</f>
        <v>2.5407731958762887</v>
      </c>
      <c r="AQ64" s="143">
        <f t="shared" ref="AQ64" si="352">$F64*Y64</f>
        <v>0.51148109965635746</v>
      </c>
      <c r="AR64" s="73">
        <f t="shared" ref="AR64" si="353">AM64+AP64+AQ64</f>
        <v>11</v>
      </c>
      <c r="AS64" s="170">
        <f t="shared" ref="AS64" si="354">AA64+AG64+AM64</f>
        <v>718.80880060612651</v>
      </c>
      <c r="AT64" s="143">
        <f t="shared" ref="AT64" si="355">AB64+AH64+AN64</f>
        <v>175.38460297234383</v>
      </c>
      <c r="AU64" s="143">
        <f t="shared" ref="AU64" si="356">AC64+AI64+AO64</f>
        <v>213.87544351256884</v>
      </c>
      <c r="AV64" s="143">
        <f t="shared" ref="AV64" si="357">AT64+AU64</f>
        <v>389.26004648491266</v>
      </c>
      <c r="AW64" s="143">
        <f t="shared" ref="AW64" si="358">AQ64+AK64+AE64</f>
        <v>25.531152908960731</v>
      </c>
      <c r="AX64" s="73">
        <f t="shared" ref="AX64" si="359">AS64+AV64+AW64</f>
        <v>1133.5999999999997</v>
      </c>
      <c r="AY64" s="65">
        <f t="shared" si="282"/>
        <v>3956162</v>
      </c>
      <c r="AZ64" s="69">
        <f t="shared" si="283"/>
        <v>4103188</v>
      </c>
      <c r="BA64" s="66">
        <f t="shared" si="284"/>
        <v>8059350</v>
      </c>
      <c r="BB64" s="65">
        <f t="shared" si="285"/>
        <v>291000</v>
      </c>
      <c r="BC64" s="66">
        <f t="shared" si="286"/>
        <v>4394188</v>
      </c>
      <c r="BD64" s="82">
        <f t="shared" si="287"/>
        <v>8350350</v>
      </c>
      <c r="BE64" s="92">
        <f t="shared" si="288"/>
        <v>6315.7120051085567</v>
      </c>
      <c r="BF64" s="65">
        <f t="shared" si="289"/>
        <v>8089.8817034700314</v>
      </c>
      <c r="BG64" s="102">
        <f t="shared" si="290"/>
        <v>1.0185420836230936E-4</v>
      </c>
      <c r="BH64" s="69">
        <f t="shared" si="291"/>
        <v>26454.545454545456</v>
      </c>
      <c r="BI64" s="110">
        <f t="shared" si="292"/>
        <v>0</v>
      </c>
      <c r="BJ64" s="69">
        <f t="shared" si="293"/>
        <v>8479.7143959861041</v>
      </c>
      <c r="BK64" s="110">
        <f t="shared" si="294"/>
        <v>-8.3020252223786509E-5</v>
      </c>
      <c r="BL64" s="82">
        <f t="shared" si="295"/>
        <v>7366.2226534932961</v>
      </c>
      <c r="BM64" s="82">
        <f t="shared" si="296"/>
        <v>315.78560025542782</v>
      </c>
      <c r="BN64" s="96">
        <f t="shared" si="297"/>
        <v>0.10422039910238562</v>
      </c>
    </row>
    <row r="65" spans="2:66" x14ac:dyDescent="0.2">
      <c r="B65" s="108">
        <f>Bargaining!A233</f>
        <v>43070</v>
      </c>
      <c r="C65" s="131">
        <v>625.6</v>
      </c>
      <c r="D65" s="131">
        <v>515.20000000000005</v>
      </c>
      <c r="E65" s="113">
        <f t="shared" ref="E65" si="360">C65+D65</f>
        <v>1140.8000000000002</v>
      </c>
      <c r="F65" s="125">
        <v>11</v>
      </c>
      <c r="G65" s="116">
        <f t="shared" ref="G65" si="361">D65-F65</f>
        <v>504.20000000000005</v>
      </c>
      <c r="H65" s="73">
        <v>20</v>
      </c>
      <c r="I65" s="157">
        <f>VLOOKUP(B65,BUAllocate,Bargaining!$D$64,FALSE)</f>
        <v>0.58310392989395288</v>
      </c>
      <c r="J65" s="152">
        <f>VLOOKUP($B65,BUAllocate,Bargaining!$H$64,FALSE)</f>
        <v>0.26167772553500024</v>
      </c>
      <c r="K65" s="152">
        <f>VLOOKUP($B65,BUAllocate,Bargaining!$F$64,FALSE)</f>
        <v>0.14465975741299442</v>
      </c>
      <c r="L65" s="152">
        <f t="shared" ref="L65" si="362">J65+K65</f>
        <v>0.40633748294799465</v>
      </c>
      <c r="M65" s="152">
        <f>VLOOKUP($B65,BUAllocate,Bargaining!$J$64,FALSE)</f>
        <v>1.0558587158052517E-2</v>
      </c>
      <c r="N65" s="158">
        <f t="shared" ref="N65" si="363">I65+L65+M65</f>
        <v>1</v>
      </c>
      <c r="O65" s="157">
        <f>VLOOKUP($B65,NBUAllocate,'Non Bargaining'!$D$64,FALSE)</f>
        <v>0.63597178338459015</v>
      </c>
      <c r="P65" s="152">
        <f>VLOOKUP($B65,NBUAllocate,'Non Bargaining'!$H$64,FALSE)</f>
        <v>6.704883903011391E-2</v>
      </c>
      <c r="Q65" s="152">
        <f>VLOOKUP($B65,NBUAllocate,'Non Bargaining'!$F$64,FALSE)</f>
        <v>0.25712510934759247</v>
      </c>
      <c r="R65" s="152">
        <f t="shared" ref="R65" si="364">P65+Q65</f>
        <v>0.32417394837770641</v>
      </c>
      <c r="S65" s="152">
        <f>VLOOKUP($B65,NBUAllocate,'Non Bargaining'!$J$64,FALSE)</f>
        <v>3.9854268237703404E-2</v>
      </c>
      <c r="T65" s="158">
        <f t="shared" ref="T65" si="365">O65+R65+S65</f>
        <v>1</v>
      </c>
      <c r="U65" s="157">
        <f>VLOOKUP($B65,officersallocate,Officers!$D$64,FALSE)</f>
        <v>0.66049825293824027</v>
      </c>
      <c r="V65" s="152">
        <f>VLOOKUP($B65,officersallocate,Officers!$H$64,FALSE)</f>
        <v>0</v>
      </c>
      <c r="W65" s="152">
        <f>VLOOKUP($B65,officersallocate,Officers!$F$64,FALSE)</f>
        <v>0.22805282025684076</v>
      </c>
      <c r="X65" s="152">
        <f t="shared" ref="X65" si="366">V65+W65</f>
        <v>0.22805282025684076</v>
      </c>
      <c r="Y65" s="152">
        <f>VLOOKUP($B65,officersallocate,Officers!$J$64,FALSE)</f>
        <v>0.111448926804919</v>
      </c>
      <c r="Z65" s="158">
        <f t="shared" ref="Z65" si="367">U65+X65+Y65</f>
        <v>1</v>
      </c>
      <c r="AA65" s="170">
        <f t="shared" ref="AA65" si="368">$C65*I65</f>
        <v>364.78981854165693</v>
      </c>
      <c r="AB65" s="143">
        <f t="shared" ref="AB65" si="369">$C65*J65</f>
        <v>163.70558509469615</v>
      </c>
      <c r="AC65" s="143">
        <f t="shared" ref="AC65" si="370">$C65*K65</f>
        <v>90.499144237569311</v>
      </c>
      <c r="AD65" s="143">
        <f t="shared" ref="AD65" si="371">$C65*L65</f>
        <v>254.20472933226546</v>
      </c>
      <c r="AE65" s="143">
        <f t="shared" ref="AE65" si="372">$C65*M65</f>
        <v>6.6054521260776546</v>
      </c>
      <c r="AF65" s="73">
        <f t="shared" ref="AF65" si="373">AA65+AD65+AE65</f>
        <v>625.6</v>
      </c>
      <c r="AG65" s="170">
        <f t="shared" ref="AG65" si="374">$G65*O65</f>
        <v>320.6569731825104</v>
      </c>
      <c r="AH65" s="143">
        <f t="shared" ref="AH65" si="375">$G65*P65</f>
        <v>33.806024638983438</v>
      </c>
      <c r="AI65" s="143">
        <f t="shared" ref="AI65" si="376">$G65*Q65</f>
        <v>129.64248013305613</v>
      </c>
      <c r="AJ65" s="143">
        <f t="shared" ref="AJ65" si="377">AH65+AI65</f>
        <v>163.44850477203957</v>
      </c>
      <c r="AK65" s="143">
        <f t="shared" ref="AK65" si="378">$G65*S65</f>
        <v>20.094522045450059</v>
      </c>
      <c r="AL65" s="73">
        <f t="shared" ref="AL65" si="379">AG65+AJ65+AK65</f>
        <v>504.20000000000005</v>
      </c>
      <c r="AM65" s="170">
        <f t="shared" ref="AM65" si="380">$F65*U65</f>
        <v>7.2654807823206431</v>
      </c>
      <c r="AN65" s="143">
        <f t="shared" ref="AN65" si="381">$F65*V65</f>
        <v>0</v>
      </c>
      <c r="AO65" s="143">
        <f t="shared" ref="AO65" si="382">$F65*W65</f>
        <v>2.5085810228252483</v>
      </c>
      <c r="AP65" s="143">
        <f t="shared" ref="AP65" si="383">$F65*X65</f>
        <v>2.5085810228252483</v>
      </c>
      <c r="AQ65" s="143">
        <f t="shared" ref="AQ65" si="384">$F65*Y65</f>
        <v>1.225938194854109</v>
      </c>
      <c r="AR65" s="73">
        <f t="shared" ref="AR65" si="385">AM65+AP65+AQ65</f>
        <v>11</v>
      </c>
      <c r="AS65" s="170">
        <f t="shared" ref="AS65" si="386">AA65+AG65+AM65</f>
        <v>692.71227250648792</v>
      </c>
      <c r="AT65" s="143">
        <f t="shared" ref="AT65" si="387">AB65+AH65+AN65</f>
        <v>197.51160973367959</v>
      </c>
      <c r="AU65" s="143">
        <f t="shared" ref="AU65" si="388">AC65+AI65+AO65</f>
        <v>222.65020539345068</v>
      </c>
      <c r="AV65" s="143">
        <f t="shared" ref="AV65" si="389">AT65+AU65</f>
        <v>420.16181512713024</v>
      </c>
      <c r="AW65" s="143">
        <f t="shared" ref="AW65" si="390">AQ65+AK65+AE65</f>
        <v>27.925912366381823</v>
      </c>
      <c r="AX65" s="73">
        <f t="shared" ref="AX65" si="391">AS65+AV65+AW65</f>
        <v>1140.8000000000002</v>
      </c>
      <c r="AY65" s="65">
        <f t="shared" ref="AY65" si="392">VLOOKUP(B65,BUsWages,11,FALSE)</f>
        <v>4119017</v>
      </c>
      <c r="AZ65" s="69">
        <f t="shared" ref="AZ65" si="393">VLOOKUP(B65,NBUsalries,11,FALSE)</f>
        <v>4203339</v>
      </c>
      <c r="BA65" s="66">
        <f t="shared" ref="BA65" si="394">SUM(AY65:AZ65)</f>
        <v>8322356</v>
      </c>
      <c r="BB65" s="65">
        <f t="shared" ref="BB65" si="395">VLOOKUP(B65,ExecSalaries,11,FALSE)</f>
        <v>330555</v>
      </c>
      <c r="BC65" s="66">
        <f t="shared" ref="BC65" si="396">AZ65+BB65</f>
        <v>4533894</v>
      </c>
      <c r="BD65" s="82">
        <f t="shared" ref="BD65" si="397">AY65+BC65</f>
        <v>8652911</v>
      </c>
      <c r="BE65" s="92">
        <f t="shared" ref="BE65" si="398">AY65/C65</f>
        <v>6584.1064578005116</v>
      </c>
      <c r="BF65" s="65">
        <f t="shared" ref="BF65" si="399">AZ65/D65</f>
        <v>8158.6548913043471</v>
      </c>
      <c r="BG65" s="102">
        <f t="shared" ref="BG65" si="400">(BF65-BF64)/BF64</f>
        <v>8.5011364016381648E-3</v>
      </c>
      <c r="BH65" s="69">
        <f t="shared" ref="BH65" si="401">BB65/F65</f>
        <v>30050.454545454544</v>
      </c>
      <c r="BI65" s="110">
        <f t="shared" ref="BI65" si="402">(BH65-BH64)/BH64</f>
        <v>0.13592783505154629</v>
      </c>
      <c r="BJ65" s="69">
        <f t="shared" ref="BJ65" si="403">(AZ65+BB65)/(D65+F65)</f>
        <v>8616.2941847206384</v>
      </c>
      <c r="BK65" s="110">
        <f t="shared" ref="BK65" si="404">(BJ65-BJ64)/BJ64</f>
        <v>1.610664962951874E-2</v>
      </c>
      <c r="BL65" s="82">
        <f t="shared" ref="BL65" si="405">BD65/E65</f>
        <v>7584.9500350631124</v>
      </c>
      <c r="BM65" s="82">
        <f t="shared" ref="BM65" si="406">BE65/H65</f>
        <v>329.20532289002557</v>
      </c>
      <c r="BN65" s="96">
        <f t="shared" ref="BN65" si="407">(BM65-BM64)/BM64</f>
        <v>4.249630959658391E-2</v>
      </c>
    </row>
    <row r="66" spans="2:66" x14ac:dyDescent="0.2">
      <c r="B66" s="108">
        <f>Bargaining!A234</f>
        <v>43101</v>
      </c>
      <c r="C66" s="131">
        <v>621.9</v>
      </c>
      <c r="D66" s="131">
        <v>517.29999999999995</v>
      </c>
      <c r="E66" s="113">
        <f t="shared" ref="E66" si="408">C66+D66</f>
        <v>1139.1999999999998</v>
      </c>
      <c r="F66" s="125">
        <v>11</v>
      </c>
      <c r="G66" s="116">
        <f t="shared" ref="G66" si="409">D66-F66</f>
        <v>506.29999999999995</v>
      </c>
      <c r="H66" s="73">
        <v>22</v>
      </c>
      <c r="I66" s="157">
        <f>VLOOKUP(B66,BUAllocate,Bargaining!$D$64,FALSE)</f>
        <v>0.60302707938450795</v>
      </c>
      <c r="J66" s="152">
        <f>VLOOKUP($B66,BUAllocate,Bargaining!$H$64,FALSE)</f>
        <v>0.23561497663905082</v>
      </c>
      <c r="K66" s="152">
        <f>VLOOKUP($B66,BUAllocate,Bargaining!$F$64,FALSE)</f>
        <v>0.15333437964630287</v>
      </c>
      <c r="L66" s="152">
        <f t="shared" ref="L66" si="410">J66+K66</f>
        <v>0.38894935628535365</v>
      </c>
      <c r="M66" s="152">
        <f>VLOOKUP($B66,BUAllocate,Bargaining!$J$64,FALSE)</f>
        <v>8.0235643301383632E-3</v>
      </c>
      <c r="N66" s="158">
        <f t="shared" ref="N66" si="411">I66+L66+M66</f>
        <v>1</v>
      </c>
      <c r="O66" s="157">
        <f>VLOOKUP($B66,NBUAllocate,'Non Bargaining'!$D$64,FALSE)</f>
        <v>0.64203933085936959</v>
      </c>
      <c r="P66" s="152">
        <f>VLOOKUP($B66,NBUAllocate,'Non Bargaining'!$H$64,FALSE)</f>
        <v>6.6668609446125418E-2</v>
      </c>
      <c r="Q66" s="152">
        <f>VLOOKUP($B66,NBUAllocate,'Non Bargaining'!$F$64,FALSE)</f>
        <v>0.25272006893550136</v>
      </c>
      <c r="R66" s="152">
        <f t="shared" ref="R66" si="412">P66+Q66</f>
        <v>0.31938867838162677</v>
      </c>
      <c r="S66" s="152">
        <f>VLOOKUP($B66,NBUAllocate,'Non Bargaining'!$J$64,FALSE)</f>
        <v>3.8571990759003659E-2</v>
      </c>
      <c r="T66" s="158">
        <f t="shared" ref="T66" si="413">O66+R66+S66</f>
        <v>1</v>
      </c>
      <c r="U66" s="157">
        <f>VLOOKUP($B66,officersallocate,Officers!$D$64,FALSE)</f>
        <v>0.71570831668551538</v>
      </c>
      <c r="V66" s="152">
        <f>VLOOKUP($B66,officersallocate,Officers!$H$64,FALSE)</f>
        <v>0</v>
      </c>
      <c r="W66" s="152">
        <f>VLOOKUP($B66,officersallocate,Officers!$F$64,FALSE)</f>
        <v>0.22419023884821931</v>
      </c>
      <c r="X66" s="152">
        <f t="shared" ref="X66" si="414">V66+W66</f>
        <v>0.22419023884821931</v>
      </c>
      <c r="Y66" s="152">
        <f>VLOOKUP($B66,officersallocate,Officers!$J$64,FALSE)</f>
        <v>6.0101444466265315E-2</v>
      </c>
      <c r="Z66" s="158">
        <f t="shared" ref="Z66" si="415">U66+X66+Y66</f>
        <v>1</v>
      </c>
      <c r="AA66" s="170">
        <f t="shared" ref="AA66" si="416">$C66*I66</f>
        <v>375.02254066922546</v>
      </c>
      <c r="AB66" s="143">
        <f t="shared" ref="AB66" si="417">$C66*J66</f>
        <v>146.5289539718257</v>
      </c>
      <c r="AC66" s="143">
        <f t="shared" ref="AC66" si="418">$C66*K66</f>
        <v>95.358650702035746</v>
      </c>
      <c r="AD66" s="143">
        <f t="shared" ref="AD66" si="419">$C66*L66</f>
        <v>241.88760467386143</v>
      </c>
      <c r="AE66" s="143">
        <f t="shared" ref="AE66" si="420">$C66*M66</f>
        <v>4.9898546569130477</v>
      </c>
      <c r="AF66" s="73">
        <f t="shared" ref="AF66" si="421">AA66+AD66+AE66</f>
        <v>621.9</v>
      </c>
      <c r="AG66" s="170">
        <f t="shared" ref="AG66" si="422">$G66*O66</f>
        <v>325.06451321409878</v>
      </c>
      <c r="AH66" s="143">
        <f t="shared" ref="AH66" si="423">$G66*P66</f>
        <v>33.754316962573299</v>
      </c>
      <c r="AI66" s="143">
        <f t="shared" ref="AI66" si="424">$G66*Q66</f>
        <v>127.95217090204433</v>
      </c>
      <c r="AJ66" s="143">
        <f t="shared" ref="AJ66" si="425">AH66+AI66</f>
        <v>161.70648786461763</v>
      </c>
      <c r="AK66" s="143">
        <f t="shared" ref="AK66" si="426">$G66*S66</f>
        <v>19.528998921283552</v>
      </c>
      <c r="AL66" s="73">
        <f t="shared" ref="AL66" si="427">AG66+AJ66+AK66</f>
        <v>506.29999999999995</v>
      </c>
      <c r="AM66" s="170">
        <f t="shared" ref="AM66" si="428">$F66*U66</f>
        <v>7.8727914835406692</v>
      </c>
      <c r="AN66" s="143">
        <f t="shared" ref="AN66" si="429">$F66*V66</f>
        <v>0</v>
      </c>
      <c r="AO66" s="143">
        <f t="shared" ref="AO66" si="430">$F66*W66</f>
        <v>2.4660926273304122</v>
      </c>
      <c r="AP66" s="143">
        <f t="shared" ref="AP66" si="431">$F66*X66</f>
        <v>2.4660926273304122</v>
      </c>
      <c r="AQ66" s="143">
        <f t="shared" ref="AQ66" si="432">$F66*Y66</f>
        <v>0.6611158891289185</v>
      </c>
      <c r="AR66" s="73">
        <f t="shared" ref="AR66" si="433">AM66+AP66+AQ66</f>
        <v>11</v>
      </c>
      <c r="AS66" s="170">
        <f t="shared" ref="AS66" si="434">AA66+AG66+AM66</f>
        <v>707.9598453668649</v>
      </c>
      <c r="AT66" s="143">
        <f t="shared" ref="AT66" si="435">AB66+AH66+AN66</f>
        <v>180.28327093439901</v>
      </c>
      <c r="AU66" s="143">
        <f t="shared" ref="AU66" si="436">AC66+AI66+AO66</f>
        <v>225.7769142314105</v>
      </c>
      <c r="AV66" s="143">
        <f t="shared" ref="AV66" si="437">AT66+AU66</f>
        <v>406.06018516580951</v>
      </c>
      <c r="AW66" s="143">
        <f t="shared" ref="AW66" si="438">AQ66+AK66+AE66</f>
        <v>25.17996946732552</v>
      </c>
      <c r="AX66" s="73">
        <f t="shared" ref="AX66" si="439">AS66+AV66+AW66</f>
        <v>1139.1999999999998</v>
      </c>
      <c r="AY66" s="65">
        <f t="shared" ref="AY66" si="440">VLOOKUP(B66,BUsWages,11,FALSE)</f>
        <v>4307188</v>
      </c>
      <c r="AZ66" s="69">
        <f t="shared" ref="AZ66" si="441">VLOOKUP(B66,NBUsalries,11,FALSE)</f>
        <v>4220757</v>
      </c>
      <c r="BA66" s="66">
        <f t="shared" ref="BA66" si="442">SUM(AY66:AZ66)</f>
        <v>8527945</v>
      </c>
      <c r="BB66" s="65">
        <f t="shared" ref="BB66" si="443">VLOOKUP(B66,ExecSalaries,11,FALSE)</f>
        <v>295334</v>
      </c>
      <c r="BC66" s="66">
        <f t="shared" ref="BC66" si="444">AZ66+BB66</f>
        <v>4516091</v>
      </c>
      <c r="BD66" s="82">
        <f t="shared" ref="BD66" si="445">AY66+BC66</f>
        <v>8823279</v>
      </c>
      <c r="BE66" s="92">
        <f t="shared" ref="BE66" si="446">AY66/C66</f>
        <v>6925.8530310339283</v>
      </c>
      <c r="BF66" s="65">
        <f t="shared" ref="BF66" si="447">AZ66/D66</f>
        <v>8159.2054900444627</v>
      </c>
      <c r="BG66" s="102">
        <f t="shared" ref="BG66" si="448">(BF66-BF65)/BF65</f>
        <v>6.7486460384850113E-5</v>
      </c>
      <c r="BH66" s="69">
        <f t="shared" ref="BH66" si="449">BB66/F66</f>
        <v>26848.545454545456</v>
      </c>
      <c r="BI66" s="110">
        <f t="shared" ref="BI66" si="450">(BH66-BH65)/BH65</f>
        <v>-0.10655110344723261</v>
      </c>
      <c r="BJ66" s="69">
        <f t="shared" ref="BJ66" si="451">(AZ66+BB66)/(D66+F66)</f>
        <v>8548.3456369487049</v>
      </c>
      <c r="BK66" s="110">
        <f t="shared" ref="BK66" si="452">(BJ66-BJ65)/BJ65</f>
        <v>-7.8860524391596836E-3</v>
      </c>
      <c r="BL66" s="82">
        <f t="shared" ref="BL66" si="453">BD66/E66</f>
        <v>7745.1536165730349</v>
      </c>
      <c r="BM66" s="82">
        <f t="shared" ref="BM66" si="454">BE66/H66</f>
        <v>314.81150141063313</v>
      </c>
      <c r="BN66" s="96">
        <f t="shared" ref="BN66" si="455">(BM66-BM65)/BM65</f>
        <v>-4.3722930580320077E-2</v>
      </c>
    </row>
    <row r="67" spans="2:66" x14ac:dyDescent="0.2">
      <c r="B67" s="108">
        <f>Bargaining!A235</f>
        <v>43132</v>
      </c>
      <c r="C67" s="131">
        <v>627.9</v>
      </c>
      <c r="D67" s="131">
        <v>520.29999999999995</v>
      </c>
      <c r="E67" s="113">
        <f t="shared" ref="E67" si="456">C67+D67</f>
        <v>1148.1999999999998</v>
      </c>
      <c r="F67" s="125">
        <v>11</v>
      </c>
      <c r="G67" s="116">
        <f t="shared" ref="G67" si="457">D67-F67</f>
        <v>509.29999999999995</v>
      </c>
      <c r="H67" s="73">
        <v>20</v>
      </c>
      <c r="I67" s="157">
        <f>VLOOKUP(B67,BUAllocate,Bargaining!$D$64,FALSE)</f>
        <v>0.62725245587164313</v>
      </c>
      <c r="J67" s="152">
        <f>VLOOKUP($B67,BUAllocate,Bargaining!$H$64,FALSE)</f>
        <v>0.19612952292360133</v>
      </c>
      <c r="K67" s="152">
        <f>VLOOKUP($B67,BUAllocate,Bargaining!$F$64,FALSE)</f>
        <v>0.16827971316776705</v>
      </c>
      <c r="L67" s="152">
        <f t="shared" ref="L67" si="458">J67+K67</f>
        <v>0.36440923609136838</v>
      </c>
      <c r="M67" s="152">
        <f>VLOOKUP($B67,BUAllocate,Bargaining!$J$64,FALSE)</f>
        <v>8.3383080369884288E-3</v>
      </c>
      <c r="N67" s="158">
        <f t="shared" ref="N67" si="459">I67+L67+M67</f>
        <v>0.99999999999999989</v>
      </c>
      <c r="O67" s="157">
        <f>VLOOKUP($B67,NBUAllocate,'Non Bargaining'!$D$64,FALSE)</f>
        <v>0.67374377209376146</v>
      </c>
      <c r="P67" s="152">
        <f>VLOOKUP($B67,NBUAllocate,'Non Bargaining'!$H$64,FALSE)</f>
        <v>5.9659828786888969E-2</v>
      </c>
      <c r="Q67" s="152">
        <f>VLOOKUP($B67,NBUAllocate,'Non Bargaining'!$F$64,FALSE)</f>
        <v>0.23211534921399055</v>
      </c>
      <c r="R67" s="152">
        <f t="shared" ref="R67" si="460">P67+Q67</f>
        <v>0.29177517800087949</v>
      </c>
      <c r="S67" s="152">
        <f>VLOOKUP($B67,NBUAllocate,'Non Bargaining'!$J$64,FALSE)</f>
        <v>3.4481049905359044E-2</v>
      </c>
      <c r="T67" s="158">
        <f t="shared" ref="T67" si="461">O67+R67+S67</f>
        <v>1</v>
      </c>
      <c r="U67" s="157">
        <f>VLOOKUP($B67,officersallocate,Officers!$D$64,FALSE)</f>
        <v>0.71664866438901176</v>
      </c>
      <c r="V67" s="152">
        <f>VLOOKUP($B67,officersallocate,Officers!$H$64,FALSE)</f>
        <v>0</v>
      </c>
      <c r="W67" s="152">
        <f>VLOOKUP($B67,officersallocate,Officers!$F$64,FALSE)</f>
        <v>0.2289314096291305</v>
      </c>
      <c r="X67" s="152">
        <f t="shared" ref="X67" si="462">V67+W67</f>
        <v>0.2289314096291305</v>
      </c>
      <c r="Y67" s="152">
        <f>VLOOKUP($B67,officersallocate,Officers!$J$64,FALSE)</f>
        <v>5.441992598185777E-2</v>
      </c>
      <c r="Z67" s="158">
        <f t="shared" ref="Z67" si="463">U67+X67+Y67</f>
        <v>1</v>
      </c>
      <c r="AA67" s="170">
        <f t="shared" ref="AA67" si="464">$C67*I67</f>
        <v>393.85181704180474</v>
      </c>
      <c r="AB67" s="143">
        <f t="shared" ref="AB67" si="465">$C67*J67</f>
        <v>123.14972744372928</v>
      </c>
      <c r="AC67" s="143">
        <f t="shared" ref="AC67" si="466">$C67*K67</f>
        <v>105.66283189804092</v>
      </c>
      <c r="AD67" s="143">
        <f t="shared" ref="AD67" si="467">$C67*L67</f>
        <v>228.8125593417702</v>
      </c>
      <c r="AE67" s="143">
        <f t="shared" ref="AE67" si="468">$C67*M67</f>
        <v>5.235623616425034</v>
      </c>
      <c r="AF67" s="73">
        <f t="shared" ref="AF67" si="469">AA67+AD67+AE67</f>
        <v>627.9</v>
      </c>
      <c r="AG67" s="170">
        <f t="shared" ref="AG67" si="470">$G67*O67</f>
        <v>343.13770312735267</v>
      </c>
      <c r="AH67" s="143">
        <f t="shared" ref="AH67" si="471">$G67*P67</f>
        <v>30.38475080116255</v>
      </c>
      <c r="AI67" s="143">
        <f t="shared" ref="AI67" si="472">$G67*Q67</f>
        <v>118.21634735468537</v>
      </c>
      <c r="AJ67" s="143">
        <f t="shared" ref="AJ67" si="473">AH67+AI67</f>
        <v>148.60109815584792</v>
      </c>
      <c r="AK67" s="143">
        <f t="shared" ref="AK67" si="474">$G67*S67</f>
        <v>17.56119871679936</v>
      </c>
      <c r="AL67" s="73">
        <f t="shared" ref="AL67" si="475">AG67+AJ67+AK67</f>
        <v>509.29999999999995</v>
      </c>
      <c r="AM67" s="170">
        <f t="shared" ref="AM67" si="476">$F67*U67</f>
        <v>7.8831353082791296</v>
      </c>
      <c r="AN67" s="143">
        <f t="shared" ref="AN67" si="477">$F67*V67</f>
        <v>0</v>
      </c>
      <c r="AO67" s="143">
        <f t="shared" ref="AO67" si="478">$F67*W67</f>
        <v>2.5182455059204356</v>
      </c>
      <c r="AP67" s="143">
        <f t="shared" ref="AP67" si="479">$F67*X67</f>
        <v>2.5182455059204356</v>
      </c>
      <c r="AQ67" s="143">
        <f t="shared" ref="AQ67" si="480">$F67*Y67</f>
        <v>0.59861918580043549</v>
      </c>
      <c r="AR67" s="73">
        <f t="shared" ref="AR67" si="481">AM67+AP67+AQ67</f>
        <v>11.000000000000002</v>
      </c>
      <c r="AS67" s="170">
        <f t="shared" ref="AS67" si="482">AA67+AG67+AM67</f>
        <v>744.87265547743664</v>
      </c>
      <c r="AT67" s="143">
        <f t="shared" ref="AT67" si="483">AB67+AH67+AN67</f>
        <v>153.53447824489183</v>
      </c>
      <c r="AU67" s="143">
        <f t="shared" ref="AU67" si="484">AC67+AI67+AO67</f>
        <v>226.39742475864674</v>
      </c>
      <c r="AV67" s="143">
        <f t="shared" ref="AV67" si="485">AT67+AU67</f>
        <v>379.93190300353854</v>
      </c>
      <c r="AW67" s="143">
        <f t="shared" ref="AW67" si="486">AQ67+AK67+AE67</f>
        <v>23.395441519024828</v>
      </c>
      <c r="AX67" s="73">
        <f t="shared" ref="AX67" si="487">AS67+AV67+AW67</f>
        <v>1148.2</v>
      </c>
      <c r="AY67" s="65">
        <f t="shared" ref="AY67" si="488">VLOOKUP(B67,BUsWages,11,FALSE)</f>
        <v>3594854</v>
      </c>
      <c r="AZ67" s="69">
        <f t="shared" ref="AZ67" si="489">VLOOKUP(B67,NBUsalries,11,FALSE)</f>
        <v>4177367</v>
      </c>
      <c r="BA67" s="66">
        <f t="shared" ref="BA67" si="490">SUM(AY67:AZ67)</f>
        <v>7772221</v>
      </c>
      <c r="BB67" s="65">
        <f>VLOOKUP(B67,ExecSalaries,11,FALSE)</f>
        <v>295333</v>
      </c>
      <c r="BC67" s="66">
        <f t="shared" ref="BC67:BC71" si="491">AZ67+BB67</f>
        <v>4472700</v>
      </c>
      <c r="BD67" s="82">
        <f t="shared" ref="BD67:BD71" si="492">AY67+BC67</f>
        <v>8067554</v>
      </c>
      <c r="BE67" s="92">
        <f t="shared" ref="BE67:BE71" si="493">AY67/C67</f>
        <v>5725.201465201465</v>
      </c>
      <c r="BF67" s="65">
        <f t="shared" ref="BF67:BF71" si="494">AZ67/D67</f>
        <v>8028.7660964827992</v>
      </c>
      <c r="BG67" s="102">
        <f t="shared" ref="BG67:BG71" si="495">(BF67-BF66)/BF66</f>
        <v>-1.5986776374344355E-2</v>
      </c>
      <c r="BH67" s="69">
        <f t="shared" ref="BH67:BH71" si="496">BB67/F67</f>
        <v>26848.454545454544</v>
      </c>
      <c r="BI67" s="110">
        <f t="shared" ref="BI67:BI71" si="497">(BH67-BH66)/BH66</f>
        <v>-3.3859968714374362E-6</v>
      </c>
      <c r="BJ67" s="69">
        <f t="shared" ref="BJ67:BJ71" si="498">(AZ67+BB67)/(D67+F67)</f>
        <v>8418.4076792772448</v>
      </c>
      <c r="BK67" s="110">
        <f t="shared" ref="BK67:BK71" si="499">(BJ67-BJ66)/BJ66</f>
        <v>-1.520036311000649E-2</v>
      </c>
      <c r="BL67" s="82">
        <f t="shared" ref="BL67:BL71" si="500">BD67/E67</f>
        <v>7026.2619752656346</v>
      </c>
      <c r="BM67" s="82">
        <f t="shared" ref="BM67:BM71" si="501">BE67/H67</f>
        <v>286.26007326007323</v>
      </c>
      <c r="BN67" s="96">
        <f t="shared" ref="BN67:BN71" si="502">(BM67-BM66)/BM66</f>
        <v>-9.0693726317572027E-2</v>
      </c>
    </row>
    <row r="68" spans="2:66" x14ac:dyDescent="0.2">
      <c r="B68" s="108">
        <f>Bargaining!A236</f>
        <v>43160</v>
      </c>
      <c r="C68" s="131">
        <v>628.9</v>
      </c>
      <c r="D68" s="131">
        <v>519.29999999999995</v>
      </c>
      <c r="E68" s="113">
        <f t="shared" ref="E68" si="503">C68+D68</f>
        <v>1148.1999999999998</v>
      </c>
      <c r="F68" s="125">
        <v>12</v>
      </c>
      <c r="G68" s="116">
        <f t="shared" ref="G68" si="504">D68-F68</f>
        <v>507.29999999999995</v>
      </c>
      <c r="H68" s="73">
        <v>22</v>
      </c>
      <c r="I68" s="157">
        <f>VLOOKUP(B68,BUAllocate,Bargaining!$D$64,FALSE)</f>
        <v>0.63723296799871176</v>
      </c>
      <c r="J68" s="152">
        <f>VLOOKUP($B68,BUAllocate,Bargaining!$H$64,FALSE)</f>
        <v>0.20762044368642177</v>
      </c>
      <c r="K68" s="152">
        <f>VLOOKUP($B68,BUAllocate,Bargaining!$F$64,FALSE)</f>
        <v>0.14737658015928568</v>
      </c>
      <c r="L68" s="152">
        <f t="shared" ref="L68" si="505">J68+K68</f>
        <v>0.35499702384570742</v>
      </c>
      <c r="M68" s="152">
        <f>VLOOKUP($B68,BUAllocate,Bargaining!$J$64,FALSE)</f>
        <v>7.7700081555807914E-3</v>
      </c>
      <c r="N68" s="158">
        <f t="shared" ref="N68" si="506">I68+L68+M68</f>
        <v>1</v>
      </c>
      <c r="O68" s="157">
        <f>VLOOKUP($B68,NBUAllocate,'Non Bargaining'!$D$64,FALSE)</f>
        <v>0.63859600565952068</v>
      </c>
      <c r="P68" s="152">
        <f>VLOOKUP($B68,NBUAllocate,'Non Bargaining'!$H$64,FALSE)</f>
        <v>6.5917355632005264E-2</v>
      </c>
      <c r="Q68" s="152">
        <f>VLOOKUP($B68,NBUAllocate,'Non Bargaining'!$F$64,FALSE)</f>
        <v>0.25862708951697372</v>
      </c>
      <c r="R68" s="152">
        <f t="shared" ref="R68" si="507">P68+Q68</f>
        <v>0.32454444514897896</v>
      </c>
      <c r="S68" s="152">
        <f>VLOOKUP($B68,NBUAllocate,'Non Bargaining'!$J$64,FALSE)</f>
        <v>3.6859549191500349E-2</v>
      </c>
      <c r="T68" s="158">
        <f t="shared" ref="T68" si="508">O68+R68+S68</f>
        <v>1</v>
      </c>
      <c r="U68" s="157">
        <f>VLOOKUP($B68,officersallocate,Officers!$D$64,FALSE)</f>
        <v>0.71885937878354278</v>
      </c>
      <c r="V68" s="152">
        <f>VLOOKUP($B68,officersallocate,Officers!$H$64,FALSE)</f>
        <v>0</v>
      </c>
      <c r="W68" s="152">
        <f>VLOOKUP($B68,officersallocate,Officers!$F$64,FALSE)</f>
        <v>0.23608206573183349</v>
      </c>
      <c r="X68" s="152">
        <f t="shared" ref="X68" si="509">V68+W68</f>
        <v>0.23608206573183349</v>
      </c>
      <c r="Y68" s="152">
        <f>VLOOKUP($B68,officersallocate,Officers!$J$64,FALSE)</f>
        <v>4.5058555484623682E-2</v>
      </c>
      <c r="Z68" s="158">
        <f t="shared" ref="Z68" si="510">U68+X68+Y68</f>
        <v>1</v>
      </c>
      <c r="AA68" s="170">
        <f t="shared" ref="AA68" si="511">$C68*I68</f>
        <v>400.75581357438983</v>
      </c>
      <c r="AB68" s="143">
        <f t="shared" ref="AB68" si="512">$C68*J68</f>
        <v>130.57249703439064</v>
      </c>
      <c r="AC68" s="143">
        <f t="shared" ref="AC68" si="513">$C68*K68</f>
        <v>92.685131262174764</v>
      </c>
      <c r="AD68" s="143">
        <f t="shared" ref="AD68" si="514">$C68*L68</f>
        <v>223.25762829656537</v>
      </c>
      <c r="AE68" s="143">
        <f t="shared" ref="AE68" si="515">$C68*M68</f>
        <v>4.8865581290447597</v>
      </c>
      <c r="AF68" s="73">
        <f t="shared" ref="AF68" si="516">AA68+AD68+AE68</f>
        <v>628.89999999999986</v>
      </c>
      <c r="AG68" s="170">
        <f t="shared" ref="AG68" si="517">$G68*O68</f>
        <v>323.95975367107479</v>
      </c>
      <c r="AH68" s="143">
        <f t="shared" ref="AH68" si="518">$G68*P68</f>
        <v>33.439874512116269</v>
      </c>
      <c r="AI68" s="143">
        <f t="shared" ref="AI68" si="519">$G68*Q68</f>
        <v>131.20152251196075</v>
      </c>
      <c r="AJ68" s="143">
        <f t="shared" ref="AJ68" si="520">AH68+AI68</f>
        <v>164.64139702407701</v>
      </c>
      <c r="AK68" s="143">
        <f t="shared" ref="AK68" si="521">$G68*S68</f>
        <v>18.698849304848125</v>
      </c>
      <c r="AL68" s="73">
        <f t="shared" ref="AL68" si="522">AG68+AJ68+AK68</f>
        <v>507.2999999999999</v>
      </c>
      <c r="AM68" s="170">
        <f t="shared" ref="AM68" si="523">$F68*U68</f>
        <v>8.6263125454025129</v>
      </c>
      <c r="AN68" s="143">
        <f t="shared" ref="AN68" si="524">$F68*V68</f>
        <v>0</v>
      </c>
      <c r="AO68" s="143">
        <f t="shared" ref="AO68" si="525">$F68*W68</f>
        <v>2.8329847887820021</v>
      </c>
      <c r="AP68" s="143">
        <f t="shared" ref="AP68" si="526">$F68*X68</f>
        <v>2.8329847887820021</v>
      </c>
      <c r="AQ68" s="143">
        <f t="shared" ref="AQ68" si="527">$F68*Y68</f>
        <v>0.54070266581548421</v>
      </c>
      <c r="AR68" s="73">
        <f t="shared" ref="AR68" si="528">AM68+AP68+AQ68</f>
        <v>12</v>
      </c>
      <c r="AS68" s="170">
        <f t="shared" ref="AS68" si="529">AA68+AG68+AM68</f>
        <v>733.3418797908671</v>
      </c>
      <c r="AT68" s="143">
        <f t="shared" ref="AT68" si="530">AB68+AH68+AN68</f>
        <v>164.0123715465069</v>
      </c>
      <c r="AU68" s="143">
        <f t="shared" ref="AU68" si="531">AC68+AI68+AO68</f>
        <v>226.71963856291751</v>
      </c>
      <c r="AV68" s="143">
        <f t="shared" ref="AV68" si="532">AT68+AU68</f>
        <v>390.73201010942444</v>
      </c>
      <c r="AW68" s="143">
        <f t="shared" ref="AW68" si="533">AQ68+AK68+AE68</f>
        <v>24.12611009970837</v>
      </c>
      <c r="AX68" s="73">
        <f t="shared" ref="AX68" si="534">AS68+AV68+AW68</f>
        <v>1148.1999999999998</v>
      </c>
      <c r="AY68" s="65">
        <f t="shared" ref="AY68" si="535">VLOOKUP(B68,BUsWages,11,FALSE)</f>
        <v>4030369</v>
      </c>
      <c r="AZ68" s="69">
        <f t="shared" ref="AZ68" si="536">VLOOKUP(B68,NBUsalries,11,FALSE)</f>
        <v>4321214</v>
      </c>
      <c r="BA68" s="66">
        <f t="shared" ref="BA68" si="537">SUM(AY68:AZ68)</f>
        <v>8351583</v>
      </c>
      <c r="BB68" s="65">
        <f t="shared" ref="BB68:BB71" si="538">VLOOKUP(B68,ExecSalaries,11,FALSE)</f>
        <v>363416</v>
      </c>
      <c r="BC68" s="66">
        <f t="shared" si="491"/>
        <v>4684630</v>
      </c>
      <c r="BD68" s="82">
        <f t="shared" si="492"/>
        <v>8714999</v>
      </c>
      <c r="BE68" s="92">
        <f t="shared" si="493"/>
        <v>6408.6007314358403</v>
      </c>
      <c r="BF68" s="65">
        <f t="shared" si="494"/>
        <v>8321.2285769304835</v>
      </c>
      <c r="BG68" s="102">
        <f t="shared" si="495"/>
        <v>3.6426827850397192E-2</v>
      </c>
      <c r="BH68" s="69">
        <f t="shared" si="496"/>
        <v>30284.666666666668</v>
      </c>
      <c r="BI68" s="110">
        <f t="shared" si="497"/>
        <v>0.12798547176689826</v>
      </c>
      <c r="BJ68" s="69">
        <f t="shared" si="498"/>
        <v>8817.2971955580651</v>
      </c>
      <c r="BK68" s="110">
        <f t="shared" si="499"/>
        <v>4.738301249804365E-2</v>
      </c>
      <c r="BL68" s="82">
        <f t="shared" si="500"/>
        <v>7590.1402194739603</v>
      </c>
      <c r="BM68" s="82">
        <f t="shared" si="501"/>
        <v>291.30003324708366</v>
      </c>
      <c r="BN68" s="96">
        <f t="shared" si="502"/>
        <v>1.7606227545507284E-2</v>
      </c>
    </row>
    <row r="69" spans="2:66" x14ac:dyDescent="0.2">
      <c r="B69" s="108">
        <f>Bargaining!A237</f>
        <v>43191</v>
      </c>
      <c r="C69" s="131">
        <v>632.9</v>
      </c>
      <c r="D69" s="131">
        <v>523.1</v>
      </c>
      <c r="E69" s="113">
        <f t="shared" ref="E69" si="539">C69+D69</f>
        <v>1156</v>
      </c>
      <c r="F69" s="125">
        <v>11</v>
      </c>
      <c r="G69" s="116">
        <f t="shared" ref="G69" si="540">D69-F69</f>
        <v>512.1</v>
      </c>
      <c r="H69" s="73">
        <v>21</v>
      </c>
      <c r="I69" s="157">
        <f>VLOOKUP(B69,BUAllocate,Bargaining!$D$64,FALSE)</f>
        <v>0.58908914299259507</v>
      </c>
      <c r="J69" s="152">
        <f>VLOOKUP($B69,BUAllocate,Bargaining!$H$64,FALSE)</f>
        <v>0.2557523742779258</v>
      </c>
      <c r="K69" s="152">
        <f>VLOOKUP($B69,BUAllocate,Bargaining!$F$64,FALSE)</f>
        <v>0.14735338221880975</v>
      </c>
      <c r="L69" s="152">
        <f t="shared" ref="L69" si="541">J69+K69</f>
        <v>0.40310575649673552</v>
      </c>
      <c r="M69" s="152">
        <f>VLOOKUP($B69,BUAllocate,Bargaining!$J$64,FALSE)</f>
        <v>7.8051005106694353E-3</v>
      </c>
      <c r="N69" s="158">
        <f t="shared" ref="N69" si="542">I69+L69+M69</f>
        <v>1</v>
      </c>
      <c r="O69" s="157">
        <f>VLOOKUP($B69,NBUAllocate,'Non Bargaining'!$D$64,FALSE)</f>
        <v>0.66127278648011989</v>
      </c>
      <c r="P69" s="152">
        <f>VLOOKUP($B69,NBUAllocate,'Non Bargaining'!$H$64,FALSE)</f>
        <v>5.7476384128583517E-2</v>
      </c>
      <c r="Q69" s="152">
        <f>VLOOKUP($B69,NBUAllocate,'Non Bargaining'!$F$64,FALSE)</f>
        <v>0.24653582728074819</v>
      </c>
      <c r="R69" s="152">
        <f t="shared" ref="R69" si="543">P69+Q69</f>
        <v>0.30401221140933171</v>
      </c>
      <c r="S69" s="152">
        <f>VLOOKUP($B69,NBUAllocate,'Non Bargaining'!$J$64,FALSE)</f>
        <v>3.4715002110548426E-2</v>
      </c>
      <c r="T69" s="158">
        <f t="shared" ref="T69" si="544">O69+R69+S69</f>
        <v>1</v>
      </c>
      <c r="U69" s="157">
        <f>VLOOKUP($B69,officersallocate,Officers!$D$64,FALSE)</f>
        <v>0.74540755815520632</v>
      </c>
      <c r="V69" s="152">
        <f>VLOOKUP($B69,officersallocate,Officers!$H$64,FALSE)</f>
        <v>0</v>
      </c>
      <c r="W69" s="152">
        <f>VLOOKUP($B69,officersallocate,Officers!$F$64,FALSE)</f>
        <v>0.21783269090811072</v>
      </c>
      <c r="X69" s="152">
        <f t="shared" ref="X69" si="545">V69+W69</f>
        <v>0.21783269090811072</v>
      </c>
      <c r="Y69" s="152">
        <f>VLOOKUP($B69,officersallocate,Officers!$J$64,FALSE)</f>
        <v>3.6759750936682926E-2</v>
      </c>
      <c r="Z69" s="158">
        <f t="shared" ref="Z69" si="546">U69+X69+Y69</f>
        <v>1</v>
      </c>
      <c r="AA69" s="170">
        <f t="shared" ref="AA69" si="547">$C69*I69</f>
        <v>372.83451860001338</v>
      </c>
      <c r="AB69" s="143">
        <f t="shared" ref="AB69" si="548">$C69*J69</f>
        <v>161.86567768049923</v>
      </c>
      <c r="AC69" s="143">
        <f t="shared" ref="AC69" si="549">$C69*K69</f>
        <v>93.259955606284691</v>
      </c>
      <c r="AD69" s="143">
        <f t="shared" ref="AD69" si="550">$C69*L69</f>
        <v>255.12563328678391</v>
      </c>
      <c r="AE69" s="143">
        <f t="shared" ref="AE69" si="551">$C69*M69</f>
        <v>4.939848113202685</v>
      </c>
      <c r="AF69" s="73">
        <f t="shared" ref="AF69" si="552">AA69+AD69+AE69</f>
        <v>632.9</v>
      </c>
      <c r="AG69" s="170">
        <f t="shared" ref="AG69" si="553">$G69*O69</f>
        <v>338.63779395646941</v>
      </c>
      <c r="AH69" s="143">
        <f t="shared" ref="AH69" si="554">$G69*P69</f>
        <v>29.433656312247621</v>
      </c>
      <c r="AI69" s="143">
        <f t="shared" ref="AI69" si="555">$G69*Q69</f>
        <v>126.25099715047115</v>
      </c>
      <c r="AJ69" s="143">
        <f t="shared" ref="AJ69" si="556">AH69+AI69</f>
        <v>155.68465346271876</v>
      </c>
      <c r="AK69" s="143">
        <f t="shared" ref="AK69" si="557">$G69*S69</f>
        <v>17.77755258081185</v>
      </c>
      <c r="AL69" s="73">
        <f t="shared" ref="AL69" si="558">AG69+AJ69+AK69</f>
        <v>512.1</v>
      </c>
      <c r="AM69" s="170">
        <f t="shared" ref="AM69" si="559">$F69*U69</f>
        <v>8.1994831397072687</v>
      </c>
      <c r="AN69" s="143">
        <f t="shared" ref="AN69" si="560">$F69*V69</f>
        <v>0</v>
      </c>
      <c r="AO69" s="143">
        <f t="shared" ref="AO69" si="561">$F69*W69</f>
        <v>2.3961595999892178</v>
      </c>
      <c r="AP69" s="143">
        <f t="shared" ref="AP69" si="562">$F69*X69</f>
        <v>2.3961595999892178</v>
      </c>
      <c r="AQ69" s="143">
        <f t="shared" ref="AQ69" si="563">$F69*Y69</f>
        <v>0.40435726030351221</v>
      </c>
      <c r="AR69" s="73">
        <f t="shared" ref="AR69" si="564">AM69+AP69+AQ69</f>
        <v>11</v>
      </c>
      <c r="AS69" s="170">
        <f t="shared" ref="AS69" si="565">AA69+AG69+AM69</f>
        <v>719.67179569619009</v>
      </c>
      <c r="AT69" s="143">
        <f t="shared" ref="AT69" si="566">AB69+AH69+AN69</f>
        <v>191.29933399274685</v>
      </c>
      <c r="AU69" s="143">
        <f t="shared" ref="AU69" si="567">AC69+AI69+AO69</f>
        <v>221.90711235674505</v>
      </c>
      <c r="AV69" s="143">
        <f t="shared" ref="AV69" si="568">AT69+AU69</f>
        <v>413.2064463494919</v>
      </c>
      <c r="AW69" s="143">
        <f t="shared" ref="AW69" si="569">AQ69+AK69+AE69</f>
        <v>23.121757954318049</v>
      </c>
      <c r="AX69" s="73">
        <f t="shared" ref="AX69" si="570">AS69+AV69+AW69</f>
        <v>1156</v>
      </c>
      <c r="AY69" s="65">
        <f t="shared" ref="AY69" si="571">VLOOKUP(B69,BUsWages,11,FALSE)</f>
        <v>3881180</v>
      </c>
      <c r="AZ69" s="69">
        <f t="shared" ref="AZ69" si="572">VLOOKUP(B69,NBUsalries,11,FALSE)</f>
        <v>4332997</v>
      </c>
      <c r="BA69" s="66">
        <f t="shared" ref="BA69" si="573">SUM(AY69:AZ69)</f>
        <v>8214177</v>
      </c>
      <c r="BB69" s="65">
        <f t="shared" si="538"/>
        <v>296792</v>
      </c>
      <c r="BC69" s="66">
        <f t="shared" si="491"/>
        <v>4629789</v>
      </c>
      <c r="BD69" s="82">
        <f t="shared" si="492"/>
        <v>8510969</v>
      </c>
      <c r="BE69" s="92">
        <f t="shared" si="493"/>
        <v>6132.3747827460893</v>
      </c>
      <c r="BF69" s="65">
        <f t="shared" si="494"/>
        <v>8283.3052953546157</v>
      </c>
      <c r="BG69" s="102">
        <f t="shared" si="495"/>
        <v>-4.5574137551040407E-3</v>
      </c>
      <c r="BH69" s="69">
        <f t="shared" si="496"/>
        <v>26981.090909090908</v>
      </c>
      <c r="BI69" s="110">
        <f t="shared" si="497"/>
        <v>-0.10908410496761044</v>
      </c>
      <c r="BJ69" s="69">
        <f t="shared" si="498"/>
        <v>8668.3935592585658</v>
      </c>
      <c r="BK69" s="110">
        <f t="shared" si="499"/>
        <v>-1.6887673512299584E-2</v>
      </c>
      <c r="BL69" s="82">
        <f t="shared" si="500"/>
        <v>7362.4299307958481</v>
      </c>
      <c r="BM69" s="82">
        <f t="shared" si="501"/>
        <v>292.01784679743281</v>
      </c>
      <c r="BN69" s="96">
        <f t="shared" si="502"/>
        <v>2.4641725658173619E-3</v>
      </c>
    </row>
    <row r="70" spans="2:66" x14ac:dyDescent="0.2">
      <c r="B70" s="108">
        <f>Bargaining!A238</f>
        <v>43221</v>
      </c>
      <c r="C70" s="131">
        <v>632.9</v>
      </c>
      <c r="D70" s="131">
        <v>523.1</v>
      </c>
      <c r="E70" s="113">
        <f t="shared" ref="E70" si="574">C70+D70</f>
        <v>1156</v>
      </c>
      <c r="F70" s="125">
        <v>11</v>
      </c>
      <c r="G70" s="116">
        <f t="shared" ref="G70" si="575">D70-F70</f>
        <v>512.1</v>
      </c>
      <c r="H70" s="73">
        <v>22</v>
      </c>
      <c r="I70" s="157">
        <f>VLOOKUP(B70,BUAllocate,Bargaining!$D$64,FALSE)</f>
        <v>0.63511818226251926</v>
      </c>
      <c r="J70" s="152">
        <f>VLOOKUP($B70,BUAllocate,Bargaining!$H$64,FALSE)</f>
        <v>0.21668168791797901</v>
      </c>
      <c r="K70" s="152">
        <f>VLOOKUP($B70,BUAllocate,Bargaining!$F$64,FALSE)</f>
        <v>0.14086549325389583</v>
      </c>
      <c r="L70" s="152">
        <f t="shared" ref="L70" si="576">J70+K70</f>
        <v>0.35754718117187484</v>
      </c>
      <c r="M70" s="152">
        <f>VLOOKUP($B70,BUAllocate,Bargaining!$J$64,FALSE)</f>
        <v>7.3346365656059547E-3</v>
      </c>
      <c r="N70" s="158">
        <f t="shared" ref="N70" si="577">I70+L70+M70</f>
        <v>1</v>
      </c>
      <c r="O70" s="157">
        <f>VLOOKUP($B70,NBUAllocate,'Non Bargaining'!$D$64,FALSE)</f>
        <v>0.62924271146734001</v>
      </c>
      <c r="P70" s="152">
        <f>VLOOKUP($B70,NBUAllocate,'Non Bargaining'!$H$64,FALSE)</f>
        <v>7.1017466205182747E-2</v>
      </c>
      <c r="Q70" s="152">
        <f>VLOOKUP($B70,NBUAllocate,'Non Bargaining'!$F$64,FALSE)</f>
        <v>0.26606702038180069</v>
      </c>
      <c r="R70" s="152">
        <f t="shared" ref="R70" si="578">P70+Q70</f>
        <v>0.33708448658698342</v>
      </c>
      <c r="S70" s="152">
        <f>VLOOKUP($B70,NBUAllocate,'Non Bargaining'!$J$64,FALSE)</f>
        <v>3.3672801945676505E-2</v>
      </c>
      <c r="T70" s="158">
        <f t="shared" ref="T70" si="579">O70+R70+S70</f>
        <v>0.99999999999999989</v>
      </c>
      <c r="U70" s="157">
        <f>VLOOKUP($B70,officersallocate,Officers!$D$64,FALSE)</f>
        <v>0.7417787541443166</v>
      </c>
      <c r="V70" s="152">
        <f>VLOOKUP($B70,officersallocate,Officers!$H$64,FALSE)</f>
        <v>0</v>
      </c>
      <c r="W70" s="152">
        <f>VLOOKUP($B70,officersallocate,Officers!$F$64,FALSE)</f>
        <v>0.22042710046092887</v>
      </c>
      <c r="X70" s="152">
        <f t="shared" ref="X70" si="580">V70+W70</f>
        <v>0.22042710046092887</v>
      </c>
      <c r="Y70" s="152">
        <f>VLOOKUP($B70,officersallocate,Officers!$J$64,FALSE)</f>
        <v>3.7794145394754577E-2</v>
      </c>
      <c r="Z70" s="158">
        <f t="shared" ref="Z70" si="581">U70+X70+Y70</f>
        <v>1</v>
      </c>
      <c r="AA70" s="170">
        <f t="shared" ref="AA70" si="582">$C70*I70</f>
        <v>401.96629755394844</v>
      </c>
      <c r="AB70" s="143">
        <f t="shared" ref="AB70" si="583">$C70*J70</f>
        <v>137.13784028328891</v>
      </c>
      <c r="AC70" s="143">
        <f t="shared" ref="AC70" si="584">$C70*K70</f>
        <v>89.153770680390664</v>
      </c>
      <c r="AD70" s="143">
        <f t="shared" ref="AD70" si="585">$C70*L70</f>
        <v>226.29161096367957</v>
      </c>
      <c r="AE70" s="143">
        <f t="shared" ref="AE70" si="586">$C70*M70</f>
        <v>4.6420914823720087</v>
      </c>
      <c r="AF70" s="73">
        <f t="shared" ref="AF70" si="587">AA70+AD70+AE70</f>
        <v>632.90000000000009</v>
      </c>
      <c r="AG70" s="170">
        <f t="shared" ref="AG70" si="588">$G70*O70</f>
        <v>322.23519254242484</v>
      </c>
      <c r="AH70" s="143">
        <f t="shared" ref="AH70" si="589">$G70*P70</f>
        <v>36.368044443674087</v>
      </c>
      <c r="AI70" s="143">
        <f t="shared" ref="AI70" si="590">$G70*Q70</f>
        <v>136.25292113752013</v>
      </c>
      <c r="AJ70" s="143">
        <f t="shared" ref="AJ70" si="591">AH70+AI70</f>
        <v>172.62096558119421</v>
      </c>
      <c r="AK70" s="143">
        <f t="shared" ref="AK70" si="592">$G70*S70</f>
        <v>17.243841876380937</v>
      </c>
      <c r="AL70" s="73">
        <f t="shared" ref="AL70" si="593">AG70+AJ70+AK70</f>
        <v>512.09999999999991</v>
      </c>
      <c r="AM70" s="170">
        <f t="shared" ref="AM70" si="594">$F70*U70</f>
        <v>8.1595662955874833</v>
      </c>
      <c r="AN70" s="143">
        <f t="shared" ref="AN70" si="595">$F70*V70</f>
        <v>0</v>
      </c>
      <c r="AO70" s="143">
        <f t="shared" ref="AO70" si="596">$F70*W70</f>
        <v>2.4246981050702177</v>
      </c>
      <c r="AP70" s="143">
        <f t="shared" ref="AP70" si="597">$F70*X70</f>
        <v>2.4246981050702177</v>
      </c>
      <c r="AQ70" s="143">
        <f t="shared" ref="AQ70" si="598">$F70*Y70</f>
        <v>0.41573559934230037</v>
      </c>
      <c r="AR70" s="73">
        <f t="shared" ref="AR70" si="599">AM70+AP70+AQ70</f>
        <v>11.000000000000002</v>
      </c>
      <c r="AS70" s="170">
        <f t="shared" ref="AS70" si="600">AA70+AG70+AM70</f>
        <v>732.3610563919608</v>
      </c>
      <c r="AT70" s="143">
        <f t="shared" ref="AT70" si="601">AB70+AH70+AN70</f>
        <v>173.50588472696299</v>
      </c>
      <c r="AU70" s="143">
        <f t="shared" ref="AU70" si="602">AC70+AI70+AO70</f>
        <v>227.831389922981</v>
      </c>
      <c r="AV70" s="143">
        <f t="shared" ref="AV70" si="603">AT70+AU70</f>
        <v>401.33727464994399</v>
      </c>
      <c r="AW70" s="143">
        <f t="shared" ref="AW70" si="604">AQ70+AK70+AE70</f>
        <v>22.301668958095249</v>
      </c>
      <c r="AX70" s="73">
        <f t="shared" ref="AX70" si="605">AS70+AV70+AW70</f>
        <v>1156</v>
      </c>
      <c r="AY70" s="65">
        <f t="shared" ref="AY70" si="606">VLOOKUP(B70,BUsWages,11,FALSE)</f>
        <v>4235111</v>
      </c>
      <c r="AZ70" s="69">
        <f t="shared" ref="AZ70" si="607">VLOOKUP(B70,NBUsalries,11,FALSE)</f>
        <v>4384696</v>
      </c>
      <c r="BA70" s="66">
        <f t="shared" ref="BA70" si="608">SUM(AY70:AZ70)</f>
        <v>8619807</v>
      </c>
      <c r="BB70" s="65">
        <f t="shared" si="538"/>
        <v>296792</v>
      </c>
      <c r="BC70" s="66">
        <f t="shared" si="491"/>
        <v>4681488</v>
      </c>
      <c r="BD70" s="82">
        <f t="shared" si="492"/>
        <v>8916599</v>
      </c>
      <c r="BE70" s="92">
        <f t="shared" si="493"/>
        <v>6691.5958287249177</v>
      </c>
      <c r="BF70" s="65">
        <f t="shared" si="494"/>
        <v>8382.137258650353</v>
      </c>
      <c r="BG70" s="102">
        <f t="shared" si="495"/>
        <v>1.1931464526746772E-2</v>
      </c>
      <c r="BH70" s="69">
        <f t="shared" si="496"/>
        <v>26981.090909090908</v>
      </c>
      <c r="BI70" s="110">
        <f t="shared" si="497"/>
        <v>0</v>
      </c>
      <c r="BJ70" s="69">
        <f t="shared" si="498"/>
        <v>8765.1900393184787</v>
      </c>
      <c r="BK70" s="110">
        <f t="shared" si="499"/>
        <v>1.1166599600975227E-2</v>
      </c>
      <c r="BL70" s="82">
        <f t="shared" si="500"/>
        <v>7713.3209342560558</v>
      </c>
      <c r="BM70" s="82">
        <f t="shared" si="501"/>
        <v>304.16344676022351</v>
      </c>
      <c r="BN70" s="96">
        <f t="shared" si="502"/>
        <v>4.1591978353349983E-2</v>
      </c>
    </row>
    <row r="71" spans="2:66" x14ac:dyDescent="0.2">
      <c r="B71" s="108">
        <f>Bargaining!A239</f>
        <v>43252</v>
      </c>
      <c r="C71" s="131">
        <v>638.9</v>
      </c>
      <c r="D71" s="131">
        <v>520.29999999999995</v>
      </c>
      <c r="E71" s="113">
        <f t="shared" ref="E71" si="609">C71+D71</f>
        <v>1159.1999999999998</v>
      </c>
      <c r="F71" s="125">
        <v>11</v>
      </c>
      <c r="G71" s="116">
        <f t="shared" ref="G71" si="610">D71-F71</f>
        <v>509.29999999999995</v>
      </c>
      <c r="H71" s="73">
        <v>21</v>
      </c>
      <c r="I71" s="157">
        <f>VLOOKUP(B71,BUAllocate,Bargaining!$D$64,FALSE)</f>
        <v>0.55203679083415946</v>
      </c>
      <c r="J71" s="152">
        <f>VLOOKUP($B71,BUAllocate,Bargaining!$H$64,FALSE)</f>
        <v>0.27311004202862205</v>
      </c>
      <c r="K71" s="152">
        <f>VLOOKUP($B71,BUAllocate,Bargaining!$F$64,FALSE)</f>
        <v>0.16303132320841107</v>
      </c>
      <c r="L71" s="152">
        <f t="shared" ref="L71" si="611">J71+K71</f>
        <v>0.43614136523703312</v>
      </c>
      <c r="M71" s="152">
        <f>VLOOKUP($B71,BUAllocate,Bargaining!$J$64,FALSE)</f>
        <v>1.1821843928807387E-2</v>
      </c>
      <c r="N71" s="158">
        <f t="shared" ref="N71" si="612">I71+L71+M71</f>
        <v>1</v>
      </c>
      <c r="O71" s="157">
        <f>VLOOKUP($B71,NBUAllocate,'Non Bargaining'!$D$64,FALSE)</f>
        <v>0.66022258018840263</v>
      </c>
      <c r="P71" s="152">
        <f>VLOOKUP($B71,NBUAllocate,'Non Bargaining'!$H$64,FALSE)</f>
        <v>5.8095037471736007E-2</v>
      </c>
      <c r="Q71" s="152">
        <f>VLOOKUP($B71,NBUAllocate,'Non Bargaining'!$F$64,FALSE)</f>
        <v>0.24637489719287001</v>
      </c>
      <c r="R71" s="152">
        <f t="shared" ref="R71" si="613">P71+Q71</f>
        <v>0.30446993466460603</v>
      </c>
      <c r="S71" s="152">
        <f>VLOOKUP($B71,NBUAllocate,'Non Bargaining'!$J$64,FALSE)</f>
        <v>3.5307485146991315E-2</v>
      </c>
      <c r="T71" s="158">
        <f t="shared" ref="T71" si="614">O71+R71+S71</f>
        <v>1</v>
      </c>
      <c r="U71" s="157">
        <f>VLOOKUP($B71,officersallocate,Officers!$D$64,FALSE)</f>
        <v>0.75128625868035082</v>
      </c>
      <c r="V71" s="152">
        <f>VLOOKUP($B71,officersallocate,Officers!$H$64,FALSE)</f>
        <v>0</v>
      </c>
      <c r="W71" s="152">
        <f>VLOOKUP($B71,officersallocate,Officers!$F$64,FALSE)</f>
        <v>0.21577136773015354</v>
      </c>
      <c r="X71" s="152">
        <f t="shared" ref="X71" si="615">V71+W71</f>
        <v>0.21577136773015354</v>
      </c>
      <c r="Y71" s="152">
        <f>VLOOKUP($B71,officersallocate,Officers!$J$64,FALSE)</f>
        <v>3.2942373589495637E-2</v>
      </c>
      <c r="Z71" s="158">
        <f t="shared" ref="Z71" si="616">U71+X71+Y71</f>
        <v>1</v>
      </c>
      <c r="AA71" s="170">
        <f t="shared" ref="AA71" si="617">$C71*I71</f>
        <v>352.69630566394449</v>
      </c>
      <c r="AB71" s="143">
        <f t="shared" ref="AB71" si="618">$C71*J71</f>
        <v>174.49000585208663</v>
      </c>
      <c r="AC71" s="143">
        <f t="shared" ref="AC71" si="619">$C71*K71</f>
        <v>104.16071239785383</v>
      </c>
      <c r="AD71" s="143">
        <f t="shared" ref="AD71" si="620">$C71*L71</f>
        <v>278.65071824994044</v>
      </c>
      <c r="AE71" s="143">
        <f t="shared" ref="AE71" si="621">$C71*M71</f>
        <v>7.5529760861150397</v>
      </c>
      <c r="AF71" s="73">
        <f t="shared" ref="AF71" si="622">AA71+AD71+AE71</f>
        <v>638.89999999999986</v>
      </c>
      <c r="AG71" s="170">
        <f t="shared" ref="AG71" si="623">$G71*O71</f>
        <v>336.25136008995344</v>
      </c>
      <c r="AH71" s="143">
        <f t="shared" ref="AH71" si="624">$G71*P71</f>
        <v>29.587802584355146</v>
      </c>
      <c r="AI71" s="143">
        <f t="shared" ref="AI71" si="625">$G71*Q71</f>
        <v>125.47873514032868</v>
      </c>
      <c r="AJ71" s="143">
        <f t="shared" ref="AJ71" si="626">AH71+AI71</f>
        <v>155.06653772468383</v>
      </c>
      <c r="AK71" s="143">
        <f t="shared" ref="AK71" si="627">$G71*S71</f>
        <v>17.982102185362674</v>
      </c>
      <c r="AL71" s="73">
        <f t="shared" ref="AL71" si="628">AG71+AJ71+AK71</f>
        <v>509.29999999999995</v>
      </c>
      <c r="AM71" s="170">
        <f t="shared" ref="AM71" si="629">$F71*U71</f>
        <v>8.2641488454838594</v>
      </c>
      <c r="AN71" s="143">
        <f t="shared" ref="AN71" si="630">$F71*V71</f>
        <v>0</v>
      </c>
      <c r="AO71" s="143">
        <f t="shared" ref="AO71" si="631">$F71*W71</f>
        <v>2.3734850450316891</v>
      </c>
      <c r="AP71" s="143">
        <f t="shared" ref="AP71" si="632">$F71*X71</f>
        <v>2.3734850450316891</v>
      </c>
      <c r="AQ71" s="143">
        <f t="shared" ref="AQ71" si="633">$F71*Y71</f>
        <v>0.36236610948445203</v>
      </c>
      <c r="AR71" s="73">
        <f t="shared" ref="AR71" si="634">AM71+AP71+AQ71</f>
        <v>11</v>
      </c>
      <c r="AS71" s="170">
        <f t="shared" ref="AS71" si="635">AA71+AG71+AM71</f>
        <v>697.2118145993818</v>
      </c>
      <c r="AT71" s="143">
        <f t="shared" ref="AT71" si="636">AB71+AH71+AN71</f>
        <v>204.07780843644179</v>
      </c>
      <c r="AU71" s="143">
        <f t="shared" ref="AU71" si="637">AC71+AI71+AO71</f>
        <v>232.01293258321419</v>
      </c>
      <c r="AV71" s="143">
        <f t="shared" ref="AV71" si="638">AT71+AU71</f>
        <v>436.09074101965598</v>
      </c>
      <c r="AW71" s="143">
        <f t="shared" ref="AW71" si="639">AQ71+AK71+AE71</f>
        <v>25.897444380962163</v>
      </c>
      <c r="AX71" s="73">
        <f t="shared" ref="AX71" si="640">AS71+AV71+AW71</f>
        <v>1159.2</v>
      </c>
      <c r="AY71" s="65">
        <f t="shared" ref="AY71" si="641">VLOOKUP(B71,BUsWages,11,FALSE)</f>
        <v>3815733</v>
      </c>
      <c r="AZ71" s="69">
        <f t="shared" ref="AZ71" si="642">VLOOKUP(B71,NBUsalries,11,FALSE)</f>
        <v>4315119</v>
      </c>
      <c r="BA71" s="66">
        <f t="shared" ref="BA71" si="643">SUM(AY71:AZ71)</f>
        <v>8130852</v>
      </c>
      <c r="BB71" s="65">
        <f t="shared" si="538"/>
        <v>296791</v>
      </c>
      <c r="BC71" s="66">
        <f t="shared" si="491"/>
        <v>4611910</v>
      </c>
      <c r="BD71" s="82">
        <f t="shared" si="492"/>
        <v>8427643</v>
      </c>
      <c r="BE71" s="92">
        <f t="shared" si="493"/>
        <v>5972.347785255909</v>
      </c>
      <c r="BF71" s="65">
        <f t="shared" si="494"/>
        <v>8293.521045550644</v>
      </c>
      <c r="BG71" s="102">
        <f t="shared" si="495"/>
        <v>-1.0572030779889371E-2</v>
      </c>
      <c r="BH71" s="69">
        <f t="shared" si="496"/>
        <v>26981</v>
      </c>
      <c r="BI71" s="110">
        <f t="shared" si="497"/>
        <v>-3.3693630555711948E-6</v>
      </c>
      <c r="BJ71" s="69">
        <f t="shared" si="498"/>
        <v>8680.4253717297197</v>
      </c>
      <c r="BK71" s="110">
        <f t="shared" si="499"/>
        <v>-9.6706023723987355E-3</v>
      </c>
      <c r="BL71" s="82">
        <f t="shared" si="500"/>
        <v>7270.2234299516922</v>
      </c>
      <c r="BM71" s="82">
        <f t="shared" si="501"/>
        <v>284.39751358361474</v>
      </c>
      <c r="BN71" s="96">
        <f t="shared" si="502"/>
        <v>-6.4984577822037051E-2</v>
      </c>
    </row>
    <row r="72" spans="2:66" x14ac:dyDescent="0.2">
      <c r="B72" s="108">
        <f>Bargaining!A240</f>
        <v>43282</v>
      </c>
      <c r="C72" s="131">
        <v>632.9</v>
      </c>
      <c r="D72" s="131">
        <v>525.79999999999995</v>
      </c>
      <c r="E72" s="113">
        <f t="shared" ref="E72" si="644">C72+D72</f>
        <v>1158.6999999999998</v>
      </c>
      <c r="F72" s="125">
        <v>11</v>
      </c>
      <c r="G72" s="116">
        <f t="shared" ref="G72" si="645">D72-F72</f>
        <v>514.79999999999995</v>
      </c>
      <c r="H72" s="73">
        <v>21</v>
      </c>
      <c r="I72" s="157">
        <f>VLOOKUP(B72,BUAllocate,Bargaining!$D$64,FALSE)</f>
        <v>0.61171675996485875</v>
      </c>
      <c r="J72" s="152">
        <f>VLOOKUP($B72,BUAllocate,Bargaining!$H$64,FALSE)</f>
        <v>0.2386886424717371</v>
      </c>
      <c r="K72" s="152">
        <f>VLOOKUP($B72,BUAllocate,Bargaining!$F$64,FALSE)</f>
        <v>0.14154655070713629</v>
      </c>
      <c r="L72" s="152">
        <f t="shared" ref="L72" si="646">J72+K72</f>
        <v>0.38023519317887339</v>
      </c>
      <c r="M72" s="152">
        <f>VLOOKUP($B72,BUAllocate,Bargaining!$J$64,FALSE)</f>
        <v>8.0480468562678688E-3</v>
      </c>
      <c r="N72" s="158">
        <f t="shared" ref="N72" si="647">I72+L72+M72</f>
        <v>1</v>
      </c>
      <c r="O72" s="157">
        <f>VLOOKUP($B72,NBUAllocate,'Non Bargaining'!$D$64,FALSE)</f>
        <v>0.63851422438217653</v>
      </c>
      <c r="P72" s="152">
        <f>VLOOKUP($B72,NBUAllocate,'Non Bargaining'!$H$64,FALSE)</f>
        <v>7.3032276879403307E-2</v>
      </c>
      <c r="Q72" s="152">
        <f>VLOOKUP($B72,NBUAllocate,'Non Bargaining'!$F$64,FALSE)</f>
        <v>0.25547292171560093</v>
      </c>
      <c r="R72" s="152">
        <f t="shared" ref="R72" si="648">P72+Q72</f>
        <v>0.32850519859500427</v>
      </c>
      <c r="S72" s="152">
        <f>VLOOKUP($B72,NBUAllocate,'Non Bargaining'!$J$64,FALSE)</f>
        <v>3.2980577022819181E-2</v>
      </c>
      <c r="T72" s="158">
        <f t="shared" ref="T72" si="649">O72+R72+S72</f>
        <v>1</v>
      </c>
      <c r="U72" s="157">
        <f>VLOOKUP($B72,officersallocate,Officers!$D$64,FALSE)</f>
        <v>0.74881061484137035</v>
      </c>
      <c r="V72" s="152">
        <f>VLOOKUP($B72,officersallocate,Officers!$H$64,FALSE)</f>
        <v>0</v>
      </c>
      <c r="W72" s="152">
        <f>VLOOKUP($B72,officersallocate,Officers!$F$64,FALSE)</f>
        <v>0.21282244804442169</v>
      </c>
      <c r="X72" s="152">
        <f t="shared" ref="X72" si="650">V72+W72</f>
        <v>0.21282244804442169</v>
      </c>
      <c r="Y72" s="152">
        <f>VLOOKUP($B72,officersallocate,Officers!$J$64,FALSE)</f>
        <v>3.8366937114207932E-2</v>
      </c>
      <c r="Z72" s="158">
        <f t="shared" ref="Z72" si="651">U72+X72+Y72</f>
        <v>1</v>
      </c>
      <c r="AA72" s="170">
        <f t="shared" ref="AA72" si="652">$C72*I72</f>
        <v>387.15553738175907</v>
      </c>
      <c r="AB72" s="143">
        <f t="shared" ref="AB72" si="653">$C72*J72</f>
        <v>151.06604182036241</v>
      </c>
      <c r="AC72" s="143">
        <f t="shared" ref="AC72" si="654">$C72*K72</f>
        <v>89.584811942546551</v>
      </c>
      <c r="AD72" s="143">
        <f t="shared" ref="AD72" si="655">$C72*L72</f>
        <v>240.65085376290895</v>
      </c>
      <c r="AE72" s="143">
        <f t="shared" ref="AE72" si="656">$C72*M72</f>
        <v>5.0936088553319339</v>
      </c>
      <c r="AF72" s="73">
        <f t="shared" ref="AF72" si="657">AA72+AD72+AE72</f>
        <v>632.9</v>
      </c>
      <c r="AG72" s="170">
        <f t="shared" ref="AG72" si="658">$G72*O72</f>
        <v>328.70712271194446</v>
      </c>
      <c r="AH72" s="143">
        <f t="shared" ref="AH72" si="659">$G72*P72</f>
        <v>37.597016137516817</v>
      </c>
      <c r="AI72" s="143">
        <f t="shared" ref="AI72" si="660">$G72*Q72</f>
        <v>131.51746009919134</v>
      </c>
      <c r="AJ72" s="143">
        <f t="shared" ref="AJ72" si="661">AH72+AI72</f>
        <v>169.11447623670816</v>
      </c>
      <c r="AK72" s="143">
        <f t="shared" ref="AK72" si="662">$G72*S72</f>
        <v>16.978401051347312</v>
      </c>
      <c r="AL72" s="73">
        <f t="shared" ref="AL72" si="663">AG72+AJ72+AK72</f>
        <v>514.79999999999995</v>
      </c>
      <c r="AM72" s="170">
        <f t="shared" ref="AM72" si="664">$F72*U72</f>
        <v>8.2369167632550742</v>
      </c>
      <c r="AN72" s="143">
        <f t="shared" ref="AN72" si="665">$F72*V72</f>
        <v>0</v>
      </c>
      <c r="AO72" s="143">
        <f t="shared" ref="AO72" si="666">$F72*W72</f>
        <v>2.3410469284886384</v>
      </c>
      <c r="AP72" s="143">
        <f t="shared" ref="AP72" si="667">$F72*X72</f>
        <v>2.3410469284886384</v>
      </c>
      <c r="AQ72" s="143">
        <f t="shared" ref="AQ72" si="668">$F72*Y72</f>
        <v>0.42203630825628724</v>
      </c>
      <c r="AR72" s="73">
        <f t="shared" ref="AR72" si="669">AM72+AP72+AQ72</f>
        <v>10.999999999999998</v>
      </c>
      <c r="AS72" s="170">
        <f t="shared" ref="AS72" si="670">AA72+AG72+AM72</f>
        <v>724.09957685695861</v>
      </c>
      <c r="AT72" s="143">
        <f t="shared" ref="AT72" si="671">AB72+AH72+AN72</f>
        <v>188.66305795787923</v>
      </c>
      <c r="AU72" s="143">
        <f t="shared" ref="AU72" si="672">AC72+AI72+AO72</f>
        <v>223.44331897022653</v>
      </c>
      <c r="AV72" s="143">
        <f t="shared" ref="AV72" si="673">AT72+AU72</f>
        <v>412.10637692810576</v>
      </c>
      <c r="AW72" s="143">
        <f t="shared" ref="AW72" si="674">AQ72+AK72+AE72</f>
        <v>22.494046214935533</v>
      </c>
      <c r="AX72" s="73">
        <f t="shared" ref="AX72" si="675">AS72+AV72+AW72</f>
        <v>1158.6999999999998</v>
      </c>
      <c r="AY72" s="65">
        <f t="shared" ref="AY72" si="676">VLOOKUP(B72,BUsWages,11,FALSE)</f>
        <v>4233201</v>
      </c>
      <c r="AZ72" s="69">
        <f t="shared" ref="AZ72" si="677">VLOOKUP(B72,NBUsalries,11,FALSE)</f>
        <v>4334248</v>
      </c>
      <c r="BA72" s="66">
        <f t="shared" ref="BA72" si="678">SUM(AY72:AZ72)</f>
        <v>8567449</v>
      </c>
      <c r="BB72" s="65">
        <f t="shared" ref="BB72" si="679">VLOOKUP(B72,ExecSalaries,11,FALSE)</f>
        <v>296792</v>
      </c>
      <c r="BC72" s="66">
        <f t="shared" ref="BC72" si="680">AZ72+BB72</f>
        <v>4631040</v>
      </c>
      <c r="BD72" s="82">
        <f t="shared" ref="BD72" si="681">AY72+BC72</f>
        <v>8864241</v>
      </c>
      <c r="BE72" s="92">
        <f t="shared" ref="BE72" si="682">AY72/C72</f>
        <v>6688.5779744035399</v>
      </c>
      <c r="BF72" s="65">
        <f t="shared" ref="BF72" si="683">AZ72/D72</f>
        <v>8243.1494864967681</v>
      </c>
      <c r="BG72" s="102">
        <f t="shared" ref="BG72" si="684">(BF72-BF71)/BF71</f>
        <v>-6.0736035728636058E-3</v>
      </c>
      <c r="BH72" s="69">
        <f t="shared" ref="BH72" si="685">BB72/F72</f>
        <v>26981.090909090908</v>
      </c>
      <c r="BI72" s="110">
        <f t="shared" ref="BI72" si="686">(BH72-BH71)/BH71</f>
        <v>3.3693744082168466E-6</v>
      </c>
      <c r="BJ72" s="69">
        <f t="shared" ref="BJ72" si="687">(AZ72+BB72)/(D72+F72)</f>
        <v>8627.1236959761554</v>
      </c>
      <c r="BK72" s="110">
        <f t="shared" ref="BK72" si="688">(BJ72-BJ71)/BJ71</f>
        <v>-6.1404451361515497E-3</v>
      </c>
      <c r="BL72" s="82">
        <f t="shared" ref="BL72" si="689">BD72/E72</f>
        <v>7650.1605247259877</v>
      </c>
      <c r="BM72" s="82">
        <f t="shared" ref="BM72" si="690">BE72/H72</f>
        <v>318.50371306683525</v>
      </c>
      <c r="BN72" s="96">
        <f t="shared" ref="BN72" si="691">(BM72-BM71)/BM71</f>
        <v>0.11992439404078356</v>
      </c>
    </row>
    <row r="73" spans="2:66" x14ac:dyDescent="0.2">
      <c r="B73" s="108">
        <f>Bargaining!A241</f>
        <v>43313</v>
      </c>
      <c r="C73" s="131">
        <v>645.9</v>
      </c>
      <c r="D73" s="131">
        <v>522.6</v>
      </c>
      <c r="E73" s="113">
        <f t="shared" ref="E73" si="692">C73+D73</f>
        <v>1168.5</v>
      </c>
      <c r="F73" s="125">
        <v>12</v>
      </c>
      <c r="G73" s="116">
        <f t="shared" ref="G73" si="693">D73-F73</f>
        <v>510.6</v>
      </c>
      <c r="H73" s="73">
        <v>23</v>
      </c>
      <c r="I73" s="157">
        <f>VLOOKUP(B73,BUAllocate,Bargaining!$D$64,FALSE)</f>
        <v>0.59984576560292857</v>
      </c>
      <c r="J73" s="152">
        <f>VLOOKUP($B73,BUAllocate,Bargaining!$H$64,FALSE)</f>
        <v>0.23476771945024588</v>
      </c>
      <c r="K73" s="152">
        <f>VLOOKUP($B73,BUAllocate,Bargaining!$F$64,FALSE)</f>
        <v>0.15381473386630715</v>
      </c>
      <c r="L73" s="152">
        <f t="shared" ref="L73" si="694">J73+K73</f>
        <v>0.38858245331655306</v>
      </c>
      <c r="M73" s="152">
        <f>VLOOKUP($B73,BUAllocate,Bargaining!$J$64,FALSE)</f>
        <v>1.1571781080518385E-2</v>
      </c>
      <c r="N73" s="158">
        <f t="shared" ref="N73" si="695">I73+L73+M73</f>
        <v>1</v>
      </c>
      <c r="O73" s="157">
        <f>VLOOKUP($B73,NBUAllocate,'Non Bargaining'!$D$64,FALSE)</f>
        <v>0.65255780191796675</v>
      </c>
      <c r="P73" s="152">
        <f>VLOOKUP($B73,NBUAllocate,'Non Bargaining'!$H$64,FALSE)</f>
        <v>6.9331525457113061E-2</v>
      </c>
      <c r="Q73" s="152">
        <f>VLOOKUP($B73,NBUAllocate,'Non Bargaining'!$F$64,FALSE)</f>
        <v>0.24703714060106607</v>
      </c>
      <c r="R73" s="152">
        <f t="shared" ref="R73" si="696">P73+Q73</f>
        <v>0.31636866605817915</v>
      </c>
      <c r="S73" s="152">
        <f>VLOOKUP($B73,NBUAllocate,'Non Bargaining'!$J$64,FALSE)</f>
        <v>3.1073532023854118E-2</v>
      </c>
      <c r="T73" s="158">
        <f t="shared" ref="T73" si="697">O73+R73+S73</f>
        <v>1</v>
      </c>
      <c r="U73" s="157">
        <f>VLOOKUP($B73,officersallocate,Officers!$D$64,FALSE)</f>
        <v>0.747538133852928</v>
      </c>
      <c r="V73" s="152">
        <f>VLOOKUP($B73,officersallocate,Officers!$H$64,FALSE)</f>
        <v>0</v>
      </c>
      <c r="W73" s="152">
        <f>VLOOKUP($B73,officersallocate,Officers!$F$64,FALSE)</f>
        <v>0.21994581188254358</v>
      </c>
      <c r="X73" s="152">
        <f t="shared" ref="X73" si="698">V73+W73</f>
        <v>0.21994581188254358</v>
      </c>
      <c r="Y73" s="152">
        <f>VLOOKUP($B73,officersallocate,Officers!$J$64,FALSE)</f>
        <v>3.251605426452843E-2</v>
      </c>
      <c r="Z73" s="158">
        <f t="shared" ref="Z73" si="699">U73+X73+Y73</f>
        <v>1</v>
      </c>
      <c r="AA73" s="170">
        <f t="shared" ref="AA73" si="700">$C73*I73</f>
        <v>387.44038000293153</v>
      </c>
      <c r="AB73" s="143">
        <f t="shared" ref="AB73" si="701">$C73*J73</f>
        <v>151.63646999291382</v>
      </c>
      <c r="AC73" s="143">
        <f t="shared" ref="AC73" si="702">$C73*K73</f>
        <v>99.348936604247783</v>
      </c>
      <c r="AD73" s="143">
        <f t="shared" ref="AD73" si="703">$C73*L73</f>
        <v>250.98540659716161</v>
      </c>
      <c r="AE73" s="143">
        <f t="shared" ref="AE73" si="704">$C73*M73</f>
        <v>7.4742133999068248</v>
      </c>
      <c r="AF73" s="73">
        <f t="shared" ref="AF73" si="705">AA73+AD73+AE73</f>
        <v>645.9</v>
      </c>
      <c r="AG73" s="170">
        <f t="shared" ref="AG73" si="706">$G73*O73</f>
        <v>333.19601365931385</v>
      </c>
      <c r="AH73" s="143">
        <f t="shared" ref="AH73" si="707">$G73*P73</f>
        <v>35.400676898401933</v>
      </c>
      <c r="AI73" s="143">
        <f t="shared" ref="AI73" si="708">$G73*Q73</f>
        <v>126.13716399090434</v>
      </c>
      <c r="AJ73" s="143">
        <f t="shared" ref="AJ73" si="709">AH73+AI73</f>
        <v>161.53784088930627</v>
      </c>
      <c r="AK73" s="143">
        <f t="shared" ref="AK73" si="710">$G73*S73</f>
        <v>15.866145451379913</v>
      </c>
      <c r="AL73" s="73">
        <f t="shared" ref="AL73" si="711">AG73+AJ73+AK73</f>
        <v>510.6</v>
      </c>
      <c r="AM73" s="170">
        <f t="shared" ref="AM73" si="712">$F73*U73</f>
        <v>8.9704576062351364</v>
      </c>
      <c r="AN73" s="143">
        <f t="shared" ref="AN73" si="713">$F73*V73</f>
        <v>0</v>
      </c>
      <c r="AO73" s="143">
        <f t="shared" ref="AO73" si="714">$F73*W73</f>
        <v>2.639349742590523</v>
      </c>
      <c r="AP73" s="143">
        <f t="shared" ref="AP73" si="715">$F73*X73</f>
        <v>2.639349742590523</v>
      </c>
      <c r="AQ73" s="143">
        <f t="shared" ref="AQ73" si="716">$F73*Y73</f>
        <v>0.39019265117434115</v>
      </c>
      <c r="AR73" s="73">
        <f t="shared" ref="AR73" si="717">AM73+AP73+AQ73</f>
        <v>12.000000000000002</v>
      </c>
      <c r="AS73" s="170">
        <f t="shared" ref="AS73" si="718">AA73+AG73+AM73</f>
        <v>729.60685126848057</v>
      </c>
      <c r="AT73" s="143">
        <f t="shared" ref="AT73" si="719">AB73+AH73+AN73</f>
        <v>187.03714689131576</v>
      </c>
      <c r="AU73" s="143">
        <f t="shared" ref="AU73" si="720">AC73+AI73+AO73</f>
        <v>228.12545033774265</v>
      </c>
      <c r="AV73" s="143">
        <f t="shared" ref="AV73" si="721">AT73+AU73</f>
        <v>415.16259722905841</v>
      </c>
      <c r="AW73" s="143">
        <f t="shared" ref="AW73" si="722">AQ73+AK73+AE73</f>
        <v>23.730551502461076</v>
      </c>
      <c r="AX73" s="73">
        <f t="shared" ref="AX73" si="723">AS73+AV73+AW73</f>
        <v>1168.5000000000002</v>
      </c>
      <c r="AY73" s="65">
        <f t="shared" ref="AY73" si="724">VLOOKUP(B73,BUsWages,11,FALSE)</f>
        <v>4284388</v>
      </c>
      <c r="AZ73" s="69">
        <f t="shared" ref="AZ73" si="725">VLOOKUP(B73,NBUsalries,11,FALSE)</f>
        <v>4548984</v>
      </c>
      <c r="BA73" s="66">
        <f t="shared" ref="BA73" si="726">SUM(AY73:AZ73)</f>
        <v>8833372</v>
      </c>
      <c r="BB73" s="65">
        <f t="shared" ref="BB73" si="727">VLOOKUP(B73,ExecSalaries,11,FALSE)</f>
        <v>314091</v>
      </c>
      <c r="BC73" s="66">
        <f t="shared" ref="BC73" si="728">AZ73+BB73</f>
        <v>4863075</v>
      </c>
      <c r="BD73" s="82">
        <f t="shared" ref="BD73" si="729">AY73+BC73</f>
        <v>9147463</v>
      </c>
      <c r="BE73" s="92">
        <f t="shared" ref="BE73" si="730">AY73/C73</f>
        <v>6633.2063786963927</v>
      </c>
      <c r="BF73" s="65">
        <f t="shared" ref="BF73" si="731">AZ73/D73</f>
        <v>8704.5235361653267</v>
      </c>
      <c r="BG73" s="102">
        <f t="shared" ref="BG73" si="732">(BF73-BF72)/BF72</f>
        <v>5.5970603277829996E-2</v>
      </c>
      <c r="BH73" s="69">
        <f t="shared" ref="BH73" si="733">BB73/F73</f>
        <v>26174.25</v>
      </c>
      <c r="BI73" s="110">
        <f t="shared" ref="BI73" si="734">(BH73-BH72)/BH72</f>
        <v>-2.990393945928458E-2</v>
      </c>
      <c r="BJ73" s="69">
        <f t="shared" ref="BJ73" si="735">(AZ73+BB73)/(D73+F73)</f>
        <v>9096.6610549943871</v>
      </c>
      <c r="BK73" s="110">
        <f t="shared" ref="BK73" si="736">(BJ73-BJ72)/BJ72</f>
        <v>5.4425713084099193E-2</v>
      </c>
      <c r="BL73" s="82">
        <f t="shared" ref="BL73" si="737">BD73/E73</f>
        <v>7828.3808301240906</v>
      </c>
      <c r="BM73" s="82">
        <f t="shared" ref="BM73" si="738">BE73/H73</f>
        <v>288.40027733462574</v>
      </c>
      <c r="BN73" s="96">
        <f t="shared" ref="BN73" si="739">(BM73-BM72)/BM72</f>
        <v>-9.4515179877644184E-2</v>
      </c>
    </row>
    <row r="74" spans="2:66" ht="13.5" thickBot="1" x14ac:dyDescent="0.25">
      <c r="B74" s="108">
        <f>Bargaining!A242</f>
        <v>43344</v>
      </c>
      <c r="C74" s="131">
        <v>640.9</v>
      </c>
      <c r="D74" s="131">
        <v>522.1</v>
      </c>
      <c r="E74" s="113">
        <f t="shared" ref="E74" si="740">C74+D74</f>
        <v>1163</v>
      </c>
      <c r="F74" s="125">
        <v>12</v>
      </c>
      <c r="G74" s="116">
        <f t="shared" ref="G74" si="741">D74-F74</f>
        <v>510.1</v>
      </c>
      <c r="H74" s="73">
        <v>20</v>
      </c>
      <c r="I74" s="157">
        <f>VLOOKUP(B74,BUAllocate,Bargaining!$D$64,FALSE)</f>
        <v>0.59417108111769168</v>
      </c>
      <c r="J74" s="152">
        <f>VLOOKUP($B74,BUAllocate,Bargaining!$H$64,FALSE)</f>
        <v>0.25429402047279309</v>
      </c>
      <c r="K74" s="152">
        <f>VLOOKUP($B74,BUAllocate,Bargaining!$F$64,FALSE)</f>
        <v>0.14357111921729626</v>
      </c>
      <c r="L74" s="152">
        <f t="shared" ref="L74" si="742">J74+K74</f>
        <v>0.39786513969008935</v>
      </c>
      <c r="M74" s="152">
        <f>VLOOKUP($B74,BUAllocate,Bargaining!$J$64,FALSE)</f>
        <v>7.9637791922189168E-3</v>
      </c>
      <c r="N74" s="158">
        <f t="shared" ref="N74" si="743">I74+L74+M74</f>
        <v>1</v>
      </c>
      <c r="O74" s="157">
        <f>VLOOKUP($B74,NBUAllocate,'Non Bargaining'!$D$64,FALSE)</f>
        <v>0.67617616850723039</v>
      </c>
      <c r="P74" s="152">
        <f>VLOOKUP($B74,NBUAllocate,'Non Bargaining'!$H$64,FALSE)</f>
        <v>6.5432876071185794E-2</v>
      </c>
      <c r="Q74" s="152">
        <f>VLOOKUP($B74,NBUAllocate,'Non Bargaining'!$F$64,FALSE)</f>
        <v>0.22925419095059266</v>
      </c>
      <c r="R74" s="152">
        <f t="shared" ref="R74" si="744">P74+Q74</f>
        <v>0.29468706702177844</v>
      </c>
      <c r="S74" s="152">
        <f>VLOOKUP($B74,NBUAllocate,'Non Bargaining'!$J$64,FALSE)</f>
        <v>2.9136764470991155E-2</v>
      </c>
      <c r="T74" s="158">
        <f t="shared" ref="T74" si="745">O74+R74+S74</f>
        <v>0.99999999999999989</v>
      </c>
      <c r="U74" s="157">
        <f>VLOOKUP($B74,officersallocate,Officers!$D$64,FALSE)</f>
        <v>0.70712820300111356</v>
      </c>
      <c r="V74" s="152">
        <f>VLOOKUP($B74,officersallocate,Officers!$H$64,FALSE)</f>
        <v>0</v>
      </c>
      <c r="W74" s="152">
        <f>VLOOKUP($B74,officersallocate,Officers!$F$64,FALSE)</f>
        <v>0.22066767278099145</v>
      </c>
      <c r="X74" s="152">
        <f t="shared" ref="X74" si="746">V74+W74</f>
        <v>0.22066767278099145</v>
      </c>
      <c r="Y74" s="152">
        <f>VLOOKUP($B74,officersallocate,Officers!$J$64,FALSE)</f>
        <v>7.2204124217895002E-2</v>
      </c>
      <c r="Z74" s="158">
        <f t="shared" ref="Z74" si="747">U74+X74+Y74</f>
        <v>1</v>
      </c>
      <c r="AA74" s="170">
        <f t="shared" ref="AA74" si="748">$C74*I74</f>
        <v>380.80424588832858</v>
      </c>
      <c r="AB74" s="143">
        <f t="shared" ref="AB74" si="749">$C74*J74</f>
        <v>162.97703772101309</v>
      </c>
      <c r="AC74" s="143">
        <f t="shared" ref="AC74" si="750">$C74*K74</f>
        <v>92.014730306365166</v>
      </c>
      <c r="AD74" s="143">
        <f t="shared" ref="AD74" si="751">$C74*L74</f>
        <v>254.99176802737827</v>
      </c>
      <c r="AE74" s="143">
        <f t="shared" ref="AE74" si="752">$C74*M74</f>
        <v>5.103986084293104</v>
      </c>
      <c r="AF74" s="73">
        <f t="shared" ref="AF74" si="753">AA74+AD74+AE74</f>
        <v>640.9</v>
      </c>
      <c r="AG74" s="170">
        <f t="shared" ref="AG74" si="754">$G74*O74</f>
        <v>344.91746355553823</v>
      </c>
      <c r="AH74" s="143">
        <f t="shared" ref="AH74" si="755">$G74*P74</f>
        <v>33.377310083911873</v>
      </c>
      <c r="AI74" s="143">
        <f t="shared" ref="AI74" si="756">$G74*Q74</f>
        <v>116.94256280389732</v>
      </c>
      <c r="AJ74" s="143">
        <f t="shared" ref="AJ74" si="757">AH74+AI74</f>
        <v>150.3198728878092</v>
      </c>
      <c r="AK74" s="143">
        <f t="shared" ref="AK74" si="758">$G74*S74</f>
        <v>14.862663556652588</v>
      </c>
      <c r="AL74" s="73">
        <f t="shared" ref="AL74" si="759">AG74+AJ74+AK74</f>
        <v>510.1</v>
      </c>
      <c r="AM74" s="170">
        <f t="shared" ref="AM74" si="760">$F74*U74</f>
        <v>8.4855384360133623</v>
      </c>
      <c r="AN74" s="143">
        <f t="shared" ref="AN74" si="761">$F74*V74</f>
        <v>0</v>
      </c>
      <c r="AO74" s="143">
        <f t="shared" ref="AO74" si="762">$F74*W74</f>
        <v>2.6480120733718975</v>
      </c>
      <c r="AP74" s="143">
        <f t="shared" ref="AP74" si="763">$F74*X74</f>
        <v>2.6480120733718975</v>
      </c>
      <c r="AQ74" s="143">
        <f t="shared" ref="AQ74" si="764">$F74*Y74</f>
        <v>0.86644949061473997</v>
      </c>
      <c r="AR74" s="73">
        <f t="shared" ref="AR74" si="765">AM74+AP74+AQ74</f>
        <v>11.999999999999998</v>
      </c>
      <c r="AS74" s="170">
        <f t="shared" ref="AS74" si="766">AA74+AG74+AM74</f>
        <v>734.20724787988013</v>
      </c>
      <c r="AT74" s="143">
        <f t="shared" ref="AT74" si="767">AB74+AH74+AN74</f>
        <v>196.35434780492497</v>
      </c>
      <c r="AU74" s="143">
        <f t="shared" ref="AU74" si="768">AC74+AI74+AO74</f>
        <v>211.60530518363436</v>
      </c>
      <c r="AV74" s="143">
        <f t="shared" ref="AV74" si="769">AT74+AU74</f>
        <v>407.95965298855936</v>
      </c>
      <c r="AW74" s="143">
        <f t="shared" ref="AW74" si="770">AQ74+AK74+AE74</f>
        <v>20.833099131560431</v>
      </c>
      <c r="AX74" s="73">
        <f t="shared" ref="AX74" si="771">AS74+AV74+AW74</f>
        <v>1162.9999999999998</v>
      </c>
      <c r="AY74" s="81">
        <f t="shared" ref="AY74" si="772">VLOOKUP(B74,BUsWages,11,FALSE)</f>
        <v>3742821</v>
      </c>
      <c r="AZ74" s="81">
        <f t="shared" ref="AZ74" si="773">VLOOKUP(B74,NBUsalries,11,FALSE)</f>
        <v>4307376</v>
      </c>
      <c r="BA74" s="68">
        <f t="shared" ref="BA74" si="774">SUM(AY74:AZ74)</f>
        <v>8050197</v>
      </c>
      <c r="BB74" s="67">
        <f t="shared" ref="BB74" si="775">VLOOKUP(B74,ExecSalaries,11,FALSE)</f>
        <v>313417</v>
      </c>
      <c r="BC74" s="68">
        <f t="shared" ref="BC74" si="776">AZ74+BB74</f>
        <v>4620793</v>
      </c>
      <c r="BD74" s="83">
        <f t="shared" ref="BD74" si="777">AY74+BC74</f>
        <v>8363614</v>
      </c>
      <c r="BE74" s="137">
        <f t="shared" ref="BE74" si="778">AY74/C74</f>
        <v>5839.945389296302</v>
      </c>
      <c r="BF74" s="67">
        <f t="shared" ref="BF74" si="779">AZ74/D74</f>
        <v>8250.0976824363152</v>
      </c>
      <c r="BG74" s="138">
        <f t="shared" ref="BG74" si="780">(BF74-BF73)/BF73</f>
        <v>-5.2205712563240816E-2</v>
      </c>
      <c r="BH74" s="81">
        <f t="shared" ref="BH74" si="781">BB74/F74</f>
        <v>26118.083333333332</v>
      </c>
      <c r="BI74" s="139">
        <f t="shared" ref="BI74" si="782">(BH74-BH73)/BH73</f>
        <v>-2.1458749215992009E-3</v>
      </c>
      <c r="BJ74" s="81">
        <f t="shared" ref="BJ74" si="783">(AZ74+BB74)/(D74+F74)</f>
        <v>8651.5502714847407</v>
      </c>
      <c r="BK74" s="139">
        <f t="shared" ref="BK74" si="784">(BJ74-BJ73)/BJ73</f>
        <v>-4.8931226613666653E-2</v>
      </c>
      <c r="BL74" s="83">
        <f t="shared" ref="BL74" si="785">BD74/E74</f>
        <v>7191.4135855546001</v>
      </c>
      <c r="BM74" s="83">
        <f t="shared" ref="BM74" si="786">BE74/H74</f>
        <v>291.99726946481508</v>
      </c>
      <c r="BN74" s="140">
        <f t="shared" ref="BN74" si="787">(BM74-BM73)/BM73</f>
        <v>1.2472221467442656E-2</v>
      </c>
    </row>
    <row r="75" spans="2:66" ht="13.5" thickBot="1" x14ac:dyDescent="0.25">
      <c r="B75" s="106" t="s">
        <v>173</v>
      </c>
      <c r="C75" s="183">
        <f t="shared" ref="C75:H75" si="788">AVERAGE(C18:C26)</f>
        <v>611.50416666666672</v>
      </c>
      <c r="D75" s="183">
        <f t="shared" si="788"/>
        <v>469.70611111111106</v>
      </c>
      <c r="E75" s="183">
        <f t="shared" si="788"/>
        <v>1081.2102777777779</v>
      </c>
      <c r="F75" s="184">
        <f t="shared" si="788"/>
        <v>11.777777777777779</v>
      </c>
      <c r="G75" s="185">
        <f t="shared" si="788"/>
        <v>457.92833333333328</v>
      </c>
      <c r="H75" s="127">
        <f t="shared" si="788"/>
        <v>21</v>
      </c>
      <c r="I75" s="159"/>
      <c r="J75" s="144"/>
      <c r="K75" s="144"/>
      <c r="L75" s="144"/>
      <c r="M75" s="144"/>
      <c r="N75" s="160"/>
      <c r="O75" s="159"/>
      <c r="P75" s="144"/>
      <c r="Q75" s="144"/>
      <c r="R75" s="144"/>
      <c r="S75" s="144"/>
      <c r="T75" s="160"/>
      <c r="U75" s="159"/>
      <c r="V75" s="144"/>
      <c r="W75" s="144"/>
      <c r="X75" s="144"/>
      <c r="Y75" s="144"/>
      <c r="Z75" s="160"/>
      <c r="AA75" s="159"/>
      <c r="AB75" s="144"/>
      <c r="AC75" s="144"/>
      <c r="AD75" s="144"/>
      <c r="AE75" s="144"/>
      <c r="AF75" s="160"/>
      <c r="AG75" s="159"/>
      <c r="AH75" s="144"/>
      <c r="AI75" s="144"/>
      <c r="AJ75" s="144"/>
      <c r="AK75" s="144"/>
      <c r="AL75" s="160"/>
      <c r="AM75" s="159"/>
      <c r="AN75" s="144"/>
      <c r="AO75" s="144"/>
      <c r="AP75" s="144"/>
      <c r="AQ75" s="144"/>
      <c r="AR75" s="160"/>
      <c r="AS75" s="159"/>
      <c r="AT75" s="144"/>
      <c r="AU75" s="144"/>
      <c r="AV75" s="144"/>
      <c r="AW75" s="144"/>
      <c r="AX75" s="160"/>
    </row>
    <row r="76" spans="2:66" ht="13.5" thickBot="1" x14ac:dyDescent="0.25">
      <c r="B76" s="71" t="s">
        <v>169</v>
      </c>
      <c r="C76" s="186">
        <f t="shared" ref="C76:H76" si="789">AVERAGE(C30:C38)</f>
        <v>611.75222222222226</v>
      </c>
      <c r="D76" s="186">
        <f t="shared" si="789"/>
        <v>469.86055555555555</v>
      </c>
      <c r="E76" s="186">
        <f t="shared" si="789"/>
        <v>1081.6127777777776</v>
      </c>
      <c r="F76" s="187">
        <f t="shared" si="789"/>
        <v>13</v>
      </c>
      <c r="G76" s="188">
        <f t="shared" si="789"/>
        <v>456.86055555555555</v>
      </c>
      <c r="H76" s="128">
        <f t="shared" si="789"/>
        <v>21.222222222222221</v>
      </c>
      <c r="I76" s="161"/>
      <c r="J76" s="145"/>
      <c r="K76" s="145"/>
      <c r="L76" s="145"/>
      <c r="M76" s="145"/>
      <c r="N76" s="162"/>
      <c r="O76" s="161"/>
      <c r="P76" s="145"/>
      <c r="Q76" s="145"/>
      <c r="R76" s="145"/>
      <c r="S76" s="145"/>
      <c r="T76" s="162"/>
      <c r="U76" s="161"/>
      <c r="V76" s="145"/>
      <c r="W76" s="145"/>
      <c r="X76" s="145"/>
      <c r="Y76" s="145"/>
      <c r="Z76" s="162"/>
      <c r="AA76" s="161"/>
      <c r="AB76" s="145"/>
      <c r="AC76" s="145"/>
      <c r="AD76" s="145"/>
      <c r="AE76" s="145"/>
      <c r="AF76" s="162"/>
      <c r="AG76" s="161"/>
      <c r="AH76" s="145"/>
      <c r="AI76" s="145"/>
      <c r="AJ76" s="145"/>
      <c r="AK76" s="145"/>
      <c r="AL76" s="162"/>
      <c r="AM76" s="161"/>
      <c r="AN76" s="145"/>
      <c r="AO76" s="145"/>
      <c r="AP76" s="145"/>
      <c r="AQ76" s="145"/>
      <c r="AR76" s="162"/>
      <c r="AS76" s="161"/>
      <c r="AT76" s="145"/>
      <c r="AU76" s="145"/>
      <c r="AV76" s="145"/>
      <c r="AW76" s="145"/>
      <c r="AX76" s="162"/>
    </row>
    <row r="77" spans="2:66" ht="13.5" thickBot="1" x14ac:dyDescent="0.25">
      <c r="B77" s="121" t="s">
        <v>170</v>
      </c>
      <c r="C77" s="189">
        <f>AVERAGE(C42:C50)</f>
        <v>610.15194444444433</v>
      </c>
      <c r="D77" s="189">
        <f>AVERAGE(D42:D50)</f>
        <v>472.36166666666668</v>
      </c>
      <c r="E77" s="189">
        <f>AVERAGE(E42:E50)</f>
        <v>1082.5136111111112</v>
      </c>
      <c r="F77" s="190">
        <f>AVERAGE(F42:F50)</f>
        <v>10.888888888888889</v>
      </c>
      <c r="G77" s="191">
        <f>AVERAGE(G42:G50)</f>
        <v>461.47277777777776</v>
      </c>
      <c r="H77" s="129">
        <f t="shared" ref="H77" si="790">AVERAGE(H42:H45)</f>
        <v>21.25</v>
      </c>
      <c r="I77" s="163"/>
      <c r="J77" s="146"/>
      <c r="K77" s="146"/>
      <c r="L77" s="146"/>
      <c r="M77" s="146"/>
      <c r="N77" s="164"/>
      <c r="O77" s="163"/>
      <c r="P77" s="146"/>
      <c r="Q77" s="146"/>
      <c r="R77" s="146"/>
      <c r="S77" s="146"/>
      <c r="T77" s="164"/>
      <c r="U77" s="163"/>
      <c r="V77" s="146"/>
      <c r="W77" s="146"/>
      <c r="X77" s="146"/>
      <c r="Y77" s="146"/>
      <c r="Z77" s="164"/>
      <c r="AA77" s="163"/>
      <c r="AB77" s="146"/>
      <c r="AC77" s="146"/>
      <c r="AD77" s="146"/>
      <c r="AE77" s="146"/>
      <c r="AF77" s="164"/>
      <c r="AG77" s="163"/>
      <c r="AH77" s="146"/>
      <c r="AI77" s="146"/>
      <c r="AJ77" s="146"/>
      <c r="AK77" s="146"/>
      <c r="AL77" s="164"/>
      <c r="AM77" s="163"/>
      <c r="AN77" s="146"/>
      <c r="AO77" s="146"/>
      <c r="AP77" s="146"/>
      <c r="AQ77" s="146"/>
      <c r="AR77" s="164"/>
      <c r="AS77" s="163"/>
      <c r="AT77" s="146"/>
      <c r="AU77" s="146"/>
      <c r="AV77" s="146"/>
      <c r="AW77" s="146"/>
      <c r="AX77" s="164"/>
    </row>
    <row r="78" spans="2:66" ht="13.5" thickBot="1" x14ac:dyDescent="0.25">
      <c r="B78" s="132" t="s">
        <v>171</v>
      </c>
      <c r="C78" s="192">
        <f>AVERAGE($C$54:C62)</f>
        <v>613.91111111111104</v>
      </c>
      <c r="D78" s="192">
        <f>AVERAGE(D$54:D62)</f>
        <v>498.66666666666669</v>
      </c>
      <c r="E78" s="192">
        <f>AVERAGE(E$54:E62)</f>
        <v>1112.5777777777778</v>
      </c>
      <c r="F78" s="193">
        <f>AVERAGE(F$54:F62)</f>
        <v>10.555555555555555</v>
      </c>
      <c r="G78" s="194">
        <f>AVERAGE(G$54:G62)</f>
        <v>488.11111111111109</v>
      </c>
      <c r="H78" s="136">
        <f>AVERAGE($H$54:H62)</f>
        <v>21</v>
      </c>
      <c r="I78" s="181"/>
      <c r="J78" s="176"/>
      <c r="K78" s="176"/>
      <c r="L78" s="176"/>
      <c r="M78" s="176"/>
      <c r="N78" s="182"/>
      <c r="O78" s="181"/>
      <c r="P78" s="176"/>
      <c r="Q78" s="176"/>
      <c r="R78" s="176"/>
      <c r="S78" s="176"/>
      <c r="T78" s="182"/>
      <c r="U78" s="181"/>
      <c r="V78" s="176"/>
      <c r="W78" s="176"/>
      <c r="X78" s="176"/>
      <c r="Y78" s="176"/>
      <c r="Z78" s="182"/>
      <c r="AA78" s="181"/>
      <c r="AB78" s="176"/>
      <c r="AC78" s="176"/>
      <c r="AD78" s="176"/>
      <c r="AE78" s="176"/>
      <c r="AF78" s="182"/>
      <c r="AG78" s="181"/>
      <c r="AH78" s="176"/>
      <c r="AI78" s="176"/>
      <c r="AJ78" s="176"/>
      <c r="AK78" s="176"/>
      <c r="AL78" s="182"/>
      <c r="AM78" s="181"/>
      <c r="AN78" s="176"/>
      <c r="AO78" s="176"/>
      <c r="AP78" s="176"/>
      <c r="AQ78" s="176"/>
      <c r="AR78" s="182"/>
      <c r="AS78" s="181"/>
      <c r="AT78" s="176"/>
      <c r="AU78" s="176"/>
      <c r="AV78" s="176"/>
      <c r="AW78" s="176"/>
      <c r="AX78" s="182"/>
    </row>
    <row r="79" spans="2:66" ht="13.5" thickBot="1" x14ac:dyDescent="0.25">
      <c r="B79" s="180" t="s">
        <v>172</v>
      </c>
      <c r="C79" s="195">
        <f>AVERAGE($C$66:C74)</f>
        <v>633.67777777777769</v>
      </c>
      <c r="D79" s="195">
        <f>AVERAGE(D$66:D74)</f>
        <v>521.54444444444448</v>
      </c>
      <c r="E79" s="195">
        <f>AVERAGE(E$66:E74)</f>
        <v>1155.2222222222222</v>
      </c>
      <c r="F79" s="196">
        <f>AVERAGE(F$66:F74)</f>
        <v>11.333333333333334</v>
      </c>
      <c r="G79" s="197">
        <f>AVERAGE(G$66:G74)</f>
        <v>510.21111111111105</v>
      </c>
      <c r="H79" s="179">
        <f>AVERAGE($H$66:H74)</f>
        <v>21.333333333333332</v>
      </c>
      <c r="I79" s="177"/>
      <c r="J79" s="178"/>
      <c r="K79" s="178"/>
      <c r="L79" s="178"/>
      <c r="M79" s="178"/>
      <c r="N79" s="179"/>
      <c r="O79" s="177"/>
      <c r="P79" s="178"/>
      <c r="Q79" s="178"/>
      <c r="R79" s="178"/>
      <c r="S79" s="178"/>
      <c r="T79" s="179"/>
      <c r="U79" s="177"/>
      <c r="V79" s="178"/>
      <c r="W79" s="178"/>
      <c r="X79" s="178"/>
      <c r="Y79" s="178"/>
      <c r="Z79" s="179"/>
      <c r="AA79" s="177"/>
      <c r="AB79" s="178"/>
      <c r="AC79" s="178"/>
      <c r="AD79" s="178"/>
      <c r="AE79" s="178"/>
      <c r="AF79" s="179"/>
      <c r="AG79" s="177"/>
      <c r="AH79" s="178"/>
      <c r="AI79" s="178"/>
      <c r="AJ79" s="178"/>
      <c r="AK79" s="178"/>
      <c r="AL79" s="179"/>
      <c r="AM79" s="177"/>
      <c r="AN79" s="178"/>
      <c r="AO79" s="178"/>
      <c r="AP79" s="178"/>
      <c r="AQ79" s="178"/>
      <c r="AR79" s="179"/>
      <c r="AS79" s="177"/>
      <c r="AT79" s="178"/>
      <c r="AU79" s="178"/>
      <c r="AV79" s="178"/>
      <c r="AW79" s="178"/>
      <c r="AX79" s="179"/>
    </row>
    <row r="81" spans="1:2" hidden="1" outlineLevel="1" x14ac:dyDescent="0.2">
      <c r="B81" t="s">
        <v>124</v>
      </c>
    </row>
    <row r="82" spans="1:2" hidden="1" outlineLevel="1" x14ac:dyDescent="0.2">
      <c r="A82" s="35"/>
      <c r="B82" s="35" t="s">
        <v>122</v>
      </c>
    </row>
    <row r="83" spans="1:2" hidden="1" outlineLevel="1" x14ac:dyDescent="0.2">
      <c r="A83" s="35"/>
      <c r="B83" s="35" t="s">
        <v>125</v>
      </c>
    </row>
    <row r="84" spans="1:2" hidden="1" outlineLevel="1" x14ac:dyDescent="0.2">
      <c r="B84" s="35" t="s">
        <v>123</v>
      </c>
    </row>
    <row r="85" spans="1:2" hidden="1" outlineLevel="1" x14ac:dyDescent="0.2"/>
    <row r="86" spans="1:2" hidden="1" outlineLevel="1" x14ac:dyDescent="0.2"/>
    <row r="87" spans="1:2" hidden="1" outlineLevel="1" x14ac:dyDescent="0.2"/>
    <row r="88" spans="1:2" hidden="1" outlineLevel="1" x14ac:dyDescent="0.2"/>
    <row r="89" spans="1:2" hidden="1" outlineLevel="1" x14ac:dyDescent="0.2"/>
    <row r="90" spans="1:2" hidden="1" outlineLevel="1" x14ac:dyDescent="0.2"/>
    <row r="91" spans="1:2" hidden="1" outlineLevel="1" x14ac:dyDescent="0.2">
      <c r="B91" s="8" t="s">
        <v>107</v>
      </c>
    </row>
    <row r="92" spans="1:2" hidden="1" outlineLevel="1" x14ac:dyDescent="0.2">
      <c r="B92" t="s">
        <v>108</v>
      </c>
    </row>
    <row r="93" spans="1:2" hidden="1" outlineLevel="1" x14ac:dyDescent="0.2">
      <c r="B93" t="s">
        <v>109</v>
      </c>
    </row>
    <row r="94" spans="1:2" hidden="1" outlineLevel="1" x14ac:dyDescent="0.2">
      <c r="B94" t="s">
        <v>110</v>
      </c>
    </row>
    <row r="95" spans="1:2" hidden="1" outlineLevel="1" x14ac:dyDescent="0.2">
      <c r="B95" t="s">
        <v>111</v>
      </c>
    </row>
    <row r="96" spans="1:2" hidden="1" outlineLevel="1" x14ac:dyDescent="0.2">
      <c r="B96" t="s">
        <v>112</v>
      </c>
    </row>
    <row r="97" spans="2:2" hidden="1" outlineLevel="1" x14ac:dyDescent="0.2">
      <c r="B97" t="s">
        <v>113</v>
      </c>
    </row>
    <row r="98" spans="2:2" hidden="1" outlineLevel="1" x14ac:dyDescent="0.2">
      <c r="B98" t="s">
        <v>114</v>
      </c>
    </row>
    <row r="99" spans="2:2" hidden="1" outlineLevel="1" x14ac:dyDescent="0.2">
      <c r="B99" t="s">
        <v>115</v>
      </c>
    </row>
    <row r="100" spans="2:2" collapsed="1" x14ac:dyDescent="0.2"/>
  </sheetData>
  <mergeCells count="11">
    <mergeCell ref="AS4:AW4"/>
    <mergeCell ref="C4:H4"/>
    <mergeCell ref="AY4:BD4"/>
    <mergeCell ref="BE4:BL4"/>
    <mergeCell ref="BM4:BN4"/>
    <mergeCell ref="I4:M4"/>
    <mergeCell ref="O4:S4"/>
    <mergeCell ref="AA4:AE4"/>
    <mergeCell ref="U4:Z4"/>
    <mergeCell ref="AG4:AK4"/>
    <mergeCell ref="AM4:AQ4"/>
  </mergeCells>
  <pageMargins left="0.7" right="0.7" top="0.75" bottom="0.75" header="0.3" footer="0.3"/>
  <pageSetup paperSize="17" scale="40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95"/>
  <sheetViews>
    <sheetView workbookViewId="0"/>
  </sheetViews>
  <sheetFormatPr defaultRowHeight="12.75" x14ac:dyDescent="0.2"/>
  <cols>
    <col min="1" max="1" width="14.140625" customWidth="1"/>
    <col min="2" max="2" width="18.28515625" bestFit="1" customWidth="1"/>
  </cols>
  <sheetData>
    <row r="1" spans="1:2" x14ac:dyDescent="0.2">
      <c r="A1" s="33" t="s">
        <v>136</v>
      </c>
    </row>
    <row r="2" spans="1:2" x14ac:dyDescent="0.2">
      <c r="A2" s="33" t="s">
        <v>137</v>
      </c>
    </row>
    <row r="3" spans="1:2" x14ac:dyDescent="0.2">
      <c r="A3" s="33"/>
    </row>
    <row r="4" spans="1:2" x14ac:dyDescent="0.2">
      <c r="A4" s="33"/>
    </row>
    <row r="5" spans="1:2" x14ac:dyDescent="0.2">
      <c r="A5" s="49" t="s">
        <v>79</v>
      </c>
      <c r="B5" t="s">
        <v>81</v>
      </c>
    </row>
    <row r="6" spans="1:2" x14ac:dyDescent="0.2">
      <c r="A6" s="50">
        <v>1</v>
      </c>
      <c r="B6" s="51">
        <v>0.65998009556752912</v>
      </c>
    </row>
    <row r="7" spans="1:2" x14ac:dyDescent="0.2">
      <c r="A7" s="130">
        <v>40179</v>
      </c>
      <c r="B7" s="51">
        <v>0.6538041075535076</v>
      </c>
    </row>
    <row r="8" spans="1:2" x14ac:dyDescent="0.2">
      <c r="A8" s="130">
        <v>40544</v>
      </c>
      <c r="B8" s="51">
        <v>0.67444083364775664</v>
      </c>
    </row>
    <row r="9" spans="1:2" x14ac:dyDescent="0.2">
      <c r="A9" s="130">
        <v>40909</v>
      </c>
      <c r="B9" s="51">
        <v>0.70263407223585628</v>
      </c>
    </row>
    <row r="10" spans="1:2" x14ac:dyDescent="0.2">
      <c r="A10" s="130">
        <v>41275</v>
      </c>
      <c r="B10" s="51">
        <v>0.6522658252171295</v>
      </c>
    </row>
    <row r="11" spans="1:2" x14ac:dyDescent="0.2">
      <c r="A11" s="130">
        <v>41640</v>
      </c>
      <c r="B11" s="51">
        <v>0.65342127599387789</v>
      </c>
    </row>
    <row r="12" spans="1:2" x14ac:dyDescent="0.2">
      <c r="A12" s="130">
        <v>42005</v>
      </c>
      <c r="B12" s="51">
        <v>0.64448496594775984</v>
      </c>
    </row>
    <row r="13" spans="1:2" x14ac:dyDescent="0.2">
      <c r="A13" s="130">
        <v>42370</v>
      </c>
      <c r="B13" s="51">
        <v>0.63880958837681645</v>
      </c>
    </row>
    <row r="14" spans="1:2" x14ac:dyDescent="0.2">
      <c r="A14" s="50">
        <v>2</v>
      </c>
      <c r="B14" s="51">
        <v>0.66231791344041213</v>
      </c>
    </row>
    <row r="15" spans="1:2" x14ac:dyDescent="0.2">
      <c r="A15" s="130">
        <v>40210</v>
      </c>
      <c r="B15" s="51">
        <v>0.63548601161522411</v>
      </c>
    </row>
    <row r="16" spans="1:2" x14ac:dyDescent="0.2">
      <c r="A16" s="130">
        <v>40575</v>
      </c>
      <c r="B16" s="51">
        <v>0.65723240269915895</v>
      </c>
    </row>
    <row r="17" spans="1:2" x14ac:dyDescent="0.2">
      <c r="A17" s="130">
        <v>40940</v>
      </c>
      <c r="B17" s="51">
        <v>0.67493854083043292</v>
      </c>
    </row>
    <row r="18" spans="1:2" x14ac:dyDescent="0.2">
      <c r="A18" s="130">
        <v>41306</v>
      </c>
      <c r="B18" s="51">
        <v>0.66022209040098567</v>
      </c>
    </row>
    <row r="19" spans="1:2" x14ac:dyDescent="0.2">
      <c r="A19" s="130">
        <v>41671</v>
      </c>
      <c r="B19" s="51">
        <v>0.66600934941107992</v>
      </c>
    </row>
    <row r="20" spans="1:2" x14ac:dyDescent="0.2">
      <c r="A20" s="130">
        <v>42036</v>
      </c>
      <c r="B20" s="51">
        <v>0.67213813719776505</v>
      </c>
    </row>
    <row r="21" spans="1:2" x14ac:dyDescent="0.2">
      <c r="A21" s="130">
        <v>42401</v>
      </c>
      <c r="B21" s="51">
        <v>0.67019886192823841</v>
      </c>
    </row>
    <row r="22" spans="1:2" x14ac:dyDescent="0.2">
      <c r="A22" s="50">
        <v>3</v>
      </c>
      <c r="B22" s="51">
        <v>0.6664314149564613</v>
      </c>
    </row>
    <row r="23" spans="1:2" x14ac:dyDescent="0.2">
      <c r="A23" s="130">
        <v>40238</v>
      </c>
      <c r="B23" s="51">
        <v>0.64764659946659109</v>
      </c>
    </row>
    <row r="24" spans="1:2" x14ac:dyDescent="0.2">
      <c r="A24" s="130">
        <v>40603</v>
      </c>
      <c r="B24" s="51">
        <v>0.66539585709773785</v>
      </c>
    </row>
    <row r="25" spans="1:2" x14ac:dyDescent="0.2">
      <c r="A25" s="130">
        <v>40969</v>
      </c>
      <c r="B25" s="51">
        <v>0.68139444616323197</v>
      </c>
    </row>
    <row r="26" spans="1:2" x14ac:dyDescent="0.2">
      <c r="A26" s="130">
        <v>41334</v>
      </c>
      <c r="B26" s="51">
        <v>0.68214575131863997</v>
      </c>
    </row>
    <row r="27" spans="1:2" x14ac:dyDescent="0.2">
      <c r="A27" s="130">
        <v>41699</v>
      </c>
      <c r="B27" s="51">
        <v>0.66984996173229938</v>
      </c>
    </row>
    <row r="28" spans="1:2" x14ac:dyDescent="0.2">
      <c r="A28" s="130">
        <v>42064</v>
      </c>
      <c r="B28" s="51">
        <v>0.66865813085545656</v>
      </c>
    </row>
    <row r="29" spans="1:2" x14ac:dyDescent="0.2">
      <c r="A29" s="130">
        <v>42430</v>
      </c>
      <c r="B29" s="51">
        <v>0.64992915806127183</v>
      </c>
    </row>
    <row r="30" spans="1:2" x14ac:dyDescent="0.2">
      <c r="A30" s="50">
        <v>4</v>
      </c>
      <c r="B30" s="51">
        <v>0.655350875776051</v>
      </c>
    </row>
    <row r="31" spans="1:2" x14ac:dyDescent="0.2">
      <c r="A31" s="130">
        <v>40269</v>
      </c>
      <c r="B31" s="51">
        <v>0.58808551520446373</v>
      </c>
    </row>
    <row r="32" spans="1:2" x14ac:dyDescent="0.2">
      <c r="A32" s="130">
        <v>40634</v>
      </c>
      <c r="B32" s="51">
        <v>0.65560903475136434</v>
      </c>
    </row>
    <row r="33" spans="1:2" x14ac:dyDescent="0.2">
      <c r="A33" s="130">
        <v>41000</v>
      </c>
      <c r="B33" s="51">
        <v>0.69388162961824751</v>
      </c>
    </row>
    <row r="34" spans="1:2" x14ac:dyDescent="0.2">
      <c r="A34" s="130">
        <v>41365</v>
      </c>
      <c r="B34" s="51">
        <v>0.66263064195635535</v>
      </c>
    </row>
    <row r="35" spans="1:2" x14ac:dyDescent="0.2">
      <c r="A35" s="130">
        <v>41730</v>
      </c>
      <c r="B35" s="51">
        <v>0.67234665739815302</v>
      </c>
    </row>
    <row r="36" spans="1:2" x14ac:dyDescent="0.2">
      <c r="A36" s="130">
        <v>42095</v>
      </c>
      <c r="B36" s="51">
        <v>0.65759565161816269</v>
      </c>
    </row>
    <row r="37" spans="1:2" x14ac:dyDescent="0.2">
      <c r="A37" s="130">
        <v>42461</v>
      </c>
      <c r="B37" s="51">
        <v>0.65730699988561059</v>
      </c>
    </row>
    <row r="38" spans="1:2" x14ac:dyDescent="0.2">
      <c r="A38" s="50">
        <v>5</v>
      </c>
      <c r="B38" s="51">
        <v>0.6608306381395731</v>
      </c>
    </row>
    <row r="39" spans="1:2" x14ac:dyDescent="0.2">
      <c r="A39" s="130">
        <v>40299</v>
      </c>
      <c r="B39" s="51">
        <v>0.62823999359593485</v>
      </c>
    </row>
    <row r="40" spans="1:2" x14ac:dyDescent="0.2">
      <c r="A40" s="130">
        <v>40664</v>
      </c>
      <c r="B40" s="51">
        <v>0.66525361537495942</v>
      </c>
    </row>
    <row r="41" spans="1:2" x14ac:dyDescent="0.2">
      <c r="A41" s="130">
        <v>41030</v>
      </c>
      <c r="B41" s="51">
        <v>0.6861331640017162</v>
      </c>
    </row>
    <row r="42" spans="1:2" x14ac:dyDescent="0.2">
      <c r="A42" s="130">
        <v>41395</v>
      </c>
      <c r="B42" s="51">
        <v>0.65273337409261645</v>
      </c>
    </row>
    <row r="43" spans="1:2" x14ac:dyDescent="0.2">
      <c r="A43" s="130">
        <v>41760</v>
      </c>
      <c r="B43" s="51">
        <v>0.66360576511118685</v>
      </c>
    </row>
    <row r="44" spans="1:2" x14ac:dyDescent="0.2">
      <c r="A44" s="130">
        <v>42125</v>
      </c>
      <c r="B44" s="51">
        <v>0.66502010155994751</v>
      </c>
    </row>
    <row r="45" spans="1:2" x14ac:dyDescent="0.2">
      <c r="A45" s="130">
        <v>42491</v>
      </c>
      <c r="B45" s="51">
        <v>0.66482845324065054</v>
      </c>
    </row>
    <row r="46" spans="1:2" x14ac:dyDescent="0.2">
      <c r="A46" s="50">
        <v>6</v>
      </c>
      <c r="B46" s="51">
        <v>0.64006566053743796</v>
      </c>
    </row>
    <row r="47" spans="1:2" x14ac:dyDescent="0.2">
      <c r="A47" s="130">
        <v>40330</v>
      </c>
      <c r="B47" s="51">
        <v>0.62336105203393444</v>
      </c>
    </row>
    <row r="48" spans="1:2" x14ac:dyDescent="0.2">
      <c r="A48" s="130">
        <v>40695</v>
      </c>
      <c r="B48" s="51">
        <v>0.63618439120263903</v>
      </c>
    </row>
    <row r="49" spans="1:2" x14ac:dyDescent="0.2">
      <c r="A49" s="130">
        <v>41061</v>
      </c>
      <c r="B49" s="51">
        <v>0.65253563308506468</v>
      </c>
    </row>
    <row r="50" spans="1:2" x14ac:dyDescent="0.2">
      <c r="A50" s="130">
        <v>41426</v>
      </c>
      <c r="B50" s="51">
        <v>0.65243123923806345</v>
      </c>
    </row>
    <row r="51" spans="1:2" x14ac:dyDescent="0.2">
      <c r="A51" s="130">
        <v>41791</v>
      </c>
      <c r="B51" s="51">
        <v>0.63540308582654248</v>
      </c>
    </row>
    <row r="52" spans="1:2" x14ac:dyDescent="0.2">
      <c r="A52" s="130">
        <v>42156</v>
      </c>
      <c r="B52" s="51">
        <v>0.64047856183838381</v>
      </c>
    </row>
    <row r="53" spans="1:2" x14ac:dyDescent="0.2">
      <c r="A53" s="50">
        <v>7</v>
      </c>
      <c r="B53" s="51">
        <v>0.64266891281503802</v>
      </c>
    </row>
    <row r="54" spans="1:2" x14ac:dyDescent="0.2">
      <c r="A54" s="130">
        <v>40360</v>
      </c>
      <c r="B54" s="51">
        <v>0.61276243495432958</v>
      </c>
    </row>
    <row r="55" spans="1:2" x14ac:dyDescent="0.2">
      <c r="A55" s="130">
        <v>40725</v>
      </c>
      <c r="B55" s="51">
        <v>0.67219199635774229</v>
      </c>
    </row>
    <row r="56" spans="1:2" x14ac:dyDescent="0.2">
      <c r="A56" s="130">
        <v>41091</v>
      </c>
      <c r="B56" s="51">
        <v>0.64328429769640172</v>
      </c>
    </row>
    <row r="57" spans="1:2" x14ac:dyDescent="0.2">
      <c r="A57" s="130">
        <v>41456</v>
      </c>
      <c r="B57" s="51">
        <v>0.65435294080558781</v>
      </c>
    </row>
    <row r="58" spans="1:2" x14ac:dyDescent="0.2">
      <c r="A58" s="130">
        <v>41821</v>
      </c>
      <c r="B58" s="51">
        <v>0.64311372620886453</v>
      </c>
    </row>
    <row r="59" spans="1:2" x14ac:dyDescent="0.2">
      <c r="A59" s="130">
        <v>42186</v>
      </c>
      <c r="B59" s="51">
        <v>0.63030808086730217</v>
      </c>
    </row>
    <row r="60" spans="1:2" x14ac:dyDescent="0.2">
      <c r="A60" s="50">
        <v>8</v>
      </c>
      <c r="B60" s="51">
        <v>0.63990643146544379</v>
      </c>
    </row>
    <row r="61" spans="1:2" x14ac:dyDescent="0.2">
      <c r="A61" s="130">
        <v>40391</v>
      </c>
      <c r="B61" s="51">
        <v>0.62165472484337536</v>
      </c>
    </row>
    <row r="62" spans="1:2" x14ac:dyDescent="0.2">
      <c r="A62" s="130">
        <v>40756</v>
      </c>
      <c r="B62" s="51">
        <v>0.66336153826221644</v>
      </c>
    </row>
    <row r="63" spans="1:2" x14ac:dyDescent="0.2">
      <c r="A63" s="130">
        <v>41122</v>
      </c>
      <c r="B63" s="51">
        <v>0.64237160402629478</v>
      </c>
    </row>
    <row r="64" spans="1:2" x14ac:dyDescent="0.2">
      <c r="A64" s="130">
        <v>41487</v>
      </c>
      <c r="B64" s="51">
        <v>0.64436449818975949</v>
      </c>
    </row>
    <row r="65" spans="1:2" x14ac:dyDescent="0.2">
      <c r="A65" s="130">
        <v>41852</v>
      </c>
      <c r="B65" s="51">
        <v>0.63698079413893649</v>
      </c>
    </row>
    <row r="66" spans="1:2" x14ac:dyDescent="0.2">
      <c r="A66" s="130">
        <v>42217</v>
      </c>
      <c r="B66" s="51">
        <v>0.63070542933208029</v>
      </c>
    </row>
    <row r="67" spans="1:2" x14ac:dyDescent="0.2">
      <c r="A67" s="50">
        <v>9</v>
      </c>
      <c r="B67" s="51">
        <v>0.63878609961307298</v>
      </c>
    </row>
    <row r="68" spans="1:2" x14ac:dyDescent="0.2">
      <c r="A68" s="130">
        <v>40422</v>
      </c>
      <c r="B68" s="51">
        <v>0.57490124119231012</v>
      </c>
    </row>
    <row r="69" spans="1:2" x14ac:dyDescent="0.2">
      <c r="A69" s="130">
        <v>40787</v>
      </c>
      <c r="B69" s="51">
        <v>0.73264482011937848</v>
      </c>
    </row>
    <row r="70" spans="1:2" x14ac:dyDescent="0.2">
      <c r="A70" s="130">
        <v>41153</v>
      </c>
      <c r="B70" s="51">
        <v>0.61802800818320547</v>
      </c>
    </row>
    <row r="71" spans="1:2" x14ac:dyDescent="0.2">
      <c r="A71" s="130">
        <v>41518</v>
      </c>
      <c r="B71" s="51">
        <v>0.66004538278757774</v>
      </c>
    </row>
    <row r="72" spans="1:2" x14ac:dyDescent="0.2">
      <c r="A72" s="130">
        <v>41883</v>
      </c>
      <c r="B72" s="51">
        <v>0.63354385791614276</v>
      </c>
    </row>
    <row r="73" spans="1:2" x14ac:dyDescent="0.2">
      <c r="A73" s="130">
        <v>42248</v>
      </c>
      <c r="B73" s="51">
        <v>0.61355328747982363</v>
      </c>
    </row>
    <row r="74" spans="1:2" x14ac:dyDescent="0.2">
      <c r="A74" s="50">
        <v>10</v>
      </c>
      <c r="B74" s="51">
        <v>0.6322385555013782</v>
      </c>
    </row>
    <row r="75" spans="1:2" x14ac:dyDescent="0.2">
      <c r="A75" s="130">
        <v>40452</v>
      </c>
      <c r="B75" s="51">
        <v>0.60274342199441455</v>
      </c>
    </row>
    <row r="76" spans="1:2" x14ac:dyDescent="0.2">
      <c r="A76" s="130">
        <v>40817</v>
      </c>
      <c r="B76" s="51">
        <v>0.69084036049848641</v>
      </c>
    </row>
    <row r="77" spans="1:2" x14ac:dyDescent="0.2">
      <c r="A77" s="130">
        <v>41183</v>
      </c>
      <c r="B77" s="51">
        <v>0.64190292062651377</v>
      </c>
    </row>
    <row r="78" spans="1:2" x14ac:dyDescent="0.2">
      <c r="A78" s="130">
        <v>41548</v>
      </c>
      <c r="B78" s="51">
        <v>0.64297159587627695</v>
      </c>
    </row>
    <row r="79" spans="1:2" x14ac:dyDescent="0.2">
      <c r="A79" s="130">
        <v>41913</v>
      </c>
      <c r="B79" s="51">
        <v>0.60304996398635125</v>
      </c>
    </row>
    <row r="80" spans="1:2" x14ac:dyDescent="0.2">
      <c r="A80" s="130">
        <v>42278</v>
      </c>
      <c r="B80" s="51">
        <v>0.61192307002622637</v>
      </c>
    </row>
    <row r="81" spans="1:2" x14ac:dyDescent="0.2">
      <c r="A81" s="50">
        <v>11</v>
      </c>
      <c r="B81" s="51">
        <v>0.67248391731140522</v>
      </c>
    </row>
    <row r="82" spans="1:2" x14ac:dyDescent="0.2">
      <c r="A82" s="130">
        <v>40483</v>
      </c>
      <c r="B82" s="51">
        <v>0.63778087396741834</v>
      </c>
    </row>
    <row r="83" spans="1:2" x14ac:dyDescent="0.2">
      <c r="A83" s="130">
        <v>40848</v>
      </c>
      <c r="B83" s="51">
        <v>0.66484910359336091</v>
      </c>
    </row>
    <row r="84" spans="1:2" x14ac:dyDescent="0.2">
      <c r="A84" s="130">
        <v>41214</v>
      </c>
      <c r="B84" s="51">
        <v>0.69113143200872473</v>
      </c>
    </row>
    <row r="85" spans="1:2" x14ac:dyDescent="0.2">
      <c r="A85" s="130">
        <v>41579</v>
      </c>
      <c r="B85" s="51">
        <v>0.69115463023605483</v>
      </c>
    </row>
    <row r="86" spans="1:2" x14ac:dyDescent="0.2">
      <c r="A86" s="130">
        <v>41944</v>
      </c>
      <c r="B86" s="51">
        <v>0.68538387132081391</v>
      </c>
    </row>
    <row r="87" spans="1:2" x14ac:dyDescent="0.2">
      <c r="A87" s="130">
        <v>42309</v>
      </c>
      <c r="B87" s="51">
        <v>0.66460359274205838</v>
      </c>
    </row>
    <row r="88" spans="1:2" x14ac:dyDescent="0.2">
      <c r="A88" s="50">
        <v>12</v>
      </c>
      <c r="B88" s="51">
        <v>0.66760326769921008</v>
      </c>
    </row>
    <row r="89" spans="1:2" x14ac:dyDescent="0.2">
      <c r="A89" s="130">
        <v>40513</v>
      </c>
      <c r="B89" s="51">
        <v>0.62405504901331277</v>
      </c>
    </row>
    <row r="90" spans="1:2" x14ac:dyDescent="0.2">
      <c r="A90" s="130">
        <v>40878</v>
      </c>
      <c r="B90" s="51">
        <v>0.68494505822506302</v>
      </c>
    </row>
    <row r="91" spans="1:2" x14ac:dyDescent="0.2">
      <c r="A91" s="130">
        <v>41244</v>
      </c>
      <c r="B91" s="51">
        <v>0.72147560074360861</v>
      </c>
    </row>
    <row r="92" spans="1:2" x14ac:dyDescent="0.2">
      <c r="A92" s="130">
        <v>41609</v>
      </c>
      <c r="B92" s="51">
        <v>0.71093188193107282</v>
      </c>
    </row>
    <row r="93" spans="1:2" x14ac:dyDescent="0.2">
      <c r="A93" s="130">
        <v>41974</v>
      </c>
      <c r="B93" s="51">
        <v>0.62412066923875498</v>
      </c>
    </row>
    <row r="94" spans="1:2" x14ac:dyDescent="0.2">
      <c r="A94" s="130">
        <v>42339</v>
      </c>
      <c r="B94" s="51">
        <v>0.64009134704344839</v>
      </c>
    </row>
    <row r="95" spans="1:2" x14ac:dyDescent="0.2">
      <c r="A95" s="50" t="s">
        <v>80</v>
      </c>
      <c r="B95" s="51">
        <v>0.65372589136127413</v>
      </c>
    </row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124"/>
  <sheetViews>
    <sheetView workbookViewId="0"/>
  </sheetViews>
  <sheetFormatPr defaultColWidth="10.140625" defaultRowHeight="15" x14ac:dyDescent="0.2"/>
  <cols>
    <col min="1" max="1" width="3.85546875" style="24" bestFit="1" customWidth="1"/>
    <col min="2" max="2" width="32.140625" style="24" bestFit="1" customWidth="1"/>
    <col min="3" max="3" width="32.85546875" style="24" bestFit="1" customWidth="1"/>
    <col min="4" max="4" width="21.42578125" style="24" customWidth="1"/>
    <col min="5" max="5" width="14.85546875" style="24" customWidth="1"/>
    <col min="6" max="16384" width="10.140625" style="24"/>
  </cols>
  <sheetData>
    <row r="1" spans="1:5" x14ac:dyDescent="0.2">
      <c r="C1" s="25">
        <f ca="1">NOW()-30</f>
        <v>43437.45063958333</v>
      </c>
    </row>
    <row r="2" spans="1:5" x14ac:dyDescent="0.2">
      <c r="B2" s="26" t="s">
        <v>36</v>
      </c>
    </row>
    <row r="3" spans="1:5" x14ac:dyDescent="0.2">
      <c r="D3" s="24" t="s">
        <v>37</v>
      </c>
      <c r="E3" s="24" t="s">
        <v>38</v>
      </c>
    </row>
    <row r="4" spans="1:5" x14ac:dyDescent="0.2">
      <c r="D4" s="24" t="s">
        <v>39</v>
      </c>
      <c r="E4" s="24" t="s">
        <v>126</v>
      </c>
    </row>
    <row r="5" spans="1:5" x14ac:dyDescent="0.2">
      <c r="D5" s="24" t="s">
        <v>40</v>
      </c>
      <c r="E5" s="24">
        <f>SUM(A7:A22)</f>
        <v>0</v>
      </c>
    </row>
    <row r="7" spans="1:5" ht="18" customHeight="1" x14ac:dyDescent="0.2">
      <c r="A7" s="27"/>
      <c r="D7" s="28"/>
    </row>
    <row r="8" spans="1:5" ht="18" customHeight="1" x14ac:dyDescent="0.2">
      <c r="A8" s="27"/>
      <c r="B8" s="26" t="s">
        <v>131</v>
      </c>
      <c r="D8" s="28"/>
    </row>
    <row r="9" spans="1:5" ht="18" customHeight="1" x14ac:dyDescent="0.2">
      <c r="A9" s="27"/>
      <c r="B9" s="24" t="s">
        <v>127</v>
      </c>
      <c r="D9" s="28"/>
    </row>
    <row r="10" spans="1:5" ht="18" customHeight="1" x14ac:dyDescent="0.2">
      <c r="A10" s="27"/>
      <c r="B10" s="24" t="s">
        <v>140</v>
      </c>
      <c r="D10" s="28"/>
    </row>
    <row r="11" spans="1:5" ht="18" customHeight="1" x14ac:dyDescent="0.2">
      <c r="A11" s="27"/>
      <c r="B11" s="24" t="s">
        <v>141</v>
      </c>
      <c r="D11" s="28"/>
    </row>
    <row r="12" spans="1:5" ht="18" customHeight="1" x14ac:dyDescent="0.2">
      <c r="A12" s="27"/>
      <c r="B12" s="126" t="s">
        <v>128</v>
      </c>
      <c r="D12" s="28"/>
    </row>
    <row r="13" spans="1:5" ht="18" customHeight="1" x14ac:dyDescent="0.2">
      <c r="A13" s="27"/>
      <c r="B13" s="24" t="s">
        <v>129</v>
      </c>
      <c r="D13" s="28"/>
    </row>
    <row r="14" spans="1:5" ht="18" customHeight="1" x14ac:dyDescent="0.2">
      <c r="A14" s="27"/>
      <c r="B14" s="24" t="s">
        <v>134</v>
      </c>
    </row>
    <row r="15" spans="1:5" ht="18" customHeight="1" x14ac:dyDescent="0.2">
      <c r="A15" s="27"/>
      <c r="B15" s="24" t="s">
        <v>130</v>
      </c>
    </row>
    <row r="16" spans="1:5" ht="18" customHeight="1" x14ac:dyDescent="0.2">
      <c r="A16" s="27"/>
      <c r="B16" s="24" t="s">
        <v>133</v>
      </c>
      <c r="D16" s="28"/>
    </row>
    <row r="17" spans="1:4" ht="18" customHeight="1" x14ac:dyDescent="0.2">
      <c r="A17" s="27"/>
      <c r="B17" s="24" t="s">
        <v>132</v>
      </c>
    </row>
    <row r="18" spans="1:4" ht="18" customHeight="1" x14ac:dyDescent="0.2">
      <c r="A18" s="27"/>
      <c r="B18" s="24" t="s">
        <v>41</v>
      </c>
    </row>
    <row r="19" spans="1:4" ht="18" customHeight="1" x14ac:dyDescent="0.2">
      <c r="A19" s="27"/>
      <c r="B19" s="24" t="s">
        <v>138</v>
      </c>
    </row>
    <row r="20" spans="1:4" ht="18" customHeight="1" x14ac:dyDescent="0.2">
      <c r="A20" s="27"/>
      <c r="B20" s="24" t="s">
        <v>139</v>
      </c>
    </row>
    <row r="22" spans="1:4" ht="18" customHeight="1" x14ac:dyDescent="0.2"/>
    <row r="23" spans="1:4" ht="18" customHeight="1" x14ac:dyDescent="0.2"/>
    <row r="24" spans="1:4" ht="18" customHeight="1" x14ac:dyDescent="0.2"/>
    <row r="25" spans="1:4" ht="18" customHeight="1" x14ac:dyDescent="0.2"/>
    <row r="26" spans="1:4" ht="18" customHeight="1" x14ac:dyDescent="0.2"/>
    <row r="27" spans="1:4" ht="18" customHeight="1" x14ac:dyDescent="0.2"/>
    <row r="28" spans="1:4" ht="18" customHeight="1" x14ac:dyDescent="0.2"/>
    <row r="29" spans="1:4" ht="18" customHeight="1" x14ac:dyDescent="0.2">
      <c r="D29" s="28"/>
    </row>
    <row r="30" spans="1:4" ht="18" customHeight="1" x14ac:dyDescent="0.2">
      <c r="D30" s="28"/>
    </row>
    <row r="31" spans="1:4" ht="18" customHeight="1" x14ac:dyDescent="0.2">
      <c r="D31" s="28"/>
    </row>
    <row r="32" spans="1:4" ht="18" customHeight="1" x14ac:dyDescent="0.2">
      <c r="D32" s="28"/>
    </row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  <row r="38" ht="18" customHeight="1" x14ac:dyDescent="0.2"/>
    <row r="39" ht="18" customHeight="1" x14ac:dyDescent="0.2"/>
    <row r="40" ht="18" customHeight="1" x14ac:dyDescent="0.2"/>
    <row r="41" ht="18" customHeight="1" x14ac:dyDescent="0.2"/>
    <row r="42" ht="18" customHeight="1" x14ac:dyDescent="0.2"/>
    <row r="43" ht="18" customHeight="1" x14ac:dyDescent="0.2"/>
    <row r="44" ht="18" customHeight="1" x14ac:dyDescent="0.2"/>
    <row r="45" ht="18" customHeight="1" x14ac:dyDescent="0.2"/>
    <row r="46" ht="18" customHeight="1" x14ac:dyDescent="0.2"/>
    <row r="47" ht="18" customHeight="1" x14ac:dyDescent="0.2"/>
    <row r="48" ht="18" customHeight="1" x14ac:dyDescent="0.2"/>
    <row r="49" ht="18" customHeight="1" x14ac:dyDescent="0.2"/>
    <row r="50" ht="18" customHeight="1" x14ac:dyDescent="0.2"/>
    <row r="51" ht="18" customHeight="1" x14ac:dyDescent="0.2"/>
    <row r="52" ht="18" customHeight="1" x14ac:dyDescent="0.2"/>
    <row r="53" ht="18" customHeight="1" x14ac:dyDescent="0.2"/>
    <row r="54" ht="18" customHeight="1" x14ac:dyDescent="0.2"/>
    <row r="55" ht="18" customHeight="1" x14ac:dyDescent="0.2"/>
    <row r="56" ht="18" customHeight="1" x14ac:dyDescent="0.2"/>
    <row r="57" ht="18" customHeight="1" x14ac:dyDescent="0.2"/>
    <row r="58" ht="18" customHeight="1" x14ac:dyDescent="0.2"/>
    <row r="59" ht="18" customHeight="1" x14ac:dyDescent="0.2"/>
    <row r="124" spans="2:8" x14ac:dyDescent="0.2">
      <c r="B124" s="24">
        <v>2275352.81</v>
      </c>
      <c r="D124" s="24">
        <v>-33999.29</v>
      </c>
      <c r="F124" s="24">
        <v>1473061.17</v>
      </c>
      <c r="H124" s="24">
        <v>31135.78</v>
      </c>
    </row>
  </sheetData>
  <phoneticPr fontId="0" type="noConversion"/>
  <printOptions horizontalCentered="1" gridLines="1" gridLinesSet="0"/>
  <pageMargins left="0.5" right="0.5" top="0.5" bottom="0.5" header="0.25" footer="0.25"/>
  <pageSetup scale="96" orientation="portrait" horizontalDpi="300" verticalDpi="300" r:id="rId1"/>
  <headerFooter alignWithMargins="0">
    <oddHeader>&amp;C&amp;24&amp;KFF0000D R A F T</oddHeader>
    <oddFooter>&amp;L&amp;8&amp;Z&amp;F
&amp;D &amp;T&amp;C&amp;P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10"/>
  </sheetPr>
  <dimension ref="A1:B13"/>
  <sheetViews>
    <sheetView workbookViewId="0"/>
  </sheetViews>
  <sheetFormatPr defaultRowHeight="12.75" x14ac:dyDescent="0.2"/>
  <cols>
    <col min="2" max="2" width="116.140625" customWidth="1"/>
  </cols>
  <sheetData>
    <row r="1" spans="1:2" ht="22.5" x14ac:dyDescent="0.35">
      <c r="B1" s="23" t="s">
        <v>27</v>
      </c>
    </row>
    <row r="3" spans="1:2" x14ac:dyDescent="0.2">
      <c r="A3" t="s">
        <v>17</v>
      </c>
      <c r="B3" t="s">
        <v>34</v>
      </c>
    </row>
    <row r="4" spans="1:2" x14ac:dyDescent="0.2">
      <c r="A4" t="s">
        <v>18</v>
      </c>
      <c r="B4" t="s">
        <v>19</v>
      </c>
    </row>
    <row r="5" spans="1:2" x14ac:dyDescent="0.2">
      <c r="A5" t="s">
        <v>20</v>
      </c>
      <c r="B5" t="s">
        <v>42</v>
      </c>
    </row>
    <row r="6" spans="1:2" x14ac:dyDescent="0.2">
      <c r="B6" t="s">
        <v>28</v>
      </c>
    </row>
    <row r="7" spans="1:2" x14ac:dyDescent="0.2">
      <c r="A7" t="s">
        <v>21</v>
      </c>
      <c r="B7" t="s">
        <v>29</v>
      </c>
    </row>
    <row r="8" spans="1:2" x14ac:dyDescent="0.2">
      <c r="A8" t="s">
        <v>22</v>
      </c>
      <c r="B8" t="s">
        <v>31</v>
      </c>
    </row>
    <row r="9" spans="1:2" x14ac:dyDescent="0.2">
      <c r="B9" t="s">
        <v>32</v>
      </c>
    </row>
    <row r="10" spans="1:2" x14ac:dyDescent="0.2">
      <c r="A10" t="s">
        <v>23</v>
      </c>
      <c r="B10" t="s">
        <v>44</v>
      </c>
    </row>
    <row r="11" spans="1:2" x14ac:dyDescent="0.2">
      <c r="A11" t="s">
        <v>24</v>
      </c>
      <c r="B11" t="s">
        <v>46</v>
      </c>
    </row>
    <row r="12" spans="1:2" x14ac:dyDescent="0.2">
      <c r="A12" t="s">
        <v>25</v>
      </c>
      <c r="B12" t="s">
        <v>30</v>
      </c>
    </row>
    <row r="13" spans="1:2" x14ac:dyDescent="0.2">
      <c r="A13" t="s">
        <v>26</v>
      </c>
      <c r="B13" t="s">
        <v>35</v>
      </c>
    </row>
  </sheetData>
  <phoneticPr fontId="11" type="noConversion"/>
  <pageMargins left="0.5" right="0.5" top="0.75" bottom="0.75" header="0.5" footer="0.5"/>
  <pageSetup orientation="landscape" r:id="rId1"/>
  <headerFooter alignWithMargins="0">
    <oddFooter>&amp;L&amp;Z&amp;F--&amp;A
&amp;D &amp;T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AC0F86E6201B749BFF193A83EBAB7E2" ma:contentTypeVersion="76" ma:contentTypeDescription="" ma:contentTypeScope="" ma:versionID="a883e322bdab798471268fcb39c5349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2325b277-f75f-4fe5-be9c-96af4b44a052" ContentTypeId="0x010100DFED22610ED1124DA9823594D8F3943D" PreviousValue="fals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ketNumber xmlns="dc463f71-b30c-4ab2-9473-d307f9d35888">181053</DocketNumber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2018-12-31T08:00:00+00:00</OpenedDate>
    <SignificantOrder xmlns="dc463f71-b30c-4ab2-9473-d307f9d35888">false</SignificantOrder>
    <Date1 xmlns="dc463f71-b30c-4ab2-9473-d307f9d35888">2019-04-15T07:00:00+00:00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elegatedOrder xmlns="dc463f71-b30c-4ab2-9473-d307f9d35888">false</DelegatedOrder>
  </documentManagement>
</p:properties>
</file>

<file path=customXml/item4.xml><?xml version="1.0" encoding="utf-8"?>
<?mso-contentType ?>
<p:Policy xmlns:p="office.server.policy" local="true" id="8dee4386-3ae7-489e-8639-87c5c99f4953">
  <p:Name>NWN Standard Content Retention Policy</p:Name>
  <p:Description>NWN Content Retention Policy: Content will be moved to the recycle bin 5 years from the date last modified.</p:Description>
  <p:Statement/>
  <p:PolicyItems>
    <p:PolicyItem featureId="Microsoft.Office.RecordsManagement.PolicyFeatures.Expiration" UniqueId="b3fe7451-9de3-4375-a8c9-afcbf8541cf8">
      <p:Name>Retention</p:Name>
      <p:Description>Automatic scheduling of content for processing, and performing a retention action on content that has reached its due date.</p:Description>
      <p:CustomData>
        <Schedules nextStageId="2">
          <Schedule type="Default">
            <stages>
              <data stageId="1">
                <formula id="Microsoft.Office.RecordsManagement.PolicyFeatures.Expiration.Formula.BuiltIn">
                  <number>5</number>
                  <property>Modified</property>
                  <propertyId>28cf69c5-fa48-462a-b5cd-27b6f9d2bd5f</propertyId>
                  <period>years</period>
                </formula>
                <action type="action" id="Microsoft.Office.RecordsManagement.PolicyFeatures.Expiration.Action.MoveToRecycleBin"/>
              </data>
            </stages>
          </Schedule>
        </Schedules>
      </p:CustomData>
    </p:PolicyItem>
    <p:PolicyItem featureId="Microsoft.Office.RecordsManagement.PolicyFeatures.PolicyAudit" UniqueId="597374ab-f52d-4607-bda7-7170db20f1e3">
      <p:Name>Auditing</p:Name>
      <p:Description>Audits user actions on documents and list items to the Audit Log.</p:Description>
      <p:CustomData>
        <Audit/>
      </p:CustomData>
    </p:PolicyItem>
  </p:PolicyItems>
</p:Policy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Policy Auditing</Name>
    <Synchronization>Synchronous</Synchronization>
    <Type>10001</Type>
    <SequenceNumber>1100</SequenceNumber>
    <Url/>
    <Assembly>Microsoft.Office.Policy, Version=15.0.0.0, Culture=neutral, PublicKeyToken=71e9bce111e9429c</Assembly>
    <Class>Microsoft.Office.RecordsManagement.Internal.AuditHandler</Class>
    <Data/>
    <Filter/>
  </Receiver>
  <Receiver>
    <Name>Policy Auditing</Name>
    <Synchronization>Synchronous</Synchronization>
    <Type>10002</Type>
    <SequenceNumber>1101</SequenceNumber>
    <Url/>
    <Assembly>Microsoft.Office.Policy, Version=15.0.0.0, Culture=neutral, PublicKeyToken=71e9bce111e9429c</Assembly>
    <Class>Microsoft.Office.RecordsManagement.Internal.AuditHandler</Class>
    <Data/>
    <Filter/>
  </Receiver>
  <Receiver>
    <Name>Policy Auditing</Name>
    <Synchronization>Synchronous</Synchronization>
    <Type>10004</Type>
    <SequenceNumber>1102</SequenceNumber>
    <Url/>
    <Assembly>Microsoft.Office.Policy, Version=15.0.0.0, Culture=neutral, PublicKeyToken=71e9bce111e9429c</Assembly>
    <Class>Microsoft.Office.RecordsManagement.Internal.AuditHandler</Class>
    <Data/>
    <Filter/>
  </Receiver>
  <Receiver>
    <Name>Policy Auditing</Name>
    <Synchronization>Synchronous</Synchronization>
    <Type>10006</Type>
    <SequenceNumber>1103</SequenceNumber>
    <Url/>
    <Assembly>Microsoft.Office.Policy, Version=15.0.0.0, Culture=neutral, PublicKeyToken=71e9bce111e9429c</Assembly>
    <Class>Microsoft.Office.RecordsManagement.Internal.AuditHandler</Class>
    <Data/>
    <Filter/>
  </Receiver>
</spe:Receivers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7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8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3F147457-7EB8-4A2B-BE41-7DBB49083345}"/>
</file>

<file path=customXml/itemProps2.xml><?xml version="1.0" encoding="utf-8"?>
<ds:datastoreItem xmlns:ds="http://schemas.openxmlformats.org/officeDocument/2006/customXml" ds:itemID="{A530C7EE-F204-46AF-983F-80B5D74C0D89}"/>
</file>

<file path=customXml/itemProps3.xml><?xml version="1.0" encoding="utf-8"?>
<ds:datastoreItem xmlns:ds="http://schemas.openxmlformats.org/officeDocument/2006/customXml" ds:itemID="{D41023F3-7DA3-4052-B306-4C14BAE3BDAE}"/>
</file>

<file path=customXml/itemProps4.xml><?xml version="1.0" encoding="utf-8"?>
<ds:datastoreItem xmlns:ds="http://schemas.openxmlformats.org/officeDocument/2006/customXml" ds:itemID="{9BFBC114-659D-4995-9C8A-F6F4C6FFCE11}"/>
</file>

<file path=customXml/itemProps5.xml><?xml version="1.0" encoding="utf-8"?>
<ds:datastoreItem xmlns:ds="http://schemas.openxmlformats.org/officeDocument/2006/customXml" ds:itemID="{BA64BD8F-F60D-494B-A6AF-AC73EB5FDCBF}"/>
</file>

<file path=customXml/itemProps6.xml><?xml version="1.0" encoding="utf-8"?>
<ds:datastoreItem xmlns:ds="http://schemas.openxmlformats.org/officeDocument/2006/customXml" ds:itemID="{AC8F8482-53AD-47C3-AAD4-3EB88C7302D2}"/>
</file>

<file path=customXml/itemProps7.xml><?xml version="1.0" encoding="utf-8"?>
<ds:datastoreItem xmlns:ds="http://schemas.openxmlformats.org/officeDocument/2006/customXml" ds:itemID="{7AD57668-168B-433A-9F1B-4A001B5E047E}"/>
</file>

<file path=customXml/itemProps8.xml><?xml version="1.0" encoding="utf-8"?>
<ds:datastoreItem xmlns:ds="http://schemas.openxmlformats.org/officeDocument/2006/customXml" ds:itemID="{979C86D5-78E7-4DE7-A7B6-DA7CCABEB5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11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27</vt:i4>
      </vt:variant>
    </vt:vector>
  </HeadingPairs>
  <TitlesOfParts>
    <vt:vector size="41" baseType="lpstr">
      <vt:lpstr>Total</vt:lpstr>
      <vt:lpstr>Officers</vt:lpstr>
      <vt:lpstr>Non Bargaining</vt:lpstr>
      <vt:lpstr>Bargaining</vt:lpstr>
      <vt:lpstr>Statistics</vt:lpstr>
      <vt:lpstr>FTE Statistics</vt:lpstr>
      <vt:lpstr>PVT</vt:lpstr>
      <vt:lpstr>RPT DISTB</vt:lpstr>
      <vt:lpstr>read me</vt:lpstr>
      <vt:lpstr>Values History</vt:lpstr>
      <vt:lpstr>Summary</vt:lpstr>
      <vt:lpstr>Chart3_O&amp;M%</vt:lpstr>
      <vt:lpstr>Chart1_OM%</vt:lpstr>
      <vt:lpstr>Chart4</vt:lpstr>
      <vt:lpstr>BUAllocate</vt:lpstr>
      <vt:lpstr>BUsWages</vt:lpstr>
      <vt:lpstr>ExecSalaries</vt:lpstr>
      <vt:lpstr>'FTE Statistics'!FTE_Dec2016</vt:lpstr>
      <vt:lpstr>FTE_Dec2016</vt:lpstr>
      <vt:lpstr>NBUAllocate</vt:lpstr>
      <vt:lpstr>NBUsalries</vt:lpstr>
      <vt:lpstr>officersallocate</vt:lpstr>
      <vt:lpstr>Bargaining!Print_Area</vt:lpstr>
      <vt:lpstr>'FTE Statistics'!Print_Area</vt:lpstr>
      <vt:lpstr>'Non Bargaining'!Print_Area</vt:lpstr>
      <vt:lpstr>Officers!Print_Area</vt:lpstr>
      <vt:lpstr>'read me'!Print_Area</vt:lpstr>
      <vt:lpstr>'RPT DISTB'!Print_Area</vt:lpstr>
      <vt:lpstr>Statistics!Print_Area</vt:lpstr>
      <vt:lpstr>Total!Print_Area</vt:lpstr>
      <vt:lpstr>PVT!Print_Titles</vt:lpstr>
      <vt:lpstr>'read me'!Print_Titles</vt:lpstr>
      <vt:lpstr>rangeE</vt:lpstr>
      <vt:lpstr>rangeEAVG</vt:lpstr>
      <vt:lpstr>rangeEYTD</vt:lpstr>
      <vt:lpstr>rangeO</vt:lpstr>
      <vt:lpstr>rangeOAVG</vt:lpstr>
      <vt:lpstr>Bargaining!rangeOUAVG</vt:lpstr>
      <vt:lpstr>Bargaining!rangeOUYTD</vt:lpstr>
      <vt:lpstr>rangeOYTD</vt:lpstr>
      <vt:lpstr>Bargaining!rangeUO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Cadena, Angela</dc:creator>
  <cp:lastModifiedBy>McVay, Kevin</cp:lastModifiedBy>
  <cp:lastPrinted>2018-10-05T19:36:03Z</cp:lastPrinted>
  <dcterms:created xsi:type="dcterms:W3CDTF">1997-03-01T01:43:45Z</dcterms:created>
  <dcterms:modified xsi:type="dcterms:W3CDTF">2019-01-02T18:49:22Z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{8A9D2863-D269-4A5C-9104-EDB16A808645}</vt:lpwstr>
  </property>
  <property fmtid="{D5CDD505-2E9C-101B-9397-08002B2CF9AE}" pid="3" name="BExAnalyzer_OldName">
    <vt:lpwstr>Payroll Analysis Report-2016 Nov.xlsx</vt:lpwstr>
  </property>
  <property fmtid="{D5CDD505-2E9C-101B-9397-08002B2CF9AE}" pid="4" name="ContentTypeId">
    <vt:lpwstr>0x0101006E56B4D1795A2E4DB2F0B01679ED314A007AC0F86E6201B749BFF193A83EBAB7E2</vt:lpwstr>
  </property>
  <property fmtid="{D5CDD505-2E9C-101B-9397-08002B2CF9AE}" pid="5" name="_dlc_policyId">
    <vt:lpwstr/>
  </property>
  <property fmtid="{D5CDD505-2E9C-101B-9397-08002B2CF9AE}" pid="6" name="ItemRetentionFormula">
    <vt:lpwstr>&lt;formula id="Microsoft.Office.RecordsManagement.PolicyFeatures.Expiration.Formula.BuiltIn"&gt;&lt;number&gt;5&lt;/number&gt;&lt;property&gt;Modified&lt;/property&gt;&lt;propertyId&gt;28cf69c5-fa48-462a-b5cd-27b6f9d2bd5f&lt;/propertyId&gt;&lt;period&gt;years&lt;/period&gt;&lt;/formula&gt;</vt:lpwstr>
  </property>
  <property fmtid="{D5CDD505-2E9C-101B-9397-08002B2CF9AE}" pid="7" name="_docset_NoMedatataSyncRequired">
    <vt:lpwstr>False</vt:lpwstr>
  </property>
  <property fmtid="{D5CDD505-2E9C-101B-9397-08002B2CF9AE}" pid="8" name="IsEFSEC">
    <vt:bool>false</vt:bool>
  </property>
</Properties>
</file>