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Definition1.xml" ContentType="application/vnd.openxmlformats-officedocument.spreadsheetml.pivotCacheDefinitio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3040" windowHeight="9680"/>
  </bookViews>
  <sheets>
    <sheet name="Sheet1" sheetId="1" r:id="rId1"/>
  </sheets>
  <definedNames>
    <definedName name="_xlnm._FilterDatabase" localSheetId="0" hidden="1">Sheet1!$B$34:$K$80</definedName>
  </definedNames>
  <calcPr calcId="152511"/>
  <pivotCaches>
    <pivotCache cacheId="1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J13" i="1"/>
  <c r="J12" i="1"/>
  <c r="J11" i="1" l="1"/>
  <c r="J16" i="1" l="1"/>
  <c r="J14" i="1"/>
  <c r="J15" i="1" l="1"/>
  <c r="J17" i="1" s="1"/>
  <c r="D11" i="1" l="1"/>
  <c r="D16" i="1" s="1"/>
  <c r="D10" i="1"/>
  <c r="D15" i="1" s="1"/>
</calcChain>
</file>

<file path=xl/sharedStrings.xml><?xml version="1.0" encoding="utf-8"?>
<sst xmlns="http://schemas.openxmlformats.org/spreadsheetml/2006/main" count="473" uniqueCount="87">
  <si>
    <t>Bonus Lookback - Trailing 12 Months 10/1/17 - 9/30/18</t>
  </si>
  <si>
    <t>Order</t>
  </si>
  <si>
    <t>Cost Element</t>
  </si>
  <si>
    <t>Cost element name</t>
  </si>
  <si>
    <t>Val.in rep.cur.</t>
  </si>
  <si>
    <t>Name of offsetting account</t>
  </si>
  <si>
    <t>Name</t>
  </si>
  <si>
    <t>Period</t>
  </si>
  <si>
    <t>Fiscal Year</t>
  </si>
  <si>
    <t>Document Header Text</t>
  </si>
  <si>
    <t>602-02365</t>
  </si>
  <si>
    <t>500700</t>
  </si>
  <si>
    <t>HOURLY BONUS PAYROLL</t>
  </si>
  <si>
    <t>PERFORMANCE BONUS AC</t>
  </si>
  <si>
    <t>Key Goal Bonus Accrual-Bargaining</t>
  </si>
  <si>
    <t>12</t>
  </si>
  <si>
    <t>2017</t>
  </si>
  <si>
    <t>BONUS ENTRY - Q4 rd 1</t>
  </si>
  <si>
    <t>CLEARING</t>
  </si>
  <si>
    <t>BONUS ENTRY - Q4 rd 2</t>
  </si>
  <si>
    <t>505400</t>
  </si>
  <si>
    <t>OTHER OVERHEAD ALLOC</t>
  </si>
  <si>
    <t>KEY GOALS BONUS</t>
  </si>
  <si>
    <t>10</t>
  </si>
  <si>
    <t>ALLOC O&amp;M O/H</t>
  </si>
  <si>
    <t>11</t>
  </si>
  <si>
    <t>SALARY BONUS PAYROLL</t>
  </si>
  <si>
    <t>Key Goal Allocated - BU</t>
  </si>
  <si>
    <t>YE Bonus Clearing</t>
  </si>
  <si>
    <t>Key Goal - Q1 Accrue Liability</t>
  </si>
  <si>
    <t>3</t>
  </si>
  <si>
    <t>2018</t>
  </si>
  <si>
    <t>Q1 BONUS ENTRY</t>
  </si>
  <si>
    <t>6</t>
  </si>
  <si>
    <t>Q2 BONUS ENTRY</t>
  </si>
  <si>
    <t>Key Goal - Q3 Accrue Liability</t>
  </si>
  <si>
    <t>9</t>
  </si>
  <si>
    <t>Q3 BONUS ENTRY</t>
  </si>
  <si>
    <t>POH Contra - Key Goals Bonus</t>
  </si>
  <si>
    <t>1</t>
  </si>
  <si>
    <t>2</t>
  </si>
  <si>
    <t>Allocate Payroll Overhead</t>
  </si>
  <si>
    <t>Key Goal - Q1 Manual POH Adj</t>
  </si>
  <si>
    <t>4</t>
  </si>
  <si>
    <t>5</t>
  </si>
  <si>
    <t>7</t>
  </si>
  <si>
    <t>8</t>
  </si>
  <si>
    <t>Key Goal - Q3 Manual POH Adj</t>
  </si>
  <si>
    <t>602-02475</t>
  </si>
  <si>
    <t>500500</t>
  </si>
  <si>
    <t>Performance Bonus Accrual</t>
  </si>
  <si>
    <t>PERFORM BONUS</t>
  </si>
  <si>
    <t>Perf Bon - Q1 Accrue Liability</t>
  </si>
  <si>
    <t>Perf Bon - Q3 Accrue Liability</t>
  </si>
  <si>
    <t>POH Contra - Performance Bonus</t>
  </si>
  <si>
    <t>Perf Bon - Q1 Manual POH Adj</t>
  </si>
  <si>
    <t>Perf Bon - Q3 Manual POH Adj</t>
  </si>
  <si>
    <t>Source</t>
  </si>
  <si>
    <t>Row Labels</t>
  </si>
  <si>
    <t>Grand Total</t>
  </si>
  <si>
    <t>Sum of Val.in rep.cur.</t>
  </si>
  <si>
    <t>Flush to P&amp;L</t>
  </si>
  <si>
    <t>Bal Sheet</t>
  </si>
  <si>
    <t>Flush to P&amp;L - 100% O&amp;M</t>
  </si>
  <si>
    <t>POH Contra</t>
  </si>
  <si>
    <t>Total Expense (O&amp;M / Cap / Other), Perf Bonus</t>
  </si>
  <si>
    <t>Total Expense (O&amp;M / Cap / Other), Key Goals</t>
  </si>
  <si>
    <t>O&amp;M %, Trailing 12 Month</t>
  </si>
  <si>
    <t>Key Goals O&amp;M, Test Year</t>
  </si>
  <si>
    <t>Perf Bonus O&amp;M, Test Year</t>
  </si>
  <si>
    <t>Draft Number - Pending Update from A. Cadena</t>
  </si>
  <si>
    <r>
      <rPr>
        <b/>
        <u/>
        <sz val="11"/>
        <color theme="1"/>
        <rFont val="Calibri"/>
        <family val="2"/>
        <scheme val="minor"/>
      </rPr>
      <t>Process</t>
    </r>
    <r>
      <rPr>
        <sz val="11"/>
        <color theme="1"/>
        <rFont val="Calibri"/>
        <family val="2"/>
        <scheme val="minor"/>
      </rPr>
      <t>: Run 602-02365 and 602-02475 for the test year. Categorize each entry as follows:
-POH Contra - result of JE 7 allocating payroll overhead to its components, including Key Goals and Performance Bonus
-Flush to P&amp;L - result of quarterly JE 53. Entry takes the difference in Payroll Overhead already recognized vs. amount that should be expensed YTD and recognizes that balance on the P&amp;L.
-Bal Sheet - result of quarterly JE 53. Entry accrues the bonus liability on the balance sheet but does not have a direct P&amp;L impact.
Pivot the categorized results. "POH Contra" and "Flush to P&amp;L" represent true expense recognized. 
Total "POH Contra" and "Flush to P&amp;L", and apply the rolling 12 month O&amp;M payroll mix to the balances to determine the O&amp;M impact.</t>
    </r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</si>
  <si>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Each "Flush to P&amp;L" entry is made on the 12-month rolling mix at the time, and each POH entry follows employee time charged in that month. For simplicity, just the 9/30/18 rolling mix will be applied to the total balance calculated.</t>
    </r>
  </si>
  <si>
    <t>Total Accrual, 1/1/18 - 9/30/18</t>
  </si>
  <si>
    <t>Accrual, 9/30/17</t>
  </si>
  <si>
    <t>Accrual, 12/31/17</t>
  </si>
  <si>
    <t>Difference (Q4 Accrued)</t>
  </si>
  <si>
    <t>Test Year Accrual</t>
  </si>
  <si>
    <t>Per Worksheet</t>
  </si>
  <si>
    <t>Difference</t>
  </si>
  <si>
    <t>immaterial</t>
  </si>
  <si>
    <t>Q3'17 Bonus File</t>
  </si>
  <si>
    <t>Q4'17 Bonus File</t>
  </si>
  <si>
    <t>Q3'18 Bonus File</t>
  </si>
  <si>
    <t>Proof</t>
  </si>
  <si>
    <t>Total O&amp;M, Test Year</t>
  </si>
  <si>
    <t>Performance Bonus and Key Goals Bonus Lookbacks, 10/1/17 - 9/30/18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</si>
</sst>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Fill="1" applyBorder="1" applyAlignment="1">
      <alignment horizontal="right"/>
    </xf>
    <xf numFmtId="0" fontId="5" fillId="0" borderId="0" xfId="0" applyFont="1" applyFill="1"/>
    <xf numFmtId="0" fontId="0" fillId="0" borderId="0" xfId="0" applyFill="1"/>
    <xf numFmtId="0" fontId="0" fillId="0" borderId="5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43" fontId="0" fillId="0" borderId="0" xfId="1" applyFont="1" applyFill="1"/>
    <xf numFmtId="0" fontId="8" fillId="0" borderId="0" xfId="0" applyFont="1" applyFill="1"/>
    <xf numFmtId="10" fontId="6" fillId="0" borderId="4" xfId="0" applyNumberFormat="1" applyFont="1" applyFill="1" applyBorder="1" applyAlignment="1">
      <alignment horizontal="center"/>
    </xf>
    <xf numFmtId="0" fontId="4" fillId="0" borderId="0" xfId="0" applyFont="1" applyFill="1"/>
    <xf numFmtId="43" fontId="0" fillId="0" borderId="6" xfId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Alignment="1">
      <alignment horizontal="right"/>
    </xf>
    <xf numFmtId="43" fontId="0" fillId="0" borderId="0" xfId="0" applyNumberFormat="1" applyFill="1"/>
    <xf numFmtId="43" fontId="4" fillId="0" borderId="6" xfId="0" applyNumberFormat="1" applyFont="1" applyFill="1" applyBorder="1"/>
    <xf numFmtId="43" fontId="0" fillId="0" borderId="6" xfId="0" applyNumberFormat="1" applyFill="1" applyBorder="1"/>
    <xf numFmtId="0" fontId="1" fillId="0" borderId="2" xfId="0" applyFont="1" applyFill="1" applyBorder="1"/>
    <xf numFmtId="0" fontId="0" fillId="0" borderId="0" xfId="0" applyFill="1" applyAlignment="1">
      <alignment horizontal="left"/>
    </xf>
    <xf numFmtId="0" fontId="1" fillId="0" borderId="2" xfId="0" applyFont="1" applyFill="1" applyBorder="1" applyAlignment="1">
      <alignment horizontal="left"/>
    </xf>
    <xf numFmtId="43" fontId="1" fillId="0" borderId="2" xfId="0" applyNumberFormat="1" applyFont="1" applyFill="1" applyBorder="1"/>
    <xf numFmtId="0" fontId="0" fillId="0" borderId="0" xfId="0" applyFill="1" applyAlignment="1">
      <alignment horizontal="left" indent="1"/>
    </xf>
    <xf numFmtId="0" fontId="1" fillId="0" borderId="3" xfId="0" applyFont="1" applyFill="1" applyBorder="1" applyAlignment="1">
      <alignment horizontal="left"/>
    </xf>
    <xf numFmtId="43" fontId="1" fillId="0" borderId="3" xfId="0" applyNumberFormat="1" applyFont="1" applyFill="1" applyBorder="1"/>
    <xf numFmtId="0" fontId="1" fillId="0" borderId="0" xfId="0" applyFont="1" applyFill="1"/>
    <xf numFmtId="0" fontId="3" fillId="0" borderId="1" xfId="0" applyFont="1" applyFill="1" applyBorder="1"/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43" fontId="1" fillId="2" borderId="0" xfId="0" applyNumberFormat="1" applyFont="1" applyFill="1"/>
  </cellXfs>
  <cellStyles count="2">
    <cellStyle name="Comma" xfId="1" builtinId="3"/>
    <cellStyle name="Normal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12" Type="http://schemas.openxmlformats.org/officeDocument/2006/relationships/customXml" Target="../customXml/item6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138578</xdr:colOff>
      <xdr:row>80</xdr:row>
      <xdr:rowOff>121920</xdr:rowOff>
    </xdr:from>
    <xdr:to>
      <xdr:col>5</xdr:col>
      <xdr:colOff>1665905</xdr:colOff>
      <xdr:row>91</xdr:row>
      <xdr:rowOff>178744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438" y="13510260"/>
          <a:ext cx="6152667" cy="206850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 Brinker" refreshedDate="43395.413365624998" createdVersion="5" refreshedVersion="5" minRefreshableVersion="3" recordCount="46">
  <cacheSource type="worksheet">
    <worksheetSource ref="B34:K80" sheet="Sheet1"/>
  </cacheSource>
  <cacheFields count="10">
    <cacheField name="Order" numFmtId="0">
      <sharedItems count="2">
        <s v="602-02365"/>
        <s v="602-02475"/>
      </sharedItems>
    </cacheField>
    <cacheField name="Cost Element" numFmtId="0">
      <sharedItems/>
    </cacheField>
    <cacheField name="Cost element name" numFmtId="0">
      <sharedItems/>
    </cacheField>
    <cacheField name="Val.in rep.cur." numFmtId="4">
      <sharedItems containsSemiMixedTypes="0" containsString="0" containsNumber="1" minValue="-1784653" maxValue="3471464"/>
    </cacheField>
    <cacheField name="Name of offsetting account" numFmtId="0">
      <sharedItems/>
    </cacheField>
    <cacheField name="Name" numFmtId="0">
      <sharedItems/>
    </cacheField>
    <cacheField name="Period" numFmtId="0">
      <sharedItems/>
    </cacheField>
    <cacheField name="Fiscal Year" numFmtId="0">
      <sharedItems/>
    </cacheField>
    <cacheField name="Document Header Text" numFmtId="0">
      <sharedItems/>
    </cacheField>
    <cacheField name="Source" numFmtId="0">
      <sharedItems containsBlank="1" count="7">
        <s v="Bal Sheet"/>
        <s v="POH Contra"/>
        <s v="Flush to P&amp;L"/>
        <s v="Flush to P&amp;L - 100% O&amp;M"/>
        <m u="1"/>
        <s v="JE 7" u="1"/>
        <s v="B/S Only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s v="500700"/>
    <s v="HOURLY BONUS PAYROLL"/>
    <n v="407147"/>
    <s v="PERFORMANCE BONUS AC"/>
    <s v="Key Goal Bonus Accrual-Bargaining"/>
    <s v="12"/>
    <s v="2017"/>
    <s v="BONUS ENTRY - Q4 rd 1"/>
    <x v="0"/>
  </r>
  <r>
    <x v="0"/>
    <s v="500700"/>
    <s v="HOURLY BONUS PAYROLL"/>
    <n v="711064"/>
    <s v="CLEARING"/>
    <s v="Key Goal Bonus Accrual-Bargaining"/>
    <s v="12"/>
    <s v="2017"/>
    <s v="BONUS ENTRY - Q4 rd 2"/>
    <x v="0"/>
  </r>
  <r>
    <x v="0"/>
    <s v="505400"/>
    <s v="CLEARING"/>
    <n v="-60178.18"/>
    <s v="OTHER OVERHEAD ALLOC"/>
    <s v="KEY GOALS BONUS"/>
    <s v="10"/>
    <s v="2017"/>
    <s v="ALLOC O&amp;M O/H"/>
    <x v="1"/>
  </r>
  <r>
    <x v="0"/>
    <s v="505400"/>
    <s v="CLEARING"/>
    <n v="-61378.05"/>
    <s v="OTHER OVERHEAD ALLOC"/>
    <s v="KEY GOALS BONUS"/>
    <s v="11"/>
    <s v="2017"/>
    <s v="ALLOC O&amp;M O/H"/>
    <x v="1"/>
  </r>
  <r>
    <x v="0"/>
    <s v="505400"/>
    <s v="CLEARING"/>
    <n v="-60028.4"/>
    <s v="OTHER OVERHEAD ALLOC"/>
    <s v="KEY GOALS BONUS"/>
    <s v="12"/>
    <s v="2017"/>
    <s v="ALLOC O&amp;M O/H"/>
    <x v="1"/>
  </r>
  <r>
    <x v="0"/>
    <s v="505400"/>
    <s v="CLEARING"/>
    <n v="-226762"/>
    <s v="SALARY BONUS PAYROLL"/>
    <s v="Key Goal Allocated - BU"/>
    <s v="12"/>
    <s v="2017"/>
    <s v="BONUS ENTRY - Q4 rd 1"/>
    <x v="2"/>
  </r>
  <r>
    <x v="0"/>
    <s v="505400"/>
    <s v="CLEARING"/>
    <n v="-0.23"/>
    <s v="HOURLY BONUS PAYROLL"/>
    <s v="Key Goal Allocated - BU"/>
    <s v="12"/>
    <s v="2017"/>
    <s v="YE Bonus Clearing"/>
    <x v="3"/>
  </r>
  <r>
    <x v="0"/>
    <s v="505400"/>
    <s v="CLEARING"/>
    <n v="-711064"/>
    <s v="SALARY BONUS PAYROLL"/>
    <s v="Key Goal Allocated - BU"/>
    <s v="12"/>
    <s v="2017"/>
    <s v="BONUS ENTRY - Q4 rd 2"/>
    <x v="2"/>
  </r>
  <r>
    <x v="0"/>
    <s v="500700"/>
    <s v="HOURLY BONUS PAYROLL"/>
    <n v="185101"/>
    <s v="PERFORMANCE BONUS AC"/>
    <s v="Key Goal - Q1 Accrue Liability"/>
    <s v="3"/>
    <s v="2018"/>
    <s v="Q1 BONUS ENTRY"/>
    <x v="0"/>
  </r>
  <r>
    <x v="0"/>
    <s v="500700"/>
    <s v="HOURLY BONUS PAYROLL"/>
    <n v="232272"/>
    <s v="PERFORMANCE BONUS AC"/>
    <s v="Key Goal - Q1 Accrue Liability"/>
    <s v="6"/>
    <s v="2018"/>
    <s v="Q2 BONUS ENTRY"/>
    <x v="0"/>
  </r>
  <r>
    <x v="0"/>
    <s v="500700"/>
    <s v="HOURLY BONUS PAYROLL"/>
    <n v="627981"/>
    <s v="SALARY BONUS PAYROLL"/>
    <s v="Key Goal - Q3 Accrue Liability"/>
    <s v="9"/>
    <s v="2018"/>
    <s v="Q3 BONUS ENTRY"/>
    <x v="0"/>
  </r>
  <r>
    <x v="0"/>
    <s v="505400"/>
    <s v="CLEARING"/>
    <n v="-64289.58"/>
    <s v="OTHER OVERHEAD ALLOC"/>
    <s v="POH Contra - Key Goals Bonus"/>
    <s v="1"/>
    <s v="2018"/>
    <s v="ALLOC O&amp;M O/H"/>
    <x v="1"/>
  </r>
  <r>
    <x v="0"/>
    <s v="505400"/>
    <s v="CLEARING"/>
    <n v="-59382.66"/>
    <s v="OTHER OVERHEAD ALLOC"/>
    <s v="POH Contra - Key Goals Bonus"/>
    <s v="2"/>
    <s v="2018"/>
    <s v="Allocate Payroll Overhead"/>
    <x v="1"/>
  </r>
  <r>
    <x v="0"/>
    <s v="505400"/>
    <s v="CLEARING"/>
    <n v="-64294.93"/>
    <s v="OTHER OVERHEAD ALLOC"/>
    <s v="POH Contra - Key Goals Bonus"/>
    <s v="3"/>
    <s v="2018"/>
    <s v="Allocate Payroll Overhead"/>
    <x v="1"/>
  </r>
  <r>
    <x v="0"/>
    <s v="505400"/>
    <s v="CLEARING"/>
    <n v="2866"/>
    <s v="PERFORMANCE BONUS AC"/>
    <s v="Key Goal - Q1 Manual POH Adj"/>
    <s v="3"/>
    <s v="2018"/>
    <s v="Q1 BONUS ENTRY"/>
    <x v="2"/>
  </r>
  <r>
    <x v="0"/>
    <s v="505400"/>
    <s v="CLEARING"/>
    <n v="-63305.98"/>
    <s v="OTHER OVERHEAD ALLOC"/>
    <s v="POH Contra - Key Goals Bonus"/>
    <s v="4"/>
    <s v="2018"/>
    <s v="Allocate Payroll Overhead"/>
    <x v="1"/>
  </r>
  <r>
    <x v="0"/>
    <s v="505400"/>
    <s v="CLEARING"/>
    <n v="-67102.12"/>
    <s v="OTHER OVERHEAD ALLOC"/>
    <s v="POH Contra - Key Goals Bonus"/>
    <s v="5"/>
    <s v="2018"/>
    <s v="Allocate Payroll Overhead"/>
    <x v="1"/>
  </r>
  <r>
    <x v="0"/>
    <s v="505400"/>
    <s v="CLEARING"/>
    <n v="-62948.1"/>
    <s v="OTHER OVERHEAD ALLOC"/>
    <s v="POH Contra - Key Goals Bonus"/>
    <s v="6"/>
    <s v="2018"/>
    <s v="Allocate Payroll Overhead"/>
    <x v="1"/>
  </r>
  <r>
    <x v="0"/>
    <s v="505400"/>
    <s v="CLEARING"/>
    <n v="-38915"/>
    <s v="SALARY BONUS PAYROLL"/>
    <s v="Key Goal - Q1 Manual POH Adj"/>
    <s v="6"/>
    <s v="2018"/>
    <s v="Q2 BONUS ENTRY"/>
    <x v="2"/>
  </r>
  <r>
    <x v="0"/>
    <s v="505400"/>
    <s v="CLEARING"/>
    <n v="-64960.959999999999"/>
    <s v="OTHER OVERHEAD ALLOC"/>
    <s v="POH Contra - Key Goals Bonus"/>
    <s v="7"/>
    <s v="2018"/>
    <s v="Allocate Payroll Overhead"/>
    <x v="1"/>
  </r>
  <r>
    <x v="0"/>
    <s v="505400"/>
    <s v="CLEARING"/>
    <n v="-67228.17"/>
    <s v="OTHER OVERHEAD ALLOC"/>
    <s v="POH Contra - Key Goals Bonus"/>
    <s v="8"/>
    <s v="2018"/>
    <s v="Allocate Payroll Overhead"/>
    <x v="1"/>
  </r>
  <r>
    <x v="0"/>
    <s v="505400"/>
    <s v="CLEARING"/>
    <n v="-61870.34"/>
    <s v="OTHER OVERHEAD ALLOC"/>
    <s v="POH Contra - Key Goals Bonus"/>
    <s v="9"/>
    <s v="2018"/>
    <s v="Allocate Payroll Overhead"/>
    <x v="1"/>
  </r>
  <r>
    <x v="0"/>
    <s v="505400"/>
    <s v="CLEARING"/>
    <n v="-433922"/>
    <s v="CLEARING"/>
    <s v="Key Goal - Q3 Manual POH Adj"/>
    <s v="9"/>
    <s v="2018"/>
    <s v="Q3 BONUS ENTRY"/>
    <x v="2"/>
  </r>
  <r>
    <x v="1"/>
    <s v="500500"/>
    <s v="SALARY BONUS PAYROLL"/>
    <n v="3311755"/>
    <s v="PERFORMANCE BONUS AC"/>
    <s v="Performance Bonus Accrual"/>
    <s v="12"/>
    <s v="2017"/>
    <s v="BONUS ENTRY - Q4 rd 1"/>
    <x v="0"/>
  </r>
  <r>
    <x v="1"/>
    <s v="500500"/>
    <s v="SALARY BONUS PAYROLL"/>
    <n v="1784653"/>
    <s v="CLEARING"/>
    <s v="Performance Bonus Accrual"/>
    <s v="12"/>
    <s v="2017"/>
    <s v="BONUS ENTRY - Q4 rd 2"/>
    <x v="0"/>
  </r>
  <r>
    <x v="1"/>
    <s v="505400"/>
    <s v="CLEARING"/>
    <n v="-555054.82999999996"/>
    <s v="OTHER OVERHEAD ALLOC"/>
    <s v="PERFORM BONUS"/>
    <s v="10"/>
    <s v="2017"/>
    <s v="ALLOC O&amp;M O/H"/>
    <x v="1"/>
  </r>
  <r>
    <x v="1"/>
    <s v="505400"/>
    <s v="CLEARING"/>
    <n v="-556873.34"/>
    <s v="OTHER OVERHEAD ALLOC"/>
    <s v="PERFORM BONUS"/>
    <s v="11"/>
    <s v="2017"/>
    <s v="ALLOC O&amp;M O/H"/>
    <x v="1"/>
  </r>
  <r>
    <x v="1"/>
    <s v="505400"/>
    <s v="CLEARING"/>
    <n v="-558341.68999999994"/>
    <s v="OTHER OVERHEAD ALLOC"/>
    <s v="PERFORM BONUS"/>
    <s v="12"/>
    <s v="2017"/>
    <s v="ALLOC O&amp;M O/H"/>
    <x v="1"/>
  </r>
  <r>
    <x v="1"/>
    <s v="505400"/>
    <s v="CLEARING"/>
    <n v="-1632950"/>
    <s v="SALARY BONUS PAYROLL"/>
    <s v="Performance Bonus Accrual"/>
    <s v="12"/>
    <s v="2017"/>
    <s v="BONUS ENTRY - Q4 rd 1"/>
    <x v="2"/>
  </r>
  <r>
    <x v="1"/>
    <s v="505400"/>
    <s v="CLEARING"/>
    <n v="-0.19"/>
    <s v="HOURLY BONUS PAYROLL"/>
    <s v="Performance Bonus Accrual"/>
    <s v="12"/>
    <s v="2017"/>
    <s v="YE Bonus Clearing"/>
    <x v="3"/>
  </r>
  <r>
    <x v="1"/>
    <s v="505400"/>
    <s v="CLEARING"/>
    <n v="-1784653"/>
    <s v="SALARY BONUS PAYROLL"/>
    <s v="Performance Bonus Accrual"/>
    <s v="12"/>
    <s v="2017"/>
    <s v="BONUS ENTRY - Q4 rd 2"/>
    <x v="2"/>
  </r>
  <r>
    <x v="1"/>
    <s v="500500"/>
    <s v="SALARY BONUS PAYROLL"/>
    <n v="3471464"/>
    <s v="PERFORMANCE BONUS AC"/>
    <s v="Perf Bon - Q1 Accrue Liability"/>
    <s v="3"/>
    <s v="2018"/>
    <s v="Q1 BONUS ENTRY"/>
    <x v="0"/>
  </r>
  <r>
    <x v="1"/>
    <s v="500500"/>
    <s v="SALARY BONUS PAYROLL"/>
    <n v="1180287"/>
    <s v="PERFORMANCE BONUS AC"/>
    <s v="Perf Bon - Q1 Accrue Liability"/>
    <s v="6"/>
    <s v="2018"/>
    <s v="Q2 BONUS ENTRY"/>
    <x v="0"/>
  </r>
  <r>
    <x v="1"/>
    <s v="500500"/>
    <s v="SALARY BONUS PAYROLL"/>
    <n v="420408"/>
    <s v="SALARY BONUS PAYROLL"/>
    <s v="Perf Bon - Q3 Accrue Liability"/>
    <s v="9"/>
    <s v="2018"/>
    <s v="Q3 BONUS ENTRY"/>
    <x v="0"/>
  </r>
  <r>
    <x v="1"/>
    <s v="505400"/>
    <s v="CLEARING"/>
    <n v="-599266.61"/>
    <s v="OTHER OVERHEAD ALLOC"/>
    <s v="POH Contra - Performance Bonus"/>
    <s v="1"/>
    <s v="2018"/>
    <s v="ALLOC O&amp;M O/H"/>
    <x v="1"/>
  </r>
  <r>
    <x v="1"/>
    <s v="505400"/>
    <s v="CLEARING"/>
    <n v="-570655.93000000005"/>
    <s v="OTHER OVERHEAD ALLOC"/>
    <s v="POH Contra - Performance Bonus"/>
    <s v="2"/>
    <s v="2018"/>
    <s v="Allocate Payroll Overhead"/>
    <x v="1"/>
  </r>
  <r>
    <x v="1"/>
    <s v="505400"/>
    <s v="CLEARING"/>
    <n v="-604586.73"/>
    <s v="OTHER OVERHEAD ALLOC"/>
    <s v="POH Contra - Performance Bonus"/>
    <s v="3"/>
    <s v="2018"/>
    <s v="Allocate Payroll Overhead"/>
    <x v="1"/>
  </r>
  <r>
    <x v="1"/>
    <s v="505400"/>
    <s v="CLEARING"/>
    <n v="-1696951"/>
    <s v="SALARY BONUS PAYROLL"/>
    <s v="Perf Bon - Q1 Manual POH Adj"/>
    <s v="3"/>
    <s v="2018"/>
    <s v="Q1 BONUS ENTRY"/>
    <x v="2"/>
  </r>
  <r>
    <x v="1"/>
    <s v="505400"/>
    <s v="CLEARING"/>
    <n v="-592652.67000000004"/>
    <s v="OTHER OVERHEAD ALLOC"/>
    <s v="POH Contra - Performance Bonus"/>
    <s v="4"/>
    <s v="2018"/>
    <s v="Allocate Payroll Overhead"/>
    <x v="1"/>
  </r>
  <r>
    <x v="1"/>
    <s v="505400"/>
    <s v="CLEARING"/>
    <n v="-612158.30000000005"/>
    <s v="OTHER OVERHEAD ALLOC"/>
    <s v="POH Contra - Performance Bonus"/>
    <s v="5"/>
    <s v="2018"/>
    <s v="Allocate Payroll Overhead"/>
    <x v="1"/>
  </r>
  <r>
    <x v="1"/>
    <s v="505400"/>
    <s v="CLEARING"/>
    <n v="-591534.34"/>
    <s v="OTHER OVERHEAD ALLOC"/>
    <s v="POH Contra - Performance Bonus"/>
    <s v="6"/>
    <s v="2018"/>
    <s v="Allocate Payroll Overhead"/>
    <x v="1"/>
  </r>
  <r>
    <x v="1"/>
    <s v="505400"/>
    <s v="CLEARING"/>
    <n v="616058"/>
    <s v="PERFORMANCE BONUS AC"/>
    <s v="Perf Bon - Q1 Manual POH Adj"/>
    <s v="6"/>
    <s v="2018"/>
    <s v="Q2 BONUS ENTRY"/>
    <x v="2"/>
  </r>
  <r>
    <x v="1"/>
    <s v="505400"/>
    <s v="CLEARING"/>
    <n v="-601632.11"/>
    <s v="OTHER OVERHEAD ALLOC"/>
    <s v="POH Contra - Performance Bonus"/>
    <s v="7"/>
    <s v="2018"/>
    <s v="Allocate Payroll Overhead"/>
    <x v="1"/>
  </r>
  <r>
    <x v="1"/>
    <s v="505400"/>
    <s v="CLEARING"/>
    <n v="-624887.56999999995"/>
    <s v="OTHER OVERHEAD ALLOC"/>
    <s v="POH Contra - Performance Bonus"/>
    <s v="8"/>
    <s v="2018"/>
    <s v="Allocate Payroll Overhead"/>
    <x v="1"/>
  </r>
  <r>
    <x v="1"/>
    <s v="505400"/>
    <s v="CLEARING"/>
    <n v="-589807.9"/>
    <s v="OTHER OVERHEAD ALLOC"/>
    <s v="POH Contra - Performance Bonus"/>
    <s v="9"/>
    <s v="2018"/>
    <s v="Allocate Payroll Overhead"/>
    <x v="1"/>
  </r>
  <r>
    <x v="1"/>
    <s v="505400"/>
    <s v="CLEARING"/>
    <n v="1395917"/>
    <s v="SALARY BONUS PAYROLL"/>
    <s v="Perf Bon - Q3 Manual POH Adj"/>
    <s v="9"/>
    <s v="2018"/>
    <s v="Q3 BONUS ENTRY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19:C30" firstHeaderRow="1" firstDataRow="1" firstDataCol="1"/>
  <pivotFields count="10">
    <pivotField axis="axisRow" showAll="0">
      <items count="3">
        <item x="0"/>
        <item x="1"/>
        <item t="default"/>
      </items>
    </pivotField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axis="axisRow" showAll="0">
      <items count="8">
        <item m="1" x="6"/>
        <item m="1" x="5"/>
        <item m="1" x="4"/>
        <item x="0"/>
        <item x="1"/>
        <item x="2"/>
        <item x="3"/>
        <item t="default"/>
      </items>
    </pivotField>
  </pivotFields>
  <rowFields count="2">
    <field x="0"/>
    <field x="9"/>
  </rowFields>
  <rowItems count="11">
    <i>
      <x/>
    </i>
    <i r="1">
      <x v="3"/>
    </i>
    <i r="1">
      <x v="4"/>
    </i>
    <i r="1">
      <x v="5"/>
    </i>
    <i r="1">
      <x v="6"/>
    </i>
    <i>
      <x v="1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Sum of Val.in rep.cur." fld="3" baseField="0" baseItem="0" numFmtId="43"/>
  </dataFields>
  <formats count="8">
    <format dxfId="7">
      <pivotArea outline="0" collapsedLevelsAreSubtotals="1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0" count="1" selected="0">
            <x v="0"/>
          </reference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0"/>
  <sheetViews>
    <sheetView showGridLines="0" tabSelected="1" workbookViewId="0">
      <selection activeCell="G8" sqref="G8"/>
    </sheetView>
  </sheetViews>
  <sheetFormatPr defaultRowHeight="14.5" x14ac:dyDescent="0.35"/>
  <cols>
    <col min="1" max="1" width="2" style="3" customWidth="1"/>
    <col min="2" max="2" width="26.08984375" style="3" customWidth="1"/>
    <col min="3" max="3" width="19.453125" style="3" bestFit="1" customWidth="1"/>
    <col min="4" max="4" width="24.08984375" style="3" bestFit="1" customWidth="1"/>
    <col min="5" max="5" width="23.90625" style="3" customWidth="1"/>
    <col min="6" max="6" width="25" style="3" bestFit="1" customWidth="1"/>
    <col min="7" max="7" width="30.90625" style="3" bestFit="1" customWidth="1"/>
    <col min="8" max="8" width="6.36328125" style="3" bestFit="1" customWidth="1"/>
    <col min="9" max="9" width="10.1796875" style="3" bestFit="1" customWidth="1"/>
    <col min="10" max="11" width="22.08984375" style="3" bestFit="1" customWidth="1"/>
    <col min="12" max="16384" width="8.7265625" style="3"/>
  </cols>
  <sheetData>
    <row r="2" spans="2:11" x14ac:dyDescent="0.35">
      <c r="B2" s="2" t="s">
        <v>86</v>
      </c>
    </row>
    <row r="3" spans="2:11" x14ac:dyDescent="0.35">
      <c r="B3" s="2"/>
    </row>
    <row r="4" spans="2:11" x14ac:dyDescent="0.35">
      <c r="B4" s="4" t="s">
        <v>71</v>
      </c>
      <c r="C4" s="5"/>
      <c r="D4" s="5"/>
      <c r="E4" s="5"/>
      <c r="F4" s="6"/>
    </row>
    <row r="5" spans="2:11" x14ac:dyDescent="0.35">
      <c r="B5" s="7"/>
      <c r="C5" s="8"/>
      <c r="D5" s="8"/>
      <c r="E5" s="8"/>
      <c r="F5" s="9"/>
    </row>
    <row r="6" spans="2:11" x14ac:dyDescent="0.35">
      <c r="B6" s="7"/>
      <c r="C6" s="8"/>
      <c r="D6" s="8"/>
      <c r="E6" s="8"/>
      <c r="F6" s="9"/>
    </row>
    <row r="7" spans="2:11" ht="94.75" customHeight="1" x14ac:dyDescent="0.35">
      <c r="B7" s="10"/>
      <c r="C7" s="11"/>
      <c r="D7" s="11"/>
      <c r="E7" s="11"/>
      <c r="F7" s="12"/>
    </row>
    <row r="8" spans="2:11" ht="33.65" customHeight="1" x14ac:dyDescent="0.35">
      <c r="B8" s="13" t="s">
        <v>72</v>
      </c>
      <c r="C8" s="14"/>
      <c r="D8" s="14"/>
      <c r="E8" s="14"/>
      <c r="F8" s="15"/>
    </row>
    <row r="10" spans="2:11" x14ac:dyDescent="0.35">
      <c r="C10" s="16" t="s">
        <v>66</v>
      </c>
      <c r="D10" s="41">
        <f>F22+F23+F24</f>
        <v>-2164764.6999999997</v>
      </c>
      <c r="J10" s="17" t="s">
        <v>84</v>
      </c>
    </row>
    <row r="11" spans="2:11" x14ac:dyDescent="0.35">
      <c r="C11" s="16" t="s">
        <v>65</v>
      </c>
      <c r="D11" s="41">
        <f>F27+F28+F29</f>
        <v>-10160031.209999999</v>
      </c>
      <c r="I11" s="18" t="s">
        <v>74</v>
      </c>
      <c r="J11" s="19">
        <f>521228+4060612</f>
        <v>4581840</v>
      </c>
      <c r="K11" s="20" t="s">
        <v>81</v>
      </c>
    </row>
    <row r="12" spans="2:11" ht="15" thickBot="1" x14ac:dyDescent="0.4">
      <c r="I12" s="18" t="s">
        <v>75</v>
      </c>
      <c r="J12" s="19">
        <f>1639439+9157021</f>
        <v>10796460</v>
      </c>
      <c r="K12" s="20" t="s">
        <v>82</v>
      </c>
    </row>
    <row r="13" spans="2:11" ht="15" thickBot="1" x14ac:dyDescent="0.4">
      <c r="C13" s="16" t="s">
        <v>67</v>
      </c>
      <c r="D13" s="21">
        <v>0.63170000000000004</v>
      </c>
      <c r="E13" s="22" t="s">
        <v>70</v>
      </c>
      <c r="I13" s="18" t="s">
        <v>76</v>
      </c>
      <c r="J13" s="23">
        <f>J12-J11</f>
        <v>6214620</v>
      </c>
    </row>
    <row r="14" spans="2:11" x14ac:dyDescent="0.35">
      <c r="I14" s="18" t="s">
        <v>73</v>
      </c>
      <c r="J14" s="19">
        <f>1045354+5072159</f>
        <v>6117513</v>
      </c>
      <c r="K14" s="20" t="s">
        <v>83</v>
      </c>
    </row>
    <row r="15" spans="2:11" x14ac:dyDescent="0.35">
      <c r="C15" s="1" t="s">
        <v>68</v>
      </c>
      <c r="D15" s="24">
        <f>D10*D13</f>
        <v>-1367481.86099</v>
      </c>
      <c r="I15" s="18" t="s">
        <v>77</v>
      </c>
      <c r="J15" s="23">
        <f>J13+J14</f>
        <v>12332133</v>
      </c>
    </row>
    <row r="16" spans="2:11" x14ac:dyDescent="0.35">
      <c r="C16" s="25" t="s">
        <v>69</v>
      </c>
      <c r="D16" s="24">
        <f>D11*D13</f>
        <v>-6418091.715357</v>
      </c>
      <c r="I16" s="18" t="s">
        <v>78</v>
      </c>
      <c r="J16" s="26">
        <f>D10+D11</f>
        <v>-12324795.909999998</v>
      </c>
    </row>
    <row r="17" spans="2:11" x14ac:dyDescent="0.35">
      <c r="C17" s="25" t="s">
        <v>85</v>
      </c>
      <c r="D17" s="27">
        <f>D15+D16</f>
        <v>-7785573.576347</v>
      </c>
      <c r="I17" s="18" t="s">
        <v>79</v>
      </c>
      <c r="J17" s="28">
        <f>J15+J16</f>
        <v>7337.0900000017136</v>
      </c>
      <c r="K17" s="20" t="s">
        <v>80</v>
      </c>
    </row>
    <row r="19" spans="2:11" x14ac:dyDescent="0.35">
      <c r="B19" s="3" t="s">
        <v>58</v>
      </c>
      <c r="C19" s="3" t="s">
        <v>60</v>
      </c>
      <c r="E19" s="29" t="s">
        <v>58</v>
      </c>
      <c r="F19" s="29" t="s">
        <v>60</v>
      </c>
    </row>
    <row r="20" spans="2:11" x14ac:dyDescent="0.35">
      <c r="B20" s="30" t="s">
        <v>10</v>
      </c>
      <c r="C20" s="26">
        <v>-1199.6999999999721</v>
      </c>
      <c r="E20" s="31" t="s">
        <v>10</v>
      </c>
      <c r="F20" s="32">
        <v>-1199.6999999999721</v>
      </c>
    </row>
    <row r="21" spans="2:11" x14ac:dyDescent="0.35">
      <c r="B21" s="33" t="s">
        <v>62</v>
      </c>
      <c r="C21" s="26">
        <v>2163565</v>
      </c>
      <c r="E21" s="33" t="s">
        <v>62</v>
      </c>
      <c r="F21" s="26">
        <v>2163565</v>
      </c>
    </row>
    <row r="22" spans="2:11" x14ac:dyDescent="0.35">
      <c r="B22" s="33" t="s">
        <v>64</v>
      </c>
      <c r="C22" s="26">
        <v>-756967.47</v>
      </c>
      <c r="E22" s="33" t="s">
        <v>64</v>
      </c>
      <c r="F22" s="26">
        <v>-756967.47</v>
      </c>
    </row>
    <row r="23" spans="2:11" x14ac:dyDescent="0.35">
      <c r="B23" s="33" t="s">
        <v>61</v>
      </c>
      <c r="C23" s="26">
        <v>-1407797</v>
      </c>
      <c r="E23" s="33" t="s">
        <v>61</v>
      </c>
      <c r="F23" s="26">
        <v>-1407797</v>
      </c>
    </row>
    <row r="24" spans="2:11" x14ac:dyDescent="0.35">
      <c r="B24" s="33" t="s">
        <v>63</v>
      </c>
      <c r="C24" s="26">
        <v>-0.23</v>
      </c>
      <c r="E24" s="33" t="s">
        <v>63</v>
      </c>
      <c r="F24" s="26">
        <v>-0.23</v>
      </c>
    </row>
    <row r="25" spans="2:11" x14ac:dyDescent="0.35">
      <c r="B25" s="30" t="s">
        <v>48</v>
      </c>
      <c r="C25" s="26">
        <v>8535.7899999995152</v>
      </c>
      <c r="E25" s="31" t="s">
        <v>48</v>
      </c>
      <c r="F25" s="32">
        <v>8535.7899999995152</v>
      </c>
    </row>
    <row r="26" spans="2:11" x14ac:dyDescent="0.35">
      <c r="B26" s="33" t="s">
        <v>62</v>
      </c>
      <c r="C26" s="26">
        <v>10168567</v>
      </c>
      <c r="E26" s="33" t="s">
        <v>62</v>
      </c>
      <c r="F26" s="26">
        <v>10168567</v>
      </c>
    </row>
    <row r="27" spans="2:11" x14ac:dyDescent="0.35">
      <c r="B27" s="33" t="s">
        <v>64</v>
      </c>
      <c r="C27" s="26">
        <v>-7057452.0200000005</v>
      </c>
      <c r="E27" s="33" t="s">
        <v>64</v>
      </c>
      <c r="F27" s="26">
        <v>-7057452.0200000005</v>
      </c>
    </row>
    <row r="28" spans="2:11" x14ac:dyDescent="0.35">
      <c r="B28" s="33" t="s">
        <v>61</v>
      </c>
      <c r="C28" s="26">
        <v>-3102579</v>
      </c>
      <c r="E28" s="33" t="s">
        <v>61</v>
      </c>
      <c r="F28" s="26">
        <v>-3102579</v>
      </c>
    </row>
    <row r="29" spans="2:11" x14ac:dyDescent="0.35">
      <c r="B29" s="33" t="s">
        <v>63</v>
      </c>
      <c r="C29" s="26">
        <v>-0.19</v>
      </c>
      <c r="E29" s="33" t="s">
        <v>63</v>
      </c>
      <c r="F29" s="26">
        <v>-0.19</v>
      </c>
    </row>
    <row r="30" spans="2:11" x14ac:dyDescent="0.35">
      <c r="B30" s="30" t="s">
        <v>59</v>
      </c>
      <c r="C30" s="26">
        <v>7336.0900000002612</v>
      </c>
      <c r="E30" s="34" t="s">
        <v>59</v>
      </c>
      <c r="F30" s="35">
        <v>7336.0900000002612</v>
      </c>
    </row>
    <row r="32" spans="2:11" x14ac:dyDescent="0.35">
      <c r="B32" s="36" t="s">
        <v>0</v>
      </c>
    </row>
    <row r="34" spans="2:11" x14ac:dyDescent="0.35">
      <c r="B34" s="37" t="s">
        <v>1</v>
      </c>
      <c r="C34" s="37" t="s">
        <v>2</v>
      </c>
      <c r="D34" s="37" t="s">
        <v>3</v>
      </c>
      <c r="E34" s="37" t="s">
        <v>4</v>
      </c>
      <c r="F34" s="37" t="s">
        <v>5</v>
      </c>
      <c r="G34" s="37" t="s">
        <v>6</v>
      </c>
      <c r="H34" s="37" t="s">
        <v>7</v>
      </c>
      <c r="I34" s="37" t="s">
        <v>8</v>
      </c>
      <c r="J34" s="37" t="s">
        <v>9</v>
      </c>
      <c r="K34" s="37" t="s">
        <v>57</v>
      </c>
    </row>
    <row r="35" spans="2:11" x14ac:dyDescent="0.35">
      <c r="B35" s="38" t="s">
        <v>10</v>
      </c>
      <c r="C35" s="38" t="s">
        <v>11</v>
      </c>
      <c r="D35" s="38" t="s">
        <v>12</v>
      </c>
      <c r="E35" s="39">
        <v>407147</v>
      </c>
      <c r="F35" s="38" t="s">
        <v>13</v>
      </c>
      <c r="G35" s="38" t="s">
        <v>14</v>
      </c>
      <c r="H35" s="38" t="s">
        <v>15</v>
      </c>
      <c r="I35" s="38" t="s">
        <v>16</v>
      </c>
      <c r="J35" s="38" t="s">
        <v>17</v>
      </c>
      <c r="K35" s="40" t="s">
        <v>62</v>
      </c>
    </row>
    <row r="36" spans="2:11" x14ac:dyDescent="0.35">
      <c r="B36" s="38" t="s">
        <v>10</v>
      </c>
      <c r="C36" s="38" t="s">
        <v>11</v>
      </c>
      <c r="D36" s="38" t="s">
        <v>12</v>
      </c>
      <c r="E36" s="39">
        <v>711064</v>
      </c>
      <c r="F36" s="38" t="s">
        <v>18</v>
      </c>
      <c r="G36" s="38" t="s">
        <v>14</v>
      </c>
      <c r="H36" s="38" t="s">
        <v>15</v>
      </c>
      <c r="I36" s="38" t="s">
        <v>16</v>
      </c>
      <c r="J36" s="38" t="s">
        <v>19</v>
      </c>
      <c r="K36" s="40" t="s">
        <v>62</v>
      </c>
    </row>
    <row r="37" spans="2:11" x14ac:dyDescent="0.35">
      <c r="B37" s="38" t="s">
        <v>10</v>
      </c>
      <c r="C37" s="38" t="s">
        <v>20</v>
      </c>
      <c r="D37" s="38" t="s">
        <v>18</v>
      </c>
      <c r="E37" s="39">
        <v>-60178.18</v>
      </c>
      <c r="F37" s="38" t="s">
        <v>21</v>
      </c>
      <c r="G37" s="38" t="s">
        <v>22</v>
      </c>
      <c r="H37" s="38" t="s">
        <v>23</v>
      </c>
      <c r="I37" s="38" t="s">
        <v>16</v>
      </c>
      <c r="J37" s="38" t="s">
        <v>24</v>
      </c>
      <c r="K37" s="38" t="s">
        <v>64</v>
      </c>
    </row>
    <row r="38" spans="2:11" x14ac:dyDescent="0.35">
      <c r="B38" s="38" t="s">
        <v>10</v>
      </c>
      <c r="C38" s="38" t="s">
        <v>20</v>
      </c>
      <c r="D38" s="38" t="s">
        <v>18</v>
      </c>
      <c r="E38" s="39">
        <v>-61378.05</v>
      </c>
      <c r="F38" s="38" t="s">
        <v>21</v>
      </c>
      <c r="G38" s="38" t="s">
        <v>22</v>
      </c>
      <c r="H38" s="38" t="s">
        <v>25</v>
      </c>
      <c r="I38" s="38" t="s">
        <v>16</v>
      </c>
      <c r="J38" s="38" t="s">
        <v>24</v>
      </c>
      <c r="K38" s="38" t="s">
        <v>64</v>
      </c>
    </row>
    <row r="39" spans="2:11" x14ac:dyDescent="0.35">
      <c r="B39" s="38" t="s">
        <v>10</v>
      </c>
      <c r="C39" s="38" t="s">
        <v>20</v>
      </c>
      <c r="D39" s="38" t="s">
        <v>18</v>
      </c>
      <c r="E39" s="39">
        <v>-60028.4</v>
      </c>
      <c r="F39" s="38" t="s">
        <v>21</v>
      </c>
      <c r="G39" s="38" t="s">
        <v>22</v>
      </c>
      <c r="H39" s="38" t="s">
        <v>15</v>
      </c>
      <c r="I39" s="38" t="s">
        <v>16</v>
      </c>
      <c r="J39" s="38" t="s">
        <v>24</v>
      </c>
      <c r="K39" s="38" t="s">
        <v>64</v>
      </c>
    </row>
    <row r="40" spans="2:11" x14ac:dyDescent="0.35">
      <c r="B40" s="38" t="s">
        <v>10</v>
      </c>
      <c r="C40" s="38" t="s">
        <v>20</v>
      </c>
      <c r="D40" s="38" t="s">
        <v>18</v>
      </c>
      <c r="E40" s="39">
        <v>-226762</v>
      </c>
      <c r="F40" s="38" t="s">
        <v>26</v>
      </c>
      <c r="G40" s="38" t="s">
        <v>27</v>
      </c>
      <c r="H40" s="38" t="s">
        <v>15</v>
      </c>
      <c r="I40" s="38" t="s">
        <v>16</v>
      </c>
      <c r="J40" s="38" t="s">
        <v>17</v>
      </c>
      <c r="K40" s="40" t="s">
        <v>61</v>
      </c>
    </row>
    <row r="41" spans="2:11" x14ac:dyDescent="0.35">
      <c r="B41" s="38" t="s">
        <v>10</v>
      </c>
      <c r="C41" s="38" t="s">
        <v>20</v>
      </c>
      <c r="D41" s="38" t="s">
        <v>18</v>
      </c>
      <c r="E41" s="39">
        <v>-0.23</v>
      </c>
      <c r="F41" s="38" t="s">
        <v>12</v>
      </c>
      <c r="G41" s="38" t="s">
        <v>27</v>
      </c>
      <c r="H41" s="38" t="s">
        <v>15</v>
      </c>
      <c r="I41" s="38" t="s">
        <v>16</v>
      </c>
      <c r="J41" s="38" t="s">
        <v>28</v>
      </c>
      <c r="K41" s="40" t="s">
        <v>63</v>
      </c>
    </row>
    <row r="42" spans="2:11" x14ac:dyDescent="0.35">
      <c r="B42" s="38" t="s">
        <v>10</v>
      </c>
      <c r="C42" s="38" t="s">
        <v>20</v>
      </c>
      <c r="D42" s="38" t="s">
        <v>18</v>
      </c>
      <c r="E42" s="39">
        <v>-711064</v>
      </c>
      <c r="F42" s="38" t="s">
        <v>26</v>
      </c>
      <c r="G42" s="38" t="s">
        <v>27</v>
      </c>
      <c r="H42" s="38" t="s">
        <v>15</v>
      </c>
      <c r="I42" s="38" t="s">
        <v>16</v>
      </c>
      <c r="J42" s="38" t="s">
        <v>19</v>
      </c>
      <c r="K42" s="40" t="s">
        <v>61</v>
      </c>
    </row>
    <row r="43" spans="2:11" x14ac:dyDescent="0.35">
      <c r="B43" s="38" t="s">
        <v>10</v>
      </c>
      <c r="C43" s="38" t="s">
        <v>11</v>
      </c>
      <c r="D43" s="38" t="s">
        <v>12</v>
      </c>
      <c r="E43" s="39">
        <v>185101</v>
      </c>
      <c r="F43" s="38" t="s">
        <v>13</v>
      </c>
      <c r="G43" s="38" t="s">
        <v>29</v>
      </c>
      <c r="H43" s="38" t="s">
        <v>30</v>
      </c>
      <c r="I43" s="38" t="s">
        <v>31</v>
      </c>
      <c r="J43" s="38" t="s">
        <v>32</v>
      </c>
      <c r="K43" s="40" t="s">
        <v>62</v>
      </c>
    </row>
    <row r="44" spans="2:11" x14ac:dyDescent="0.35">
      <c r="B44" s="38" t="s">
        <v>10</v>
      </c>
      <c r="C44" s="38" t="s">
        <v>11</v>
      </c>
      <c r="D44" s="38" t="s">
        <v>12</v>
      </c>
      <c r="E44" s="39">
        <v>232272</v>
      </c>
      <c r="F44" s="38" t="s">
        <v>13</v>
      </c>
      <c r="G44" s="38" t="s">
        <v>29</v>
      </c>
      <c r="H44" s="38" t="s">
        <v>33</v>
      </c>
      <c r="I44" s="38" t="s">
        <v>31</v>
      </c>
      <c r="J44" s="38" t="s">
        <v>34</v>
      </c>
      <c r="K44" s="38" t="s">
        <v>62</v>
      </c>
    </row>
    <row r="45" spans="2:11" x14ac:dyDescent="0.35">
      <c r="B45" s="38" t="s">
        <v>10</v>
      </c>
      <c r="C45" s="38" t="s">
        <v>11</v>
      </c>
      <c r="D45" s="38" t="s">
        <v>12</v>
      </c>
      <c r="E45" s="39">
        <v>627981</v>
      </c>
      <c r="F45" s="38" t="s">
        <v>26</v>
      </c>
      <c r="G45" s="38" t="s">
        <v>35</v>
      </c>
      <c r="H45" s="38" t="s">
        <v>36</v>
      </c>
      <c r="I45" s="38" t="s">
        <v>31</v>
      </c>
      <c r="J45" s="38" t="s">
        <v>37</v>
      </c>
      <c r="K45" s="38" t="s">
        <v>62</v>
      </c>
    </row>
    <row r="46" spans="2:11" x14ac:dyDescent="0.35">
      <c r="B46" s="38" t="s">
        <v>10</v>
      </c>
      <c r="C46" s="38" t="s">
        <v>20</v>
      </c>
      <c r="D46" s="38" t="s">
        <v>18</v>
      </c>
      <c r="E46" s="39">
        <v>-64289.58</v>
      </c>
      <c r="F46" s="38" t="s">
        <v>21</v>
      </c>
      <c r="G46" s="38" t="s">
        <v>38</v>
      </c>
      <c r="H46" s="38" t="s">
        <v>39</v>
      </c>
      <c r="I46" s="38" t="s">
        <v>31</v>
      </c>
      <c r="J46" s="38" t="s">
        <v>24</v>
      </c>
      <c r="K46" s="38" t="s">
        <v>64</v>
      </c>
    </row>
    <row r="47" spans="2:11" x14ac:dyDescent="0.35">
      <c r="B47" s="38" t="s">
        <v>10</v>
      </c>
      <c r="C47" s="38" t="s">
        <v>20</v>
      </c>
      <c r="D47" s="38" t="s">
        <v>18</v>
      </c>
      <c r="E47" s="39">
        <v>-59382.66</v>
      </c>
      <c r="F47" s="38" t="s">
        <v>21</v>
      </c>
      <c r="G47" s="38" t="s">
        <v>38</v>
      </c>
      <c r="H47" s="38" t="s">
        <v>40</v>
      </c>
      <c r="I47" s="38" t="s">
        <v>31</v>
      </c>
      <c r="J47" s="38" t="s">
        <v>41</v>
      </c>
      <c r="K47" s="38" t="s">
        <v>64</v>
      </c>
    </row>
    <row r="48" spans="2:11" x14ac:dyDescent="0.35">
      <c r="B48" s="38" t="s">
        <v>10</v>
      </c>
      <c r="C48" s="38" t="s">
        <v>20</v>
      </c>
      <c r="D48" s="38" t="s">
        <v>18</v>
      </c>
      <c r="E48" s="39">
        <v>-64294.93</v>
      </c>
      <c r="F48" s="38" t="s">
        <v>21</v>
      </c>
      <c r="G48" s="38" t="s">
        <v>38</v>
      </c>
      <c r="H48" s="38" t="s">
        <v>30</v>
      </c>
      <c r="I48" s="38" t="s">
        <v>31</v>
      </c>
      <c r="J48" s="38" t="s">
        <v>41</v>
      </c>
      <c r="K48" s="38" t="s">
        <v>64</v>
      </c>
    </row>
    <row r="49" spans="2:11" x14ac:dyDescent="0.35">
      <c r="B49" s="38" t="s">
        <v>10</v>
      </c>
      <c r="C49" s="38" t="s">
        <v>20</v>
      </c>
      <c r="D49" s="38" t="s">
        <v>18</v>
      </c>
      <c r="E49" s="39">
        <v>2866</v>
      </c>
      <c r="F49" s="38" t="s">
        <v>13</v>
      </c>
      <c r="G49" s="38" t="s">
        <v>42</v>
      </c>
      <c r="H49" s="38" t="s">
        <v>30</v>
      </c>
      <c r="I49" s="38" t="s">
        <v>31</v>
      </c>
      <c r="J49" s="38" t="s">
        <v>32</v>
      </c>
      <c r="K49" s="40" t="s">
        <v>61</v>
      </c>
    </row>
    <row r="50" spans="2:11" x14ac:dyDescent="0.35">
      <c r="B50" s="38" t="s">
        <v>10</v>
      </c>
      <c r="C50" s="38" t="s">
        <v>20</v>
      </c>
      <c r="D50" s="38" t="s">
        <v>18</v>
      </c>
      <c r="E50" s="39">
        <v>-63305.98</v>
      </c>
      <c r="F50" s="38" t="s">
        <v>21</v>
      </c>
      <c r="G50" s="38" t="s">
        <v>38</v>
      </c>
      <c r="H50" s="38" t="s">
        <v>43</v>
      </c>
      <c r="I50" s="38" t="s">
        <v>31</v>
      </c>
      <c r="J50" s="38" t="s">
        <v>41</v>
      </c>
      <c r="K50" s="38" t="s">
        <v>64</v>
      </c>
    </row>
    <row r="51" spans="2:11" x14ac:dyDescent="0.35">
      <c r="B51" s="38" t="s">
        <v>10</v>
      </c>
      <c r="C51" s="38" t="s">
        <v>20</v>
      </c>
      <c r="D51" s="38" t="s">
        <v>18</v>
      </c>
      <c r="E51" s="39">
        <v>-67102.12</v>
      </c>
      <c r="F51" s="38" t="s">
        <v>21</v>
      </c>
      <c r="G51" s="38" t="s">
        <v>38</v>
      </c>
      <c r="H51" s="38" t="s">
        <v>44</v>
      </c>
      <c r="I51" s="38" t="s">
        <v>31</v>
      </c>
      <c r="J51" s="38" t="s">
        <v>41</v>
      </c>
      <c r="K51" s="38" t="s">
        <v>64</v>
      </c>
    </row>
    <row r="52" spans="2:11" x14ac:dyDescent="0.35">
      <c r="B52" s="38" t="s">
        <v>10</v>
      </c>
      <c r="C52" s="38" t="s">
        <v>20</v>
      </c>
      <c r="D52" s="38" t="s">
        <v>18</v>
      </c>
      <c r="E52" s="39">
        <v>-62948.1</v>
      </c>
      <c r="F52" s="38" t="s">
        <v>21</v>
      </c>
      <c r="G52" s="38" t="s">
        <v>38</v>
      </c>
      <c r="H52" s="38" t="s">
        <v>33</v>
      </c>
      <c r="I52" s="38" t="s">
        <v>31</v>
      </c>
      <c r="J52" s="38" t="s">
        <v>41</v>
      </c>
      <c r="K52" s="38" t="s">
        <v>64</v>
      </c>
    </row>
    <row r="53" spans="2:11" x14ac:dyDescent="0.35">
      <c r="B53" s="38" t="s">
        <v>10</v>
      </c>
      <c r="C53" s="38" t="s">
        <v>20</v>
      </c>
      <c r="D53" s="38" t="s">
        <v>18</v>
      </c>
      <c r="E53" s="39">
        <v>-38915</v>
      </c>
      <c r="F53" s="38" t="s">
        <v>26</v>
      </c>
      <c r="G53" s="38" t="s">
        <v>42</v>
      </c>
      <c r="H53" s="38" t="s">
        <v>33</v>
      </c>
      <c r="I53" s="38" t="s">
        <v>31</v>
      </c>
      <c r="J53" s="38" t="s">
        <v>34</v>
      </c>
      <c r="K53" s="40" t="s">
        <v>61</v>
      </c>
    </row>
    <row r="54" spans="2:11" x14ac:dyDescent="0.35">
      <c r="B54" s="38" t="s">
        <v>10</v>
      </c>
      <c r="C54" s="38" t="s">
        <v>20</v>
      </c>
      <c r="D54" s="38" t="s">
        <v>18</v>
      </c>
      <c r="E54" s="39">
        <v>-64960.959999999999</v>
      </c>
      <c r="F54" s="38" t="s">
        <v>21</v>
      </c>
      <c r="G54" s="38" t="s">
        <v>38</v>
      </c>
      <c r="H54" s="38" t="s">
        <v>45</v>
      </c>
      <c r="I54" s="38" t="s">
        <v>31</v>
      </c>
      <c r="J54" s="38" t="s">
        <v>41</v>
      </c>
      <c r="K54" s="38" t="s">
        <v>64</v>
      </c>
    </row>
    <row r="55" spans="2:11" x14ac:dyDescent="0.35">
      <c r="B55" s="38" t="s">
        <v>10</v>
      </c>
      <c r="C55" s="38" t="s">
        <v>20</v>
      </c>
      <c r="D55" s="38" t="s">
        <v>18</v>
      </c>
      <c r="E55" s="39">
        <v>-67228.17</v>
      </c>
      <c r="F55" s="38" t="s">
        <v>21</v>
      </c>
      <c r="G55" s="38" t="s">
        <v>38</v>
      </c>
      <c r="H55" s="38" t="s">
        <v>46</v>
      </c>
      <c r="I55" s="38" t="s">
        <v>31</v>
      </c>
      <c r="J55" s="38" t="s">
        <v>41</v>
      </c>
      <c r="K55" s="38" t="s">
        <v>64</v>
      </c>
    </row>
    <row r="56" spans="2:11" x14ac:dyDescent="0.35">
      <c r="B56" s="38" t="s">
        <v>10</v>
      </c>
      <c r="C56" s="38" t="s">
        <v>20</v>
      </c>
      <c r="D56" s="38" t="s">
        <v>18</v>
      </c>
      <c r="E56" s="39">
        <v>-61870.34</v>
      </c>
      <c r="F56" s="38" t="s">
        <v>21</v>
      </c>
      <c r="G56" s="38" t="s">
        <v>38</v>
      </c>
      <c r="H56" s="38" t="s">
        <v>36</v>
      </c>
      <c r="I56" s="38" t="s">
        <v>31</v>
      </c>
      <c r="J56" s="38" t="s">
        <v>41</v>
      </c>
      <c r="K56" s="38" t="s">
        <v>64</v>
      </c>
    </row>
    <row r="57" spans="2:11" x14ac:dyDescent="0.35">
      <c r="B57" s="38" t="s">
        <v>10</v>
      </c>
      <c r="C57" s="38" t="s">
        <v>20</v>
      </c>
      <c r="D57" s="38" t="s">
        <v>18</v>
      </c>
      <c r="E57" s="39">
        <v>-433922</v>
      </c>
      <c r="F57" s="38" t="s">
        <v>18</v>
      </c>
      <c r="G57" s="38" t="s">
        <v>47</v>
      </c>
      <c r="H57" s="38" t="s">
        <v>36</v>
      </c>
      <c r="I57" s="38" t="s">
        <v>31</v>
      </c>
      <c r="J57" s="38" t="s">
        <v>37</v>
      </c>
      <c r="K57" s="40" t="s">
        <v>61</v>
      </c>
    </row>
    <row r="58" spans="2:11" x14ac:dyDescent="0.35">
      <c r="B58" s="38" t="s">
        <v>48</v>
      </c>
      <c r="C58" s="38" t="s">
        <v>49</v>
      </c>
      <c r="D58" s="38" t="s">
        <v>26</v>
      </c>
      <c r="E58" s="39">
        <v>3311755</v>
      </c>
      <c r="F58" s="38" t="s">
        <v>13</v>
      </c>
      <c r="G58" s="38" t="s">
        <v>50</v>
      </c>
      <c r="H58" s="38" t="s">
        <v>15</v>
      </c>
      <c r="I58" s="38" t="s">
        <v>16</v>
      </c>
      <c r="J58" s="38" t="s">
        <v>17</v>
      </c>
      <c r="K58" s="40" t="s">
        <v>62</v>
      </c>
    </row>
    <row r="59" spans="2:11" x14ac:dyDescent="0.35">
      <c r="B59" s="38" t="s">
        <v>48</v>
      </c>
      <c r="C59" s="38" t="s">
        <v>49</v>
      </c>
      <c r="D59" s="38" t="s">
        <v>26</v>
      </c>
      <c r="E59" s="39">
        <v>1784653</v>
      </c>
      <c r="F59" s="38" t="s">
        <v>18</v>
      </c>
      <c r="G59" s="38" t="s">
        <v>50</v>
      </c>
      <c r="H59" s="38" t="s">
        <v>15</v>
      </c>
      <c r="I59" s="38" t="s">
        <v>16</v>
      </c>
      <c r="J59" s="38" t="s">
        <v>19</v>
      </c>
      <c r="K59" s="40" t="s">
        <v>62</v>
      </c>
    </row>
    <row r="60" spans="2:11" x14ac:dyDescent="0.35">
      <c r="B60" s="38" t="s">
        <v>48</v>
      </c>
      <c r="C60" s="38" t="s">
        <v>20</v>
      </c>
      <c r="D60" s="38" t="s">
        <v>18</v>
      </c>
      <c r="E60" s="39">
        <v>-555054.82999999996</v>
      </c>
      <c r="F60" s="38" t="s">
        <v>21</v>
      </c>
      <c r="G60" s="38" t="s">
        <v>51</v>
      </c>
      <c r="H60" s="38" t="s">
        <v>23</v>
      </c>
      <c r="I60" s="38" t="s">
        <v>16</v>
      </c>
      <c r="J60" s="38" t="s">
        <v>24</v>
      </c>
      <c r="K60" s="38" t="s">
        <v>64</v>
      </c>
    </row>
    <row r="61" spans="2:11" x14ac:dyDescent="0.35">
      <c r="B61" s="38" t="s">
        <v>48</v>
      </c>
      <c r="C61" s="38" t="s">
        <v>20</v>
      </c>
      <c r="D61" s="38" t="s">
        <v>18</v>
      </c>
      <c r="E61" s="39">
        <v>-556873.34</v>
      </c>
      <c r="F61" s="38" t="s">
        <v>21</v>
      </c>
      <c r="G61" s="38" t="s">
        <v>51</v>
      </c>
      <c r="H61" s="38" t="s">
        <v>25</v>
      </c>
      <c r="I61" s="38" t="s">
        <v>16</v>
      </c>
      <c r="J61" s="38" t="s">
        <v>24</v>
      </c>
      <c r="K61" s="38" t="s">
        <v>64</v>
      </c>
    </row>
    <row r="62" spans="2:11" x14ac:dyDescent="0.35">
      <c r="B62" s="38" t="s">
        <v>48</v>
      </c>
      <c r="C62" s="38" t="s">
        <v>20</v>
      </c>
      <c r="D62" s="38" t="s">
        <v>18</v>
      </c>
      <c r="E62" s="39">
        <v>-558341.68999999994</v>
      </c>
      <c r="F62" s="38" t="s">
        <v>21</v>
      </c>
      <c r="G62" s="38" t="s">
        <v>51</v>
      </c>
      <c r="H62" s="38" t="s">
        <v>15</v>
      </c>
      <c r="I62" s="38" t="s">
        <v>16</v>
      </c>
      <c r="J62" s="38" t="s">
        <v>24</v>
      </c>
      <c r="K62" s="38" t="s">
        <v>64</v>
      </c>
    </row>
    <row r="63" spans="2:11" x14ac:dyDescent="0.35">
      <c r="B63" s="38" t="s">
        <v>48</v>
      </c>
      <c r="C63" s="38" t="s">
        <v>20</v>
      </c>
      <c r="D63" s="38" t="s">
        <v>18</v>
      </c>
      <c r="E63" s="39">
        <v>-1632950</v>
      </c>
      <c r="F63" s="38" t="s">
        <v>26</v>
      </c>
      <c r="G63" s="38" t="s">
        <v>50</v>
      </c>
      <c r="H63" s="38" t="s">
        <v>15</v>
      </c>
      <c r="I63" s="38" t="s">
        <v>16</v>
      </c>
      <c r="J63" s="38" t="s">
        <v>17</v>
      </c>
      <c r="K63" s="40" t="s">
        <v>61</v>
      </c>
    </row>
    <row r="64" spans="2:11" x14ac:dyDescent="0.35">
      <c r="B64" s="38" t="s">
        <v>48</v>
      </c>
      <c r="C64" s="38" t="s">
        <v>20</v>
      </c>
      <c r="D64" s="38" t="s">
        <v>18</v>
      </c>
      <c r="E64" s="39">
        <v>-0.19</v>
      </c>
      <c r="F64" s="38" t="s">
        <v>12</v>
      </c>
      <c r="G64" s="38" t="s">
        <v>50</v>
      </c>
      <c r="H64" s="38" t="s">
        <v>15</v>
      </c>
      <c r="I64" s="38" t="s">
        <v>16</v>
      </c>
      <c r="J64" s="38" t="s">
        <v>28</v>
      </c>
      <c r="K64" s="40" t="s">
        <v>63</v>
      </c>
    </row>
    <row r="65" spans="2:11" x14ac:dyDescent="0.35">
      <c r="B65" s="38" t="s">
        <v>48</v>
      </c>
      <c r="C65" s="38" t="s">
        <v>20</v>
      </c>
      <c r="D65" s="38" t="s">
        <v>18</v>
      </c>
      <c r="E65" s="39">
        <v>-1784653</v>
      </c>
      <c r="F65" s="38" t="s">
        <v>26</v>
      </c>
      <c r="G65" s="38" t="s">
        <v>50</v>
      </c>
      <c r="H65" s="38" t="s">
        <v>15</v>
      </c>
      <c r="I65" s="38" t="s">
        <v>16</v>
      </c>
      <c r="J65" s="38" t="s">
        <v>19</v>
      </c>
      <c r="K65" s="40" t="s">
        <v>61</v>
      </c>
    </row>
    <row r="66" spans="2:11" x14ac:dyDescent="0.35">
      <c r="B66" s="38" t="s">
        <v>48</v>
      </c>
      <c r="C66" s="38" t="s">
        <v>49</v>
      </c>
      <c r="D66" s="38" t="s">
        <v>26</v>
      </c>
      <c r="E66" s="39">
        <v>3471464</v>
      </c>
      <c r="F66" s="38" t="s">
        <v>13</v>
      </c>
      <c r="G66" s="38" t="s">
        <v>52</v>
      </c>
      <c r="H66" s="38" t="s">
        <v>30</v>
      </c>
      <c r="I66" s="38" t="s">
        <v>31</v>
      </c>
      <c r="J66" s="38" t="s">
        <v>32</v>
      </c>
      <c r="K66" s="40" t="s">
        <v>62</v>
      </c>
    </row>
    <row r="67" spans="2:11" x14ac:dyDescent="0.35">
      <c r="B67" s="38" t="s">
        <v>48</v>
      </c>
      <c r="C67" s="38" t="s">
        <v>49</v>
      </c>
      <c r="D67" s="38" t="s">
        <v>26</v>
      </c>
      <c r="E67" s="39">
        <v>1180287</v>
      </c>
      <c r="F67" s="38" t="s">
        <v>13</v>
      </c>
      <c r="G67" s="38" t="s">
        <v>52</v>
      </c>
      <c r="H67" s="38" t="s">
        <v>33</v>
      </c>
      <c r="I67" s="38" t="s">
        <v>31</v>
      </c>
      <c r="J67" s="38" t="s">
        <v>34</v>
      </c>
      <c r="K67" s="38" t="s">
        <v>62</v>
      </c>
    </row>
    <row r="68" spans="2:11" x14ac:dyDescent="0.35">
      <c r="B68" s="38" t="s">
        <v>48</v>
      </c>
      <c r="C68" s="38" t="s">
        <v>49</v>
      </c>
      <c r="D68" s="38" t="s">
        <v>26</v>
      </c>
      <c r="E68" s="39">
        <v>420408</v>
      </c>
      <c r="F68" s="38" t="s">
        <v>26</v>
      </c>
      <c r="G68" s="38" t="s">
        <v>53</v>
      </c>
      <c r="H68" s="38" t="s">
        <v>36</v>
      </c>
      <c r="I68" s="38" t="s">
        <v>31</v>
      </c>
      <c r="J68" s="38" t="s">
        <v>37</v>
      </c>
      <c r="K68" s="38" t="s">
        <v>62</v>
      </c>
    </row>
    <row r="69" spans="2:11" x14ac:dyDescent="0.35">
      <c r="B69" s="38" t="s">
        <v>48</v>
      </c>
      <c r="C69" s="38" t="s">
        <v>20</v>
      </c>
      <c r="D69" s="38" t="s">
        <v>18</v>
      </c>
      <c r="E69" s="39">
        <v>-599266.61</v>
      </c>
      <c r="F69" s="38" t="s">
        <v>21</v>
      </c>
      <c r="G69" s="38" t="s">
        <v>54</v>
      </c>
      <c r="H69" s="38" t="s">
        <v>39</v>
      </c>
      <c r="I69" s="38" t="s">
        <v>31</v>
      </c>
      <c r="J69" s="38" t="s">
        <v>24</v>
      </c>
      <c r="K69" s="38" t="s">
        <v>64</v>
      </c>
    </row>
    <row r="70" spans="2:11" x14ac:dyDescent="0.35">
      <c r="B70" s="38" t="s">
        <v>48</v>
      </c>
      <c r="C70" s="38" t="s">
        <v>20</v>
      </c>
      <c r="D70" s="38" t="s">
        <v>18</v>
      </c>
      <c r="E70" s="39">
        <v>-570655.93000000005</v>
      </c>
      <c r="F70" s="38" t="s">
        <v>21</v>
      </c>
      <c r="G70" s="38" t="s">
        <v>54</v>
      </c>
      <c r="H70" s="38" t="s">
        <v>40</v>
      </c>
      <c r="I70" s="38" t="s">
        <v>31</v>
      </c>
      <c r="J70" s="38" t="s">
        <v>41</v>
      </c>
      <c r="K70" s="38" t="s">
        <v>64</v>
      </c>
    </row>
    <row r="71" spans="2:11" x14ac:dyDescent="0.35">
      <c r="B71" s="38" t="s">
        <v>48</v>
      </c>
      <c r="C71" s="38" t="s">
        <v>20</v>
      </c>
      <c r="D71" s="38" t="s">
        <v>18</v>
      </c>
      <c r="E71" s="39">
        <v>-604586.73</v>
      </c>
      <c r="F71" s="38" t="s">
        <v>21</v>
      </c>
      <c r="G71" s="38" t="s">
        <v>54</v>
      </c>
      <c r="H71" s="38" t="s">
        <v>30</v>
      </c>
      <c r="I71" s="38" t="s">
        <v>31</v>
      </c>
      <c r="J71" s="38" t="s">
        <v>41</v>
      </c>
      <c r="K71" s="38" t="s">
        <v>64</v>
      </c>
    </row>
    <row r="72" spans="2:11" x14ac:dyDescent="0.35">
      <c r="B72" s="38" t="s">
        <v>48</v>
      </c>
      <c r="C72" s="38" t="s">
        <v>20</v>
      </c>
      <c r="D72" s="38" t="s">
        <v>18</v>
      </c>
      <c r="E72" s="39">
        <v>-1696951</v>
      </c>
      <c r="F72" s="38" t="s">
        <v>26</v>
      </c>
      <c r="G72" s="38" t="s">
        <v>55</v>
      </c>
      <c r="H72" s="38" t="s">
        <v>30</v>
      </c>
      <c r="I72" s="38" t="s">
        <v>31</v>
      </c>
      <c r="J72" s="38" t="s">
        <v>32</v>
      </c>
      <c r="K72" s="40" t="s">
        <v>61</v>
      </c>
    </row>
    <row r="73" spans="2:11" x14ac:dyDescent="0.35">
      <c r="B73" s="38" t="s">
        <v>48</v>
      </c>
      <c r="C73" s="38" t="s">
        <v>20</v>
      </c>
      <c r="D73" s="38" t="s">
        <v>18</v>
      </c>
      <c r="E73" s="39">
        <v>-592652.67000000004</v>
      </c>
      <c r="F73" s="38" t="s">
        <v>21</v>
      </c>
      <c r="G73" s="38" t="s">
        <v>54</v>
      </c>
      <c r="H73" s="38" t="s">
        <v>43</v>
      </c>
      <c r="I73" s="38" t="s">
        <v>31</v>
      </c>
      <c r="J73" s="38" t="s">
        <v>41</v>
      </c>
      <c r="K73" s="38" t="s">
        <v>64</v>
      </c>
    </row>
    <row r="74" spans="2:11" x14ac:dyDescent="0.35">
      <c r="B74" s="38" t="s">
        <v>48</v>
      </c>
      <c r="C74" s="38" t="s">
        <v>20</v>
      </c>
      <c r="D74" s="38" t="s">
        <v>18</v>
      </c>
      <c r="E74" s="39">
        <v>-612158.30000000005</v>
      </c>
      <c r="F74" s="38" t="s">
        <v>21</v>
      </c>
      <c r="G74" s="38" t="s">
        <v>54</v>
      </c>
      <c r="H74" s="38" t="s">
        <v>44</v>
      </c>
      <c r="I74" s="38" t="s">
        <v>31</v>
      </c>
      <c r="J74" s="38" t="s">
        <v>41</v>
      </c>
      <c r="K74" s="38" t="s">
        <v>64</v>
      </c>
    </row>
    <row r="75" spans="2:11" x14ac:dyDescent="0.35">
      <c r="B75" s="38" t="s">
        <v>48</v>
      </c>
      <c r="C75" s="38" t="s">
        <v>20</v>
      </c>
      <c r="D75" s="38" t="s">
        <v>18</v>
      </c>
      <c r="E75" s="39">
        <v>-591534.34</v>
      </c>
      <c r="F75" s="38" t="s">
        <v>21</v>
      </c>
      <c r="G75" s="38" t="s">
        <v>54</v>
      </c>
      <c r="H75" s="38" t="s">
        <v>33</v>
      </c>
      <c r="I75" s="38" t="s">
        <v>31</v>
      </c>
      <c r="J75" s="38" t="s">
        <v>41</v>
      </c>
      <c r="K75" s="38" t="s">
        <v>64</v>
      </c>
    </row>
    <row r="76" spans="2:11" x14ac:dyDescent="0.35">
      <c r="B76" s="38" t="s">
        <v>48</v>
      </c>
      <c r="C76" s="38" t="s">
        <v>20</v>
      </c>
      <c r="D76" s="38" t="s">
        <v>18</v>
      </c>
      <c r="E76" s="39">
        <v>616058</v>
      </c>
      <c r="F76" s="38" t="s">
        <v>13</v>
      </c>
      <c r="G76" s="38" t="s">
        <v>55</v>
      </c>
      <c r="H76" s="38" t="s">
        <v>33</v>
      </c>
      <c r="I76" s="38" t="s">
        <v>31</v>
      </c>
      <c r="J76" s="38" t="s">
        <v>34</v>
      </c>
      <c r="K76" s="40" t="s">
        <v>61</v>
      </c>
    </row>
    <row r="77" spans="2:11" x14ac:dyDescent="0.35">
      <c r="B77" s="38" t="s">
        <v>48</v>
      </c>
      <c r="C77" s="38" t="s">
        <v>20</v>
      </c>
      <c r="D77" s="38" t="s">
        <v>18</v>
      </c>
      <c r="E77" s="39">
        <v>-601632.11</v>
      </c>
      <c r="F77" s="38" t="s">
        <v>21</v>
      </c>
      <c r="G77" s="38" t="s">
        <v>54</v>
      </c>
      <c r="H77" s="38" t="s">
        <v>45</v>
      </c>
      <c r="I77" s="38" t="s">
        <v>31</v>
      </c>
      <c r="J77" s="38" t="s">
        <v>41</v>
      </c>
      <c r="K77" s="38" t="s">
        <v>64</v>
      </c>
    </row>
    <row r="78" spans="2:11" x14ac:dyDescent="0.35">
      <c r="B78" s="38" t="s">
        <v>48</v>
      </c>
      <c r="C78" s="38" t="s">
        <v>20</v>
      </c>
      <c r="D78" s="38" t="s">
        <v>18</v>
      </c>
      <c r="E78" s="39">
        <v>-624887.56999999995</v>
      </c>
      <c r="F78" s="38" t="s">
        <v>21</v>
      </c>
      <c r="G78" s="38" t="s">
        <v>54</v>
      </c>
      <c r="H78" s="38" t="s">
        <v>46</v>
      </c>
      <c r="I78" s="38" t="s">
        <v>31</v>
      </c>
      <c r="J78" s="38" t="s">
        <v>41</v>
      </c>
      <c r="K78" s="38" t="s">
        <v>64</v>
      </c>
    </row>
    <row r="79" spans="2:11" x14ac:dyDescent="0.35">
      <c r="B79" s="38" t="s">
        <v>48</v>
      </c>
      <c r="C79" s="38" t="s">
        <v>20</v>
      </c>
      <c r="D79" s="38" t="s">
        <v>18</v>
      </c>
      <c r="E79" s="39">
        <v>-589807.9</v>
      </c>
      <c r="F79" s="38" t="s">
        <v>21</v>
      </c>
      <c r="G79" s="38" t="s">
        <v>54</v>
      </c>
      <c r="H79" s="38" t="s">
        <v>36</v>
      </c>
      <c r="I79" s="38" t="s">
        <v>31</v>
      </c>
      <c r="J79" s="38" t="s">
        <v>41</v>
      </c>
      <c r="K79" s="38" t="s">
        <v>64</v>
      </c>
    </row>
    <row r="80" spans="2:11" x14ac:dyDescent="0.35">
      <c r="B80" s="38" t="s">
        <v>48</v>
      </c>
      <c r="C80" s="38" t="s">
        <v>20</v>
      </c>
      <c r="D80" s="38" t="s">
        <v>18</v>
      </c>
      <c r="E80" s="39">
        <v>1395917</v>
      </c>
      <c r="F80" s="38" t="s">
        <v>26</v>
      </c>
      <c r="G80" s="38" t="s">
        <v>56</v>
      </c>
      <c r="H80" s="38" t="s">
        <v>36</v>
      </c>
      <c r="I80" s="38" t="s">
        <v>31</v>
      </c>
      <c r="J80" s="38" t="s">
        <v>37</v>
      </c>
      <c r="K80" s="40" t="s">
        <v>61</v>
      </c>
    </row>
  </sheetData>
  <mergeCells count="2">
    <mergeCell ref="B4:F7"/>
    <mergeCell ref="B8:F8"/>
  </mergeCells>
  <pageMargins left="0.7" right="0.7" top="0.75" bottom="0.75" header="0.3" footer="0.3"/>
  <pageSetup orientation="portrait" horizontalDpi="4294967295" verticalDpi="4294967295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8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Props1.xml><?xml version="1.0" encoding="utf-8"?>
<ds:datastoreItem xmlns:ds="http://schemas.openxmlformats.org/officeDocument/2006/customXml" ds:itemID="{0090E2AC-2A72-4893-AED4-97F3D05F779A}"/>
</file>

<file path=customXml/itemProps2.xml><?xml version="1.0" encoding="utf-8"?>
<ds:datastoreItem xmlns:ds="http://schemas.openxmlformats.org/officeDocument/2006/customXml" ds:itemID="{FCA40AAC-4FF7-4795-9239-D7809D855FAE}"/>
</file>

<file path=customXml/itemProps3.xml><?xml version="1.0" encoding="utf-8"?>
<ds:datastoreItem xmlns:ds="http://schemas.openxmlformats.org/officeDocument/2006/customXml" ds:itemID="{88166C73-4ACC-4C7E-B4E3-FECD86432619}"/>
</file>

<file path=customXml/itemProps4.xml><?xml version="1.0" encoding="utf-8"?>
<ds:datastoreItem xmlns:ds="http://schemas.openxmlformats.org/officeDocument/2006/customXml" ds:itemID="{AC06649D-8A78-4268-939A-FEF2E979FFC7}"/>
</file>

<file path=customXml/itemProps5.xml><?xml version="1.0" encoding="utf-8"?>
<ds:datastoreItem xmlns:ds="http://schemas.openxmlformats.org/officeDocument/2006/customXml" ds:itemID="{1B328FA3-4EE1-463B-AD9B-C0D8A64CF4D8}"/>
</file>

<file path=customXml/itemProps6.xml><?xml version="1.0" encoding="utf-8"?>
<ds:datastoreItem xmlns:ds="http://schemas.openxmlformats.org/officeDocument/2006/customXml" ds:itemID="{D1CF4E88-C1E2-489A-90EC-E8A1964D4432}"/>
</file>

<file path=customXml/itemProps7.xml><?xml version="1.0" encoding="utf-8"?>
<ds:datastoreItem xmlns:ds="http://schemas.openxmlformats.org/officeDocument/2006/customXml" ds:itemID="{27F7735A-069A-47F7-8CB5-44A5415EA085}"/>
</file>

<file path=customXml/itemProps8.xml><?xml version="1.0" encoding="utf-8"?>
<ds:datastoreItem xmlns:ds="http://schemas.openxmlformats.org/officeDocument/2006/customXml" ds:itemID="{C1409C4F-F5BC-4915-9C0F-7120AA870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Brinker</dc:creator>
  <cp:lastModifiedBy>McVay, Kevin</cp:lastModifiedBy>
  <dcterms:created xsi:type="dcterms:W3CDTF">2018-10-22T16:14:36Z</dcterms:created>
  <dcterms:modified xsi:type="dcterms:W3CDTF">2019-01-02T00:14:38Z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