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gulatory_Affairs\2018 Washington General Rate Case\Revenue Requirement\WPs Revised\"/>
    </mc:Choice>
  </mc:AlternateContent>
  <bookViews>
    <workbookView xWindow="480" yWindow="30" windowWidth="27795" windowHeight="133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6" i="1"/>
  <c r="D13" i="1"/>
  <c r="E26" i="1"/>
  <c r="D26" i="1"/>
  <c r="D28" i="1" s="1"/>
  <c r="E29" i="1" l="1"/>
  <c r="E30" i="1" l="1"/>
  <c r="E32" i="1" s="1"/>
  <c r="D10" i="1" s="1"/>
  <c r="D11" i="1" l="1"/>
  <c r="D19" i="1" s="1"/>
  <c r="D6" i="1"/>
  <c r="D14" i="1" l="1"/>
  <c r="D7" i="1"/>
  <c r="D18" i="1" l="1"/>
  <c r="D20" i="1" s="1"/>
  <c r="E19" i="1" s="1"/>
  <c r="D15" i="1"/>
  <c r="E18" i="1" l="1"/>
</calcChain>
</file>

<file path=xl/sharedStrings.xml><?xml version="1.0" encoding="utf-8"?>
<sst xmlns="http://schemas.openxmlformats.org/spreadsheetml/2006/main" count="42" uniqueCount="33">
  <si>
    <t>Oregon</t>
  </si>
  <si>
    <t>Washington</t>
  </si>
  <si>
    <t>367.24</t>
  </si>
  <si>
    <t>367.25</t>
  </si>
  <si>
    <t>367.26</t>
  </si>
  <si>
    <t>Firm Volumes Factor</t>
  </si>
  <si>
    <t>Direct</t>
  </si>
  <si>
    <t>SMPE</t>
  </si>
  <si>
    <t>less WA SMPE</t>
  </si>
  <si>
    <t xml:space="preserve">  Net for Factor</t>
  </si>
  <si>
    <t>Total</t>
  </si>
  <si>
    <t>Gross Plant</t>
  </si>
  <si>
    <t>Allocation Factor</t>
  </si>
  <si>
    <t>Transmission Factor</t>
  </si>
  <si>
    <t>Miles</t>
  </si>
  <si>
    <t>Oregon Direct</t>
  </si>
  <si>
    <t>Oregon Direct % of Total</t>
  </si>
  <si>
    <t>Oregon Direct Miles</t>
  </si>
  <si>
    <t>Non-Direct Miles</t>
  </si>
  <si>
    <t xml:space="preserve">Washington allocation of SMPE </t>
  </si>
  <si>
    <t>p. 514</t>
  </si>
  <si>
    <t>line 28</t>
  </si>
  <si>
    <t>minus line 6</t>
  </si>
  <si>
    <t>line 1 + 5</t>
  </si>
  <si>
    <t>line 2 + 6</t>
  </si>
  <si>
    <t>line 3</t>
  </si>
  <si>
    <t>line 7</t>
  </si>
  <si>
    <t>p. 204-209</t>
  </si>
  <si>
    <t>p. 204-210</t>
  </si>
  <si>
    <t>p. 204-211</t>
  </si>
  <si>
    <t>line 22 X line 24</t>
  </si>
  <si>
    <t>line 22 - line 25</t>
  </si>
  <si>
    <t>Based on 2017 Form 2 - Miles (p. 514) &amp; Plant (p. 204-209)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</si>
</sst>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43" fontId="0" fillId="0" borderId="0" xfId="1" applyFont="1"/>
    <xf numFmtId="164" fontId="0" fillId="0" borderId="0" xfId="1" applyNumberFormat="1" applyFont="1"/>
    <xf numFmtId="43" fontId="0" fillId="0" borderId="1" xfId="1" applyFont="1" applyBorder="1"/>
    <xf numFmtId="164" fontId="0" fillId="0" borderId="1" xfId="1" applyNumberFormat="1" applyFont="1" applyBorder="1"/>
    <xf numFmtId="43" fontId="0" fillId="0" borderId="0" xfId="0" applyNumberFormat="1"/>
    <xf numFmtId="43" fontId="0" fillId="0" borderId="1" xfId="0" applyNumberFormat="1" applyBorder="1"/>
    <xf numFmtId="9" fontId="0" fillId="0" borderId="0" xfId="2" applyFont="1"/>
    <xf numFmtId="10" fontId="0" fillId="2" borderId="0" xfId="2" applyNumberFormat="1" applyFont="1" applyFill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0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E31" sqref="E31"/>
    </sheetView>
  </sheetViews>
  <sheetFormatPr defaultRowHeight="15" x14ac:dyDescent="0.25"/>
  <cols>
    <col min="1" max="1" width="9.140625" style="10"/>
    <col min="2" max="2" width="13.7109375" style="10" customWidth="1"/>
    <col min="3" max="3" width="18.42578125" style="10" customWidth="1"/>
    <col min="4" max="5" width="16.7109375" customWidth="1"/>
    <col min="6" max="6" width="15.7109375" style="9" customWidth="1"/>
  </cols>
  <sheetData>
    <row r="1" spans="1:6" x14ac:dyDescent="0.25">
      <c r="A1" s="10" t="s">
        <v>13</v>
      </c>
    </row>
    <row r="2" spans="1:6" x14ac:dyDescent="0.25">
      <c r="A2" s="10" t="s">
        <v>32</v>
      </c>
    </row>
    <row r="4" spans="1:6" x14ac:dyDescent="0.25">
      <c r="D4" s="13" t="s">
        <v>14</v>
      </c>
    </row>
    <row r="5" spans="1:6" x14ac:dyDescent="0.25">
      <c r="A5" s="11">
        <v>1</v>
      </c>
      <c r="B5" s="10" t="s">
        <v>0</v>
      </c>
      <c r="C5" s="10" t="s">
        <v>6</v>
      </c>
      <c r="D5" s="1">
        <v>645</v>
      </c>
      <c r="F5" s="9" t="s">
        <v>20</v>
      </c>
    </row>
    <row r="6" spans="1:6" x14ac:dyDescent="0.25">
      <c r="A6" s="11">
        <f>+A5+1</f>
        <v>2</v>
      </c>
      <c r="C6" s="10" t="s">
        <v>8</v>
      </c>
      <c r="D6" s="3">
        <f>-D10</f>
        <v>-4.3952360921291369</v>
      </c>
      <c r="F6" s="9" t="s">
        <v>22</v>
      </c>
    </row>
    <row r="7" spans="1:6" x14ac:dyDescent="0.25">
      <c r="A7" s="11">
        <f t="shared" ref="A7:A32" si="0">+A6+1</f>
        <v>3</v>
      </c>
      <c r="C7" s="12" t="s">
        <v>9</v>
      </c>
      <c r="D7" s="1">
        <f>+D5+D6</f>
        <v>640.60476390787085</v>
      </c>
    </row>
    <row r="8" spans="1:6" x14ac:dyDescent="0.25">
      <c r="A8" s="11">
        <f t="shared" si="0"/>
        <v>4</v>
      </c>
      <c r="D8" s="1"/>
    </row>
    <row r="9" spans="1:6" x14ac:dyDescent="0.25">
      <c r="A9" s="11">
        <f t="shared" si="0"/>
        <v>5</v>
      </c>
      <c r="B9" s="10" t="s">
        <v>1</v>
      </c>
      <c r="C9" s="10" t="s">
        <v>6</v>
      </c>
      <c r="D9" s="1">
        <v>3.4</v>
      </c>
      <c r="F9" s="9" t="s">
        <v>20</v>
      </c>
    </row>
    <row r="10" spans="1:6" x14ac:dyDescent="0.25">
      <c r="A10" s="11">
        <f t="shared" si="0"/>
        <v>6</v>
      </c>
      <c r="C10" s="10" t="s">
        <v>7</v>
      </c>
      <c r="D10" s="3">
        <f>+E32</f>
        <v>4.3952360921291369</v>
      </c>
      <c r="F10" s="9" t="s">
        <v>21</v>
      </c>
    </row>
    <row r="11" spans="1:6" x14ac:dyDescent="0.25">
      <c r="A11" s="11">
        <f t="shared" si="0"/>
        <v>7</v>
      </c>
      <c r="C11" s="12" t="s">
        <v>9</v>
      </c>
      <c r="D11" s="1">
        <f>+D9+D10</f>
        <v>7.7952360921291373</v>
      </c>
    </row>
    <row r="12" spans="1:6" x14ac:dyDescent="0.25">
      <c r="A12" s="11">
        <f t="shared" si="0"/>
        <v>8</v>
      </c>
    </row>
    <row r="13" spans="1:6" x14ac:dyDescent="0.25">
      <c r="A13" s="11">
        <f t="shared" si="0"/>
        <v>9</v>
      </c>
      <c r="B13" s="10" t="s">
        <v>10</v>
      </c>
      <c r="C13" s="10" t="s">
        <v>6</v>
      </c>
      <c r="D13" s="1">
        <f>+D5+D9</f>
        <v>648.4</v>
      </c>
      <c r="F13" s="9" t="s">
        <v>23</v>
      </c>
    </row>
    <row r="14" spans="1:6" x14ac:dyDescent="0.25">
      <c r="A14" s="11">
        <f t="shared" si="0"/>
        <v>10</v>
      </c>
      <c r="C14" s="10" t="s">
        <v>7</v>
      </c>
      <c r="D14" s="3">
        <f>+D6+D10</f>
        <v>0</v>
      </c>
      <c r="F14" s="9" t="s">
        <v>24</v>
      </c>
    </row>
    <row r="15" spans="1:6" x14ac:dyDescent="0.25">
      <c r="A15" s="11">
        <f t="shared" si="0"/>
        <v>11</v>
      </c>
      <c r="C15" s="12" t="s">
        <v>9</v>
      </c>
      <c r="D15" s="1">
        <f t="shared" ref="D15" si="1">+D7+D11</f>
        <v>648.4</v>
      </c>
    </row>
    <row r="16" spans="1:6" x14ac:dyDescent="0.25">
      <c r="A16" s="11">
        <f t="shared" si="0"/>
        <v>12</v>
      </c>
      <c r="C16" s="12"/>
      <c r="D16" s="1"/>
    </row>
    <row r="17" spans="1:6" x14ac:dyDescent="0.25">
      <c r="A17" s="11">
        <f t="shared" si="0"/>
        <v>13</v>
      </c>
      <c r="E17" s="14" t="s">
        <v>12</v>
      </c>
    </row>
    <row r="18" spans="1:6" x14ac:dyDescent="0.25">
      <c r="A18" s="11">
        <f t="shared" si="0"/>
        <v>14</v>
      </c>
      <c r="B18" s="10" t="s">
        <v>0</v>
      </c>
      <c r="D18" s="5">
        <f>+D7</f>
        <v>640.60476390787085</v>
      </c>
      <c r="E18" s="8">
        <f>+D18/D20</f>
        <v>0.98797773582336657</v>
      </c>
      <c r="F18" s="9" t="s">
        <v>25</v>
      </c>
    </row>
    <row r="19" spans="1:6" x14ac:dyDescent="0.25">
      <c r="A19" s="11">
        <f t="shared" si="0"/>
        <v>15</v>
      </c>
      <c r="B19" s="10" t="s">
        <v>1</v>
      </c>
      <c r="D19" s="6">
        <f>+D11</f>
        <v>7.7952360921291373</v>
      </c>
      <c r="E19" s="8">
        <f>+D19/D20</f>
        <v>1.2022264176633463E-2</v>
      </c>
      <c r="F19" s="9" t="s">
        <v>26</v>
      </c>
    </row>
    <row r="20" spans="1:6" x14ac:dyDescent="0.25">
      <c r="A20" s="11">
        <f t="shared" si="0"/>
        <v>16</v>
      </c>
      <c r="D20" s="5">
        <f>+D18+D19</f>
        <v>648.4</v>
      </c>
    </row>
    <row r="21" spans="1:6" x14ac:dyDescent="0.25">
      <c r="A21" s="11">
        <f t="shared" si="0"/>
        <v>17</v>
      </c>
    </row>
    <row r="22" spans="1:6" x14ac:dyDescent="0.25">
      <c r="A22" s="11">
        <f t="shared" si="0"/>
        <v>18</v>
      </c>
      <c r="D22" s="13" t="s">
        <v>11</v>
      </c>
      <c r="E22" s="13" t="s">
        <v>14</v>
      </c>
    </row>
    <row r="23" spans="1:6" x14ac:dyDescent="0.25">
      <c r="A23" s="11">
        <f t="shared" si="0"/>
        <v>19</v>
      </c>
      <c r="B23" s="12" t="s">
        <v>2</v>
      </c>
      <c r="D23" s="2">
        <v>17466182</v>
      </c>
      <c r="E23" s="1">
        <v>11.7</v>
      </c>
      <c r="F23" s="9" t="s">
        <v>27</v>
      </c>
    </row>
    <row r="24" spans="1:6" x14ac:dyDescent="0.25">
      <c r="A24" s="11">
        <f t="shared" si="0"/>
        <v>20</v>
      </c>
      <c r="B24" s="12" t="s">
        <v>3</v>
      </c>
      <c r="D24" s="2">
        <v>18613651.149999999</v>
      </c>
      <c r="E24" s="1">
        <v>12</v>
      </c>
      <c r="F24" s="9" t="s">
        <v>28</v>
      </c>
    </row>
    <row r="25" spans="1:6" x14ac:dyDescent="0.25">
      <c r="A25" s="11">
        <f t="shared" si="0"/>
        <v>21</v>
      </c>
      <c r="B25" s="12" t="s">
        <v>4</v>
      </c>
      <c r="D25" s="4">
        <v>68232676</v>
      </c>
      <c r="E25" s="3">
        <v>38</v>
      </c>
      <c r="F25" s="9" t="s">
        <v>29</v>
      </c>
    </row>
    <row r="26" spans="1:6" x14ac:dyDescent="0.25">
      <c r="A26" s="11">
        <f t="shared" si="0"/>
        <v>22</v>
      </c>
      <c r="D26" s="2">
        <f>+D23+D24+D25</f>
        <v>104312509.15000001</v>
      </c>
      <c r="E26" s="1">
        <f>SUM(E23:E25)</f>
        <v>61.7</v>
      </c>
    </row>
    <row r="27" spans="1:6" x14ac:dyDescent="0.25">
      <c r="A27" s="11">
        <f t="shared" si="0"/>
        <v>23</v>
      </c>
      <c r="B27" s="10" t="s">
        <v>15</v>
      </c>
      <c r="D27" s="2">
        <v>33000000</v>
      </c>
    </row>
    <row r="28" spans="1:6" x14ac:dyDescent="0.25">
      <c r="A28" s="11">
        <f t="shared" si="0"/>
        <v>24</v>
      </c>
      <c r="B28" s="10" t="s">
        <v>16</v>
      </c>
      <c r="D28" s="7">
        <f>+D27/D26</f>
        <v>0.3163570723099608</v>
      </c>
    </row>
    <row r="29" spans="1:6" x14ac:dyDescent="0.25">
      <c r="A29" s="11">
        <f t="shared" si="0"/>
        <v>25</v>
      </c>
      <c r="B29" s="10" t="s">
        <v>17</v>
      </c>
      <c r="E29" s="1">
        <f>+E26*D28</f>
        <v>19.519231361524582</v>
      </c>
      <c r="F29" s="9" t="s">
        <v>30</v>
      </c>
    </row>
    <row r="30" spans="1:6" x14ac:dyDescent="0.25">
      <c r="A30" s="11">
        <f t="shared" si="0"/>
        <v>26</v>
      </c>
      <c r="B30" s="10" t="s">
        <v>18</v>
      </c>
      <c r="E30" s="5">
        <f>+E26-E29</f>
        <v>42.180768638475421</v>
      </c>
      <c r="F30" s="9" t="s">
        <v>31</v>
      </c>
    </row>
    <row r="31" spans="1:6" x14ac:dyDescent="0.25">
      <c r="A31" s="11">
        <f t="shared" si="0"/>
        <v>27</v>
      </c>
      <c r="B31" s="10" t="s">
        <v>5</v>
      </c>
      <c r="E31" s="15">
        <v>0.10419999999999996</v>
      </c>
    </row>
    <row r="32" spans="1:6" x14ac:dyDescent="0.25">
      <c r="A32" s="11">
        <f t="shared" si="0"/>
        <v>28</v>
      </c>
      <c r="B32" s="10" t="s">
        <v>19</v>
      </c>
      <c r="E32" s="5">
        <f>+E31*E30</f>
        <v>4.3952360921291369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325b277-f75f-4fe5-be9c-96af4b44a052" ContentTypeId="0x010100DFED22610ED1124DA9823594D8F3943D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ketNumber xmlns="dc463f71-b30c-4ab2-9473-d307f9d35888">181053</DocketNumber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elegatedOrder xmlns="dc463f71-b30c-4ab2-9473-d307f9d35888">false</DelegatedOrder>
  </documentManagement>
</p:properties>
</file>

<file path=customXml/item4.xml><?xml version="1.0" encoding="utf-8"?>
<?mso-contentType ?>
<p:Policy xmlns:p="office.server.policy" local="true" id="8dee4386-3ae7-489e-8639-87c5c99f4953">
  <p:Name>NWN Standard Content Retention Policy</p:Name>
  <p:Description>NWN Content Retention Policy: Content will be moved to the recycle bin 5 years from the date last modified.</p:Description>
  <p:Statement/>
  <p:PolicyItems>
    <p:PolicyItem featureId="Microsoft.Office.RecordsManagement.PolicyFeatures.Expiration" UniqueId="b3fe7451-9de3-4375-a8c9-afcbf8541cf8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5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  <p:PolicyItem featureId="Microsoft.Office.RecordsManagement.PolicyFeatures.PolicyAudit" UniqueId="597374ab-f52d-4607-bda7-7170db20f1e3">
      <p:Name>Auditing</p:Name>
      <p:Description>Audits user actions on documents and list items to the Audit Log.</p:Description>
      <p:CustomData>
        <Audit/>
      </p:CustomData>
    </p:PolicyItem>
  </p:PolicyItems>
</p:Policy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Policy Auditing</Name>
    <Synchronization>Synchronous</Synchronization>
    <Type>10001</Type>
    <SequenceNumber>1100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Version=15.0.0.0, Culture=neutral, PublicKeyToken=71e9bce111e9429c</Assembly>
    <Class>Microsoft.Office.RecordsManagement.Internal.AuditHandler</Class>
    <Data/>
    <Filter/>
  </Receiver>
</spe:Receiver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7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8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E43E356-7C2B-475F-AAB0-599800C053A3}"/>
</file>

<file path=customXml/itemProps2.xml><?xml version="1.0" encoding="utf-8"?>
<ds:datastoreItem xmlns:ds="http://schemas.openxmlformats.org/officeDocument/2006/customXml" ds:itemID="{072F698C-9805-4494-98BF-6B7E8C87365A}"/>
</file>

<file path=customXml/itemProps3.xml><?xml version="1.0" encoding="utf-8"?>
<ds:datastoreItem xmlns:ds="http://schemas.openxmlformats.org/officeDocument/2006/customXml" ds:itemID="{ACC90F26-50D3-41C9-8E66-6C0A2081D251}"/>
</file>

<file path=customXml/itemProps4.xml><?xml version="1.0" encoding="utf-8"?>
<ds:datastoreItem xmlns:ds="http://schemas.openxmlformats.org/officeDocument/2006/customXml" ds:itemID="{6114F133-45A7-4A18-9E94-450076148F5C}"/>
</file>

<file path=customXml/itemProps5.xml><?xml version="1.0" encoding="utf-8"?>
<ds:datastoreItem xmlns:ds="http://schemas.openxmlformats.org/officeDocument/2006/customXml" ds:itemID="{280F711C-7883-445E-A70B-335B8000A179}"/>
</file>

<file path=customXml/itemProps6.xml><?xml version="1.0" encoding="utf-8"?>
<ds:datastoreItem xmlns:ds="http://schemas.openxmlformats.org/officeDocument/2006/customXml" ds:itemID="{CD3DAF05-8FCC-47E9-8B3B-55BE6535C7BF}"/>
</file>

<file path=customXml/itemProps7.xml><?xml version="1.0" encoding="utf-8"?>
<ds:datastoreItem xmlns:ds="http://schemas.openxmlformats.org/officeDocument/2006/customXml" ds:itemID="{B20C270A-5002-429E-B078-87ACAAB0ADB1}"/>
</file>

<file path=customXml/itemProps8.xml><?xml version="1.0" encoding="utf-8"?>
<ds:datastoreItem xmlns:ds="http://schemas.openxmlformats.org/officeDocument/2006/customXml" ds:itemID="{4C02A37F-2E55-4C21-97C8-5311BDEB36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McVay, Kevin</dc:creator>
  <cp:lastModifiedBy>McVay, Kevin</cp:lastModifiedBy>
  <dcterms:created xsi:type="dcterms:W3CDTF">2016-12-01T19:11:23Z</dcterms:created>
  <dcterms:modified xsi:type="dcterms:W3CDTF">2019-03-11T20:02:06Z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lc_policyId">
    <vt:lpwstr/>
  </property>
  <property fmtid="{D5CDD505-2E9C-101B-9397-08002B2CF9AE}" pid="4" name="ItemRetentionFormula">
    <vt:lpwstr>&lt;formula id="Microsoft.Office.RecordsManagement.PolicyFeatures.Expiration.Formula.BuiltIn"&gt;&lt;number&gt;5&lt;/number&gt;&lt;property&gt;Modified&lt;/property&gt;&lt;propertyId&gt;28cf69c5-fa48-462a-b5cd-27b6f9d2bd5f&lt;/propertyId&gt;&lt;period&gt;years&lt;/period&gt;&lt;/formula&gt;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