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0. October 2021\"/>
    </mc:Choice>
  </mc:AlternateContent>
  <bookViews>
    <workbookView xWindow="90" yWindow="210" windowWidth="15170" windowHeight="8390"/>
  </bookViews>
  <sheets>
    <sheet name="191" sheetId="2" r:id="rId1"/>
  </sheets>
  <calcPr calcId="162913" calcOnSave="0"/>
</workbook>
</file>

<file path=xl/calcChain.xml><?xml version="1.0" encoding="utf-8"?>
<calcChain xmlns="http://schemas.openxmlformats.org/spreadsheetml/2006/main">
  <c r="D66" i="2" l="1"/>
  <c r="D73" i="2"/>
  <c r="D80" i="2"/>
  <c r="D55" i="2"/>
  <c r="A4" i="2" l="1"/>
  <c r="A3" i="2"/>
  <c r="D84" i="2" l="1"/>
  <c r="D46" i="2"/>
  <c r="D18" i="2"/>
  <c r="D19" i="2" s="1"/>
  <c r="D37" i="2" l="1"/>
  <c r="D28" i="2" l="1"/>
  <c r="D85" i="2" l="1"/>
  <c r="D56" i="2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<sst xmlns="http://schemas.openxmlformats.org/spreadsheetml/2006/main" count="78" uniqueCount="34">
  <si>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</si>
  <si>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</si>
  <si>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</si>
  <si>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</si>
  <si>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</si>
  <si>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</si>
  <si>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</si>
  <si>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</si>
  <si>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</si>
  <si>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</si>
  <si>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</si>
  <si>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</si>
  <si>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</si>
  <si>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</si>
  <si>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</si>
  <si>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</si>
  <si>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</si>
  <si>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</si>
  <si>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</si>
  <si>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</si>
  <si>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</si>
  <si>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</si>
  <si>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</si>
  <si>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</si>
  <si>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</si>
  <si>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</si>
  <si>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</si>
  <si>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</si>
  <si>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</si>
  <si>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</si>
  <si>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</si>
  <si>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</si>
  <si>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</si>
  <si>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738,068.81-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</si>
</sst>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89</xdr:row>
      <xdr:rowOff>50801</xdr:rowOff>
    </xdr:from>
    <xdr:to>
      <xdr:col>13</xdr:col>
      <xdr:colOff>495300</xdr:colOff>
      <xdr:row>120</xdr:row>
      <xdr:rowOff>33166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1931651"/>
          <a:ext cx="9144000" cy="421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78" sqref="D78:D79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6" t="s">
        <v>25</v>
      </c>
      <c r="B1" s="57"/>
      <c r="C1" s="57"/>
      <c r="D1" s="57"/>
    </row>
    <row r="2" spans="1:13" x14ac:dyDescent="0.25">
      <c r="A2" s="56" t="s">
        <v>27</v>
      </c>
      <c r="B2" s="57"/>
      <c r="C2" s="57"/>
      <c r="D2" s="57"/>
    </row>
    <row r="3" spans="1:13" x14ac:dyDescent="0.25">
      <c r="A3" s="58">
        <f>D8</f>
        <v>44469</v>
      </c>
      <c r="B3" s="59" t="s">
        <v>26</v>
      </c>
      <c r="C3" s="59"/>
      <c r="D3" s="59"/>
    </row>
    <row r="4" spans="1:13" x14ac:dyDescent="0.25">
      <c r="A4" s="60">
        <f>YEAR(D8)</f>
        <v>2021</v>
      </c>
      <c r="B4" s="61"/>
      <c r="C4" s="61"/>
      <c r="D4" s="61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44469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325200.13000000006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-84873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880.34</v>
      </c>
      <c r="E16" s="15"/>
      <c r="F16" s="16"/>
    </row>
    <row r="17" spans="1:14" x14ac:dyDescent="0.25">
      <c r="A17" s="6"/>
      <c r="B17" s="6" t="s">
        <v>6</v>
      </c>
      <c r="C17" s="6"/>
      <c r="D17" s="19">
        <v>-2890.86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-86883.520000000004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238316.61000000004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3128997.67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-703959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11503.94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18750.68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-673704.38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2455293.29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48173243.190000013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-852045</v>
      </c>
      <c r="E43" s="15">
        <v>113976.19</v>
      </c>
      <c r="F43" s="25">
        <v>852045</v>
      </c>
      <c r="G43" s="1" t="s">
        <v>33</v>
      </c>
      <c r="H43" s="52">
        <v>47435174.380000003</v>
      </c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113976.19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-738068.81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47435174.38000001</v>
      </c>
      <c r="E47" s="15"/>
      <c r="F47" s="2"/>
      <c r="I47" s="54"/>
      <c r="J47" s="55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10103136.710000001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5645581.9000000004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5645581.9000000004</v>
      </c>
      <c r="E55" s="15"/>
    </row>
    <row r="56" spans="1:14" x14ac:dyDescent="0.25">
      <c r="A56" s="6"/>
      <c r="B56" s="6" t="s">
        <v>8</v>
      </c>
      <c r="C56" s="6"/>
      <c r="D56" s="35">
        <f>+D55+D50</f>
        <v>15748718.610000001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-5891839.9000000004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-3846413.48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-3846413.48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-9738253.3800000008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92718.94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32">
        <v>27490.52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27490.52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120209.46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24896.15</v>
      </c>
      <c r="E77" s="15"/>
      <c r="F77" s="2"/>
    </row>
    <row r="78" spans="1:14" x14ac:dyDescent="0.25">
      <c r="A78" s="30"/>
      <c r="B78" s="6" t="s">
        <v>21</v>
      </c>
      <c r="C78" s="30"/>
      <c r="D78" s="19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-16080.97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-16080.97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8815.1800000000021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55956352.890000008</v>
      </c>
      <c r="E84" s="15"/>
      <c r="F84" s="43">
        <f>SUM(D12,D22,D32,D50,D59,D70,D77)</f>
        <v>7783109.700000002</v>
      </c>
      <c r="G84" s="44">
        <f>+F84-D84</f>
        <v>-48173243.190000005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311921.26000000047</v>
      </c>
      <c r="E85" s="15"/>
      <c r="F85" s="46">
        <f>SUM(D18+D28+D37+D55+D66+D73+D80)</f>
        <v>1049990.07</v>
      </c>
      <c r="G85" s="44">
        <f t="shared" ref="G85:G88" si="0">+F85-D85</f>
        <v>738068.80999999959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56268274.150000006</v>
      </c>
      <c r="E86" s="15"/>
      <c r="F86" s="43">
        <f>SUM(F84:F85)</f>
        <v>8833099.7700000014</v>
      </c>
      <c r="G86" s="44">
        <f t="shared" si="0"/>
        <v>-47435174.380000003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50128784.280000009</v>
      </c>
      <c r="E87" s="15"/>
      <c r="F87" s="48">
        <f>+D19+D29+D38</f>
        <v>2693609.9</v>
      </c>
      <c r="G87" s="44">
        <f t="shared" si="0"/>
        <v>-47435174.38000001</v>
      </c>
    </row>
    <row r="88" spans="1:10" ht="11" thickBot="1" x14ac:dyDescent="0.3">
      <c r="A88" s="6" t="s">
        <v>18</v>
      </c>
      <c r="B88" s="6"/>
      <c r="C88" s="6"/>
      <c r="D88" s="49">
        <f>+D81+D74+D67+D56</f>
        <v>6139489.870000001</v>
      </c>
      <c r="E88" s="15"/>
      <c r="F88" s="43">
        <f>+F86-F87</f>
        <v>6139489.870000001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D78DC0F-7928-4A6E-AE5D-5BA425C6CFEE}"/>
</file>

<file path=customXml/itemProps3.xml><?xml version="1.0" encoding="utf-8"?>
<ds:datastoreItem xmlns:ds="http://schemas.openxmlformats.org/officeDocument/2006/customXml" ds:itemID="{1268A581-D570-48B7-862E-67433943AF40}"/>
</file>

<file path=customXml/itemProps4.xml><?xml version="1.0" encoding="utf-8"?>
<ds:datastoreItem xmlns:ds="http://schemas.openxmlformats.org/officeDocument/2006/customXml" ds:itemID="{6DAC6C5D-42C4-4DFD-AA52-EF150BD6DB67}"/>
</file>

<file path=customXml/itemProps5.xml><?xml version="1.0" encoding="utf-8"?>
<ds:datastoreItem xmlns:ds="http://schemas.openxmlformats.org/officeDocument/2006/customXml" ds:itemID="{D179120E-67E6-4B21-9F62-DA8697FB39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2021-10-06T20:32:34Z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