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8" yWindow="7380" windowWidth="14316" windowHeight="7416"/>
  </bookViews>
  <sheets>
    <sheet name="Lead E" sheetId="1" r:id="rId1"/>
    <sheet name="Summary" sheetId="4" r:id="rId2"/>
    <sheet name="Snoq Amort Exp" sheetId="3" r:id="rId3"/>
    <sheet name="Baker Amort Exp" sheetId="2" r:id="rId4"/>
  </sheets>
  <calcPr calcId="145621" calcMode="manual" iterate="1" calcCompleted="0" calcOnSave="0"/>
</workbook>
</file>

<file path=xl/calcChain.xml><?xml version="1.0" encoding="utf-8"?>
<calcChain xmlns="http://schemas.openxmlformats.org/spreadsheetml/2006/main">
  <c r="D11" i="4" l="1"/>
  <c r="D6" i="4"/>
  <c r="D7" i="4"/>
  <c r="D8" i="4"/>
  <c r="D9" i="4"/>
  <c r="D10" i="4"/>
  <c r="D5" i="4"/>
  <c r="B14" i="4"/>
  <c r="B13" i="4"/>
  <c r="B15" i="4" s="1"/>
  <c r="C20" i="1" s="1"/>
  <c r="A20" i="1" l="1"/>
  <c r="A21" i="1"/>
  <c r="A22" i="1" s="1"/>
  <c r="A23" i="1" s="1"/>
  <c r="A24" i="1" s="1"/>
  <c r="E13" i="3" l="1"/>
  <c r="E14" i="3" s="1"/>
  <c r="E14" i="2"/>
  <c r="E15" i="2" s="1"/>
  <c r="F15" i="2" s="1"/>
  <c r="G15" i="2" s="1"/>
  <c r="A13" i="1"/>
  <c r="A14" i="1" s="1"/>
  <c r="A15" i="1" s="1"/>
  <c r="A16" i="1" s="1"/>
  <c r="A17" i="1" s="1"/>
  <c r="A18" i="1" s="1"/>
  <c r="A19" i="1" s="1"/>
  <c r="H15" i="2" l="1"/>
  <c r="E16" i="2"/>
  <c r="E15" i="3"/>
  <c r="F14" i="3"/>
  <c r="G14" i="3" s="1"/>
  <c r="E16" i="3" l="1"/>
  <c r="F15" i="3"/>
  <c r="G15" i="3" s="1"/>
  <c r="E17" i="2"/>
  <c r="F16" i="2"/>
  <c r="G16" i="2" s="1"/>
  <c r="H14" i="3"/>
  <c r="H15" i="3" l="1"/>
  <c r="G17" i="2"/>
  <c r="E18" i="2"/>
  <c r="F17" i="2"/>
  <c r="H16" i="2"/>
  <c r="E17" i="3"/>
  <c r="F16" i="3"/>
  <c r="G16" i="3" s="1"/>
  <c r="H16" i="3" l="1"/>
  <c r="E18" i="3"/>
  <c r="F17" i="3"/>
  <c r="G17" i="3" s="1"/>
  <c r="H17" i="3" s="1"/>
  <c r="H17" i="2"/>
  <c r="E19" i="2"/>
  <c r="F18" i="2"/>
  <c r="G18" i="2" s="1"/>
  <c r="H18" i="2" s="1"/>
  <c r="E19" i="3" l="1"/>
  <c r="F18" i="3"/>
  <c r="G18" i="3" s="1"/>
  <c r="E20" i="2"/>
  <c r="F19" i="2"/>
  <c r="G19" i="2" s="1"/>
  <c r="H19" i="2" l="1"/>
  <c r="H18" i="3"/>
  <c r="E21" i="2"/>
  <c r="F20" i="2"/>
  <c r="G20" i="2" s="1"/>
  <c r="E20" i="3"/>
  <c r="F19" i="3"/>
  <c r="G19" i="3" s="1"/>
  <c r="H20" i="2" l="1"/>
  <c r="E22" i="2"/>
  <c r="F21" i="2"/>
  <c r="G21" i="2" s="1"/>
  <c r="H21" i="2" s="1"/>
  <c r="E21" i="3"/>
  <c r="F20" i="3"/>
  <c r="G20" i="3" s="1"/>
  <c r="H20" i="3" s="1"/>
  <c r="H19" i="3"/>
  <c r="E22" i="3" l="1"/>
  <c r="F21" i="3"/>
  <c r="G21" i="3" s="1"/>
  <c r="E23" i="2"/>
  <c r="F22" i="2"/>
  <c r="G22" i="2"/>
  <c r="H21" i="3" l="1"/>
  <c r="G23" i="2"/>
  <c r="H23" i="2" s="1"/>
  <c r="E24" i="2"/>
  <c r="F23" i="2"/>
  <c r="E23" i="3"/>
  <c r="F22" i="3"/>
  <c r="G22" i="3" s="1"/>
  <c r="H22" i="2"/>
  <c r="H22" i="3" l="1"/>
  <c r="E24" i="3"/>
  <c r="F23" i="3"/>
  <c r="G23" i="3" s="1"/>
  <c r="E25" i="2"/>
  <c r="F24" i="2"/>
  <c r="G24" i="2" s="1"/>
  <c r="H24" i="2" l="1"/>
  <c r="H23" i="3"/>
  <c r="E26" i="2"/>
  <c r="F25" i="2"/>
  <c r="G25" i="2" s="1"/>
  <c r="E25" i="3"/>
  <c r="F24" i="3"/>
  <c r="G24" i="3" s="1"/>
  <c r="H24" i="3" s="1"/>
  <c r="H25" i="2" l="1"/>
  <c r="E27" i="2"/>
  <c r="F26" i="2"/>
  <c r="G26" i="2" s="1"/>
  <c r="H26" i="2" s="1"/>
  <c r="F25" i="3"/>
  <c r="G25" i="3" s="1"/>
  <c r="E26" i="3"/>
  <c r="H25" i="3" l="1"/>
  <c r="F26" i="3"/>
  <c r="G26" i="3" s="1"/>
  <c r="E27" i="3"/>
  <c r="E28" i="2"/>
  <c r="F27" i="2"/>
  <c r="G27" i="2" s="1"/>
  <c r="H26" i="3" l="1"/>
  <c r="H27" i="2"/>
  <c r="E29" i="2"/>
  <c r="F28" i="2"/>
  <c r="G28" i="2" s="1"/>
  <c r="F27" i="3"/>
  <c r="G27" i="3" s="1"/>
  <c r="E28" i="3"/>
  <c r="H28" i="2" l="1"/>
  <c r="H27" i="3"/>
  <c r="P31" i="2"/>
  <c r="E30" i="2"/>
  <c r="F29" i="2"/>
  <c r="Q31" i="2" s="1"/>
  <c r="F28" i="3"/>
  <c r="Q28" i="3" s="1"/>
  <c r="P28" i="3"/>
  <c r="E29" i="3"/>
  <c r="F29" i="3" l="1"/>
  <c r="Q29" i="3" s="1"/>
  <c r="E30" i="3"/>
  <c r="P29" i="3"/>
  <c r="P32" i="2"/>
  <c r="E31" i="2"/>
  <c r="F30" i="2"/>
  <c r="Q32" i="2" s="1"/>
  <c r="G28" i="3"/>
  <c r="G29" i="2"/>
  <c r="E32" i="2" l="1"/>
  <c r="P33" i="2"/>
  <c r="F31" i="2"/>
  <c r="Q33" i="2" s="1"/>
  <c r="R31" i="2"/>
  <c r="G30" i="2"/>
  <c r="H29" i="2"/>
  <c r="E31" i="3"/>
  <c r="P30" i="3"/>
  <c r="F30" i="3"/>
  <c r="Q30" i="3" s="1"/>
  <c r="G29" i="3"/>
  <c r="R28" i="3"/>
  <c r="H28" i="3"/>
  <c r="R29" i="3" l="1"/>
  <c r="G30" i="3"/>
  <c r="H29" i="3"/>
  <c r="P31" i="3"/>
  <c r="E32" i="3"/>
  <c r="F31" i="3"/>
  <c r="Q31" i="3" s="1"/>
  <c r="G31" i="2"/>
  <c r="R32" i="2"/>
  <c r="H30" i="2"/>
  <c r="E33" i="2"/>
  <c r="F32" i="2"/>
  <c r="Q34" i="2" s="1"/>
  <c r="P34" i="2"/>
  <c r="R30" i="3" l="1"/>
  <c r="G31" i="3"/>
  <c r="H30" i="3"/>
  <c r="F33" i="2"/>
  <c r="Q35" i="2" s="1"/>
  <c r="P35" i="2"/>
  <c r="E34" i="2"/>
  <c r="R33" i="2"/>
  <c r="G32" i="2"/>
  <c r="H31" i="2"/>
  <c r="F32" i="3"/>
  <c r="Q32" i="3" s="1"/>
  <c r="P32" i="3"/>
  <c r="E33" i="3"/>
  <c r="R34" i="2" l="1"/>
  <c r="G33" i="2"/>
  <c r="H32" i="2"/>
  <c r="P36" i="2"/>
  <c r="F34" i="2"/>
  <c r="Q36" i="2" s="1"/>
  <c r="E35" i="2"/>
  <c r="F33" i="3"/>
  <c r="Q33" i="3" s="1"/>
  <c r="P33" i="3"/>
  <c r="E34" i="3"/>
  <c r="G32" i="3"/>
  <c r="R31" i="3"/>
  <c r="H31" i="3"/>
  <c r="E35" i="3" l="1"/>
  <c r="P34" i="3"/>
  <c r="F34" i="3"/>
  <c r="Q34" i="3" s="1"/>
  <c r="E36" i="2"/>
  <c r="P37" i="2"/>
  <c r="F35" i="2"/>
  <c r="Q37" i="2" s="1"/>
  <c r="G34" i="2"/>
  <c r="R35" i="2"/>
  <c r="H33" i="2"/>
  <c r="G33" i="3"/>
  <c r="R32" i="3"/>
  <c r="H32" i="3"/>
  <c r="P38" i="2" l="1"/>
  <c r="F36" i="2"/>
  <c r="Q38" i="2" s="1"/>
  <c r="E37" i="2"/>
  <c r="G35" i="2"/>
  <c r="R36" i="2"/>
  <c r="H34" i="2"/>
  <c r="R33" i="3"/>
  <c r="G34" i="3"/>
  <c r="H33" i="3"/>
  <c r="P35" i="3"/>
  <c r="E36" i="3"/>
  <c r="F35" i="3"/>
  <c r="Q35" i="3" s="1"/>
  <c r="F37" i="2" l="1"/>
  <c r="Q39" i="2" s="1"/>
  <c r="P39" i="2"/>
  <c r="E38" i="2"/>
  <c r="F36" i="3"/>
  <c r="Q36" i="3" s="1"/>
  <c r="P36" i="3"/>
  <c r="E37" i="3"/>
  <c r="R34" i="3"/>
  <c r="G35" i="3"/>
  <c r="H34" i="3"/>
  <c r="G36" i="2"/>
  <c r="R37" i="2"/>
  <c r="H35" i="2"/>
  <c r="R35" i="3" l="1"/>
  <c r="G36" i="3"/>
  <c r="H35" i="3"/>
  <c r="R38" i="2"/>
  <c r="G37" i="2"/>
  <c r="H36" i="2"/>
  <c r="F37" i="3"/>
  <c r="Q37" i="3" s="1"/>
  <c r="E38" i="3"/>
  <c r="P37" i="3"/>
  <c r="P40" i="2"/>
  <c r="E39" i="2"/>
  <c r="F38" i="2"/>
  <c r="Q40" i="2" s="1"/>
  <c r="E40" i="2" l="1"/>
  <c r="P41" i="2"/>
  <c r="F39" i="2"/>
  <c r="Q41" i="2" s="1"/>
  <c r="E39" i="3"/>
  <c r="F38" i="3"/>
  <c r="Q38" i="3" s="1"/>
  <c r="P38" i="3"/>
  <c r="G37" i="3"/>
  <c r="R36" i="3"/>
  <c r="H36" i="3"/>
  <c r="G38" i="2"/>
  <c r="R39" i="2"/>
  <c r="H37" i="2"/>
  <c r="R40" i="2" l="1"/>
  <c r="G39" i="2"/>
  <c r="H38" i="2"/>
  <c r="R37" i="3"/>
  <c r="G38" i="3"/>
  <c r="H37" i="3"/>
  <c r="P39" i="3"/>
  <c r="E40" i="3"/>
  <c r="F39" i="3"/>
  <c r="Q39" i="3" s="1"/>
  <c r="P42" i="2"/>
  <c r="E41" i="2"/>
  <c r="F40" i="2"/>
  <c r="Q42" i="2" s="1"/>
  <c r="F41" i="2" l="1"/>
  <c r="Q43" i="2" s="1"/>
  <c r="P43" i="2"/>
  <c r="E42" i="2"/>
  <c r="R41" i="2"/>
  <c r="G40" i="2"/>
  <c r="H39" i="2"/>
  <c r="F40" i="3"/>
  <c r="Q40" i="3" s="1"/>
  <c r="P40" i="3"/>
  <c r="E41" i="3"/>
  <c r="R38" i="3"/>
  <c r="G39" i="3"/>
  <c r="H38" i="3"/>
  <c r="P44" i="2" l="1"/>
  <c r="F42" i="2"/>
  <c r="Q44" i="2" s="1"/>
  <c r="E43" i="2"/>
  <c r="F41" i="3"/>
  <c r="Q41" i="3" s="1"/>
  <c r="E42" i="3"/>
  <c r="P41" i="3"/>
  <c r="R42" i="2"/>
  <c r="G41" i="2"/>
  <c r="H40" i="2"/>
  <c r="G40" i="3"/>
  <c r="R39" i="3"/>
  <c r="H39" i="3"/>
  <c r="E43" i="3" l="1"/>
  <c r="P42" i="3"/>
  <c r="F42" i="3"/>
  <c r="Q42" i="3" s="1"/>
  <c r="G41" i="3"/>
  <c r="R40" i="3"/>
  <c r="H40" i="3"/>
  <c r="P45" i="2"/>
  <c r="P47" i="2" s="1"/>
  <c r="E44" i="2"/>
  <c r="F43" i="2"/>
  <c r="Q45" i="2" s="1"/>
  <c r="Q47" i="2" s="1"/>
  <c r="R43" i="2"/>
  <c r="G42" i="2"/>
  <c r="H41" i="2"/>
  <c r="B6" i="4" l="1"/>
  <c r="G43" i="2"/>
  <c r="R44" i="2"/>
  <c r="H42" i="2"/>
  <c r="E45" i="2"/>
  <c r="F44" i="2"/>
  <c r="R41" i="3"/>
  <c r="G42" i="3"/>
  <c r="H41" i="3"/>
  <c r="P43" i="3"/>
  <c r="P45" i="3" s="1"/>
  <c r="B5" i="4" s="1"/>
  <c r="E44" i="3"/>
  <c r="F43" i="3"/>
  <c r="Q43" i="3" s="1"/>
  <c r="Q45" i="3" s="1"/>
  <c r="C21" i="1" l="1"/>
  <c r="G44" i="2"/>
  <c r="R45" i="2"/>
  <c r="R47" i="2" s="1"/>
  <c r="H43" i="2"/>
  <c r="F44" i="3"/>
  <c r="E45" i="3"/>
  <c r="R42" i="3"/>
  <c r="G43" i="3"/>
  <c r="H42" i="3"/>
  <c r="F45" i="2"/>
  <c r="E46" i="2"/>
  <c r="B8" i="4" l="1"/>
  <c r="F46" i="2"/>
  <c r="E47" i="2"/>
  <c r="G44" i="3"/>
  <c r="R43" i="3"/>
  <c r="R45" i="3" s="1"/>
  <c r="B7" i="4" s="1"/>
  <c r="B11" i="4" s="1"/>
  <c r="C14" i="1" s="1"/>
  <c r="H43" i="3"/>
  <c r="F45" i="3"/>
  <c r="E46" i="3"/>
  <c r="G45" i="2"/>
  <c r="H44" i="2"/>
  <c r="E14" i="1" l="1"/>
  <c r="F46" i="3"/>
  <c r="E47" i="3"/>
  <c r="G45" i="3"/>
  <c r="H44" i="3"/>
  <c r="G46" i="2"/>
  <c r="H45" i="2"/>
  <c r="F47" i="2"/>
  <c r="E48" i="2"/>
  <c r="C16" i="1" l="1"/>
  <c r="G46" i="3"/>
  <c r="H45" i="3"/>
  <c r="F47" i="3"/>
  <c r="E48" i="3"/>
  <c r="F48" i="2"/>
  <c r="E49" i="2"/>
  <c r="G47" i="2"/>
  <c r="H46" i="2"/>
  <c r="E50" i="2" l="1"/>
  <c r="F49" i="2"/>
  <c r="F48" i="3"/>
  <c r="E49" i="3"/>
  <c r="G48" i="2"/>
  <c r="H47" i="2"/>
  <c r="G47" i="3"/>
  <c r="H46" i="3"/>
  <c r="G49" i="2" l="1"/>
  <c r="H48" i="2"/>
  <c r="F49" i="3"/>
  <c r="E50" i="3"/>
  <c r="F50" i="2"/>
  <c r="E51" i="2"/>
  <c r="G48" i="3"/>
  <c r="H47" i="3"/>
  <c r="F51" i="2" l="1"/>
  <c r="E52" i="2"/>
  <c r="F50" i="3"/>
  <c r="E51" i="3"/>
  <c r="G49" i="3"/>
  <c r="H48" i="3"/>
  <c r="G50" i="2"/>
  <c r="H49" i="2"/>
  <c r="F52" i="2" l="1"/>
  <c r="E53" i="2"/>
  <c r="F51" i="3"/>
  <c r="E52" i="3"/>
  <c r="G50" i="3"/>
  <c r="H49" i="3"/>
  <c r="G51" i="2"/>
  <c r="H50" i="2"/>
  <c r="G51" i="3" l="1"/>
  <c r="H50" i="3"/>
  <c r="E54" i="2"/>
  <c r="F53" i="2"/>
  <c r="G52" i="2"/>
  <c r="H51" i="2"/>
  <c r="F52" i="3"/>
  <c r="E53" i="3"/>
  <c r="F53" i="3" l="1"/>
  <c r="E54" i="3"/>
  <c r="F54" i="2"/>
  <c r="E55" i="2"/>
  <c r="G53" i="2"/>
  <c r="H52" i="2"/>
  <c r="G52" i="3"/>
  <c r="H51" i="3"/>
  <c r="G54" i="2" l="1"/>
  <c r="H53" i="2"/>
  <c r="F54" i="3"/>
  <c r="E55" i="3"/>
  <c r="F55" i="2"/>
  <c r="E56" i="2"/>
  <c r="G53" i="3"/>
  <c r="H52" i="3"/>
  <c r="F56" i="2" l="1"/>
  <c r="E57" i="2"/>
  <c r="G54" i="3"/>
  <c r="H53" i="3"/>
  <c r="F55" i="3"/>
  <c r="E56" i="3"/>
  <c r="G55" i="2"/>
  <c r="H54" i="2"/>
  <c r="F56" i="3" l="1"/>
  <c r="E57" i="3"/>
  <c r="E58" i="2"/>
  <c r="F57" i="2"/>
  <c r="G55" i="3"/>
  <c r="H54" i="3"/>
  <c r="G56" i="2"/>
  <c r="H55" i="2"/>
  <c r="G56" i="3" l="1"/>
  <c r="H55" i="3"/>
  <c r="F57" i="3"/>
  <c r="E58" i="3"/>
  <c r="G57" i="2"/>
  <c r="H56" i="2"/>
  <c r="F58" i="2"/>
  <c r="E59" i="2"/>
  <c r="F58" i="3" l="1"/>
  <c r="E59" i="3"/>
  <c r="E60" i="2"/>
  <c r="G58" i="2"/>
  <c r="H57" i="2"/>
  <c r="G57" i="3"/>
  <c r="H56" i="3"/>
  <c r="G59" i="2" l="1"/>
  <c r="H58" i="2"/>
  <c r="E60" i="3"/>
  <c r="E61" i="2"/>
  <c r="G58" i="3"/>
  <c r="H57" i="3"/>
  <c r="G59" i="3" l="1"/>
  <c r="H58" i="3"/>
  <c r="E62" i="2"/>
  <c r="E61" i="3"/>
  <c r="G60" i="2"/>
  <c r="H59" i="2"/>
  <c r="G61" i="2" l="1"/>
  <c r="H60" i="2"/>
  <c r="E62" i="3"/>
  <c r="E63" i="2"/>
  <c r="G60" i="3"/>
  <c r="H59" i="3"/>
  <c r="G61" i="3" l="1"/>
  <c r="H60" i="3"/>
  <c r="G62" i="2"/>
  <c r="H61" i="2"/>
  <c r="E64" i="2"/>
  <c r="E63" i="3"/>
  <c r="E65" i="2" l="1"/>
  <c r="G63" i="2"/>
  <c r="H62" i="2"/>
  <c r="E64" i="3"/>
  <c r="G62" i="3"/>
  <c r="H61" i="3"/>
  <c r="E66" i="2" l="1"/>
  <c r="G64" i="2"/>
  <c r="H63" i="2"/>
  <c r="E65" i="3"/>
  <c r="G63" i="3"/>
  <c r="H62" i="3"/>
  <c r="G65" i="2" l="1"/>
  <c r="H64" i="2"/>
  <c r="E67" i="2"/>
  <c r="E66" i="3"/>
  <c r="G64" i="3"/>
  <c r="H63" i="3"/>
  <c r="E67" i="3" l="1"/>
  <c r="G65" i="3"/>
  <c r="H64" i="3"/>
  <c r="E68" i="2"/>
  <c r="G66" i="2"/>
  <c r="H65" i="2"/>
  <c r="E68" i="3" l="1"/>
  <c r="E69" i="2"/>
  <c r="G66" i="3"/>
  <c r="H65" i="3"/>
  <c r="G67" i="2"/>
  <c r="H66" i="2"/>
  <c r="G68" i="2" l="1"/>
  <c r="H67" i="2"/>
  <c r="G67" i="3"/>
  <c r="H66" i="3"/>
  <c r="E70" i="2"/>
  <c r="E69" i="3"/>
  <c r="G68" i="3" l="1"/>
  <c r="H67" i="3"/>
  <c r="E70" i="3"/>
  <c r="F11" i="2"/>
  <c r="E71" i="2"/>
  <c r="E10" i="2"/>
  <c r="G69" i="2"/>
  <c r="H68" i="2"/>
  <c r="G70" i="2" l="1"/>
  <c r="H69" i="2"/>
  <c r="E72" i="2"/>
  <c r="F11" i="3"/>
  <c r="E71" i="3"/>
  <c r="E10" i="3"/>
  <c r="G69" i="3"/>
  <c r="H68" i="3"/>
  <c r="D21" i="1" l="1"/>
  <c r="E20" i="1"/>
  <c r="E21" i="1" s="1"/>
  <c r="G71" i="2"/>
  <c r="G10" i="2"/>
  <c r="H70" i="2"/>
  <c r="H10" i="2" s="1"/>
  <c r="C10" i="4" s="1"/>
  <c r="G70" i="3"/>
  <c r="H69" i="3"/>
  <c r="E72" i="3"/>
  <c r="E73" i="2"/>
  <c r="E23" i="1" l="1"/>
  <c r="E24" i="1" s="1"/>
  <c r="G72" i="2"/>
  <c r="H71" i="2"/>
  <c r="G71" i="3"/>
  <c r="G10" i="3"/>
  <c r="H70" i="3"/>
  <c r="H10" i="3" s="1"/>
  <c r="C9" i="4" s="1"/>
  <c r="C11" i="4" s="1"/>
  <c r="D15" i="1" s="1"/>
  <c r="E74" i="2"/>
  <c r="E73" i="3"/>
  <c r="K18" i="3" l="1"/>
  <c r="E75" i="2"/>
  <c r="G72" i="3"/>
  <c r="H71" i="3"/>
  <c r="E74" i="3"/>
  <c r="G73" i="2"/>
  <c r="H72" i="2"/>
  <c r="E15" i="1" l="1"/>
  <c r="E16" i="1" s="1"/>
  <c r="D16" i="1"/>
  <c r="G74" i="2"/>
  <c r="H73" i="2"/>
  <c r="G73" i="3"/>
  <c r="H72" i="3"/>
  <c r="E75" i="3"/>
  <c r="E76" i="2"/>
  <c r="E76" i="3" l="1"/>
  <c r="G74" i="3"/>
  <c r="H73" i="3"/>
  <c r="E77" i="2"/>
  <c r="G75" i="2"/>
  <c r="H74" i="2"/>
  <c r="G75" i="3" l="1"/>
  <c r="H74" i="3"/>
  <c r="E77" i="3"/>
  <c r="E78" i="2"/>
  <c r="G76" i="2"/>
  <c r="H75" i="2"/>
  <c r="E79" i="2" l="1"/>
  <c r="G77" i="2"/>
  <c r="H76" i="2"/>
  <c r="E78" i="3"/>
  <c r="G76" i="3"/>
  <c r="H75" i="3"/>
  <c r="E80" i="2" l="1"/>
  <c r="G78" i="2"/>
  <c r="H77" i="2"/>
  <c r="E79" i="3"/>
  <c r="G77" i="3"/>
  <c r="H76" i="3"/>
  <c r="E80" i="3" l="1"/>
  <c r="G79" i="2"/>
  <c r="H78" i="2"/>
  <c r="E81" i="2"/>
  <c r="G78" i="3"/>
  <c r="H77" i="3"/>
  <c r="G80" i="2" l="1"/>
  <c r="H79" i="2"/>
  <c r="E82" i="2"/>
  <c r="E81" i="3"/>
  <c r="G79" i="3"/>
  <c r="H78" i="3"/>
  <c r="E82" i="3" l="1"/>
  <c r="E83" i="2"/>
  <c r="G80" i="3"/>
  <c r="H79" i="3"/>
  <c r="G81" i="2"/>
  <c r="H80" i="2"/>
  <c r="E84" i="2" l="1"/>
  <c r="G81" i="3"/>
  <c r="H80" i="3"/>
  <c r="E83" i="3"/>
  <c r="G82" i="2"/>
  <c r="H81" i="2"/>
  <c r="E84" i="3" l="1"/>
  <c r="G82" i="3"/>
  <c r="H81" i="3"/>
  <c r="G83" i="2"/>
  <c r="H82" i="2"/>
  <c r="E85" i="2"/>
  <c r="G84" i="2" l="1"/>
  <c r="H83" i="2"/>
  <c r="E86" i="2"/>
  <c r="G83" i="3"/>
  <c r="H82" i="3"/>
  <c r="E85" i="3"/>
  <c r="E87" i="2" l="1"/>
  <c r="E86" i="3"/>
  <c r="G84" i="3"/>
  <c r="H83" i="3"/>
  <c r="G85" i="2"/>
  <c r="H84" i="2"/>
  <c r="G85" i="3" l="1"/>
  <c r="H84" i="3"/>
  <c r="G86" i="2"/>
  <c r="H85" i="2"/>
  <c r="E87" i="3"/>
  <c r="E88" i="2"/>
  <c r="E88" i="3" l="1"/>
  <c r="G87" i="2"/>
  <c r="H86" i="2"/>
  <c r="E89" i="2"/>
  <c r="G86" i="3"/>
  <c r="H85" i="3"/>
  <c r="G88" i="2" l="1"/>
  <c r="H87" i="2"/>
  <c r="E90" i="2"/>
  <c r="E89" i="3"/>
  <c r="G87" i="3"/>
  <c r="H86" i="3"/>
  <c r="E90" i="3" l="1"/>
  <c r="E91" i="2"/>
  <c r="G88" i="3"/>
  <c r="H87" i="3"/>
  <c r="G89" i="2"/>
  <c r="H88" i="2"/>
  <c r="E92" i="2" l="1"/>
  <c r="G89" i="3"/>
  <c r="H88" i="3"/>
  <c r="E91" i="3"/>
  <c r="G90" i="2"/>
  <c r="H89" i="2"/>
  <c r="E92" i="3" l="1"/>
  <c r="G90" i="3"/>
  <c r="H89" i="3"/>
  <c r="G91" i="2"/>
  <c r="H90" i="2"/>
  <c r="E93" i="2"/>
  <c r="E94" i="2" l="1"/>
  <c r="G91" i="3"/>
  <c r="H90" i="3"/>
  <c r="G92" i="2"/>
  <c r="H91" i="2"/>
  <c r="E93" i="3"/>
  <c r="G92" i="3" l="1"/>
  <c r="H91" i="3"/>
  <c r="E94" i="3"/>
  <c r="G93" i="2"/>
  <c r="H92" i="2"/>
  <c r="E95" i="2"/>
  <c r="E96" i="2" l="1"/>
  <c r="E95" i="3"/>
  <c r="G94" i="2"/>
  <c r="H93" i="2"/>
  <c r="G93" i="3"/>
  <c r="H92" i="3"/>
  <c r="G95" i="2" l="1"/>
  <c r="H94" i="2"/>
  <c r="E96" i="3"/>
  <c r="G94" i="3"/>
  <c r="H93" i="3"/>
  <c r="E97" i="2"/>
  <c r="G95" i="3" l="1"/>
  <c r="H94" i="3"/>
  <c r="E98" i="2"/>
  <c r="G96" i="2"/>
  <c r="H95" i="2"/>
  <c r="G97" i="2" l="1"/>
  <c r="H96" i="2"/>
  <c r="E99" i="2"/>
  <c r="G96" i="3"/>
  <c r="H96" i="3" s="1"/>
  <c r="H95" i="3"/>
  <c r="E100" i="2" l="1"/>
  <c r="G98" i="2"/>
  <c r="H97" i="2"/>
  <c r="G99" i="2" l="1"/>
  <c r="H98" i="2"/>
  <c r="E101" i="2"/>
  <c r="E102" i="2" l="1"/>
  <c r="G100" i="2"/>
  <c r="H99" i="2"/>
  <c r="G101" i="2" l="1"/>
  <c r="H100" i="2"/>
  <c r="E103" i="2"/>
  <c r="E104" i="2" l="1"/>
  <c r="G102" i="2"/>
  <c r="H101" i="2"/>
  <c r="G103" i="2" l="1"/>
  <c r="H102" i="2"/>
  <c r="E105" i="2"/>
  <c r="E106" i="2" l="1"/>
  <c r="G104" i="2"/>
  <c r="H103" i="2"/>
  <c r="G105" i="2" l="1"/>
  <c r="H104" i="2"/>
  <c r="E107" i="2"/>
  <c r="E108" i="2" l="1"/>
  <c r="G106" i="2"/>
  <c r="H105" i="2"/>
  <c r="G107" i="2" l="1"/>
  <c r="H106" i="2"/>
  <c r="E109" i="2"/>
  <c r="E110" i="2" l="1"/>
  <c r="G108" i="2"/>
  <c r="H107" i="2"/>
  <c r="G109" i="2" l="1"/>
  <c r="H108" i="2"/>
  <c r="G110" i="2" l="1"/>
  <c r="H110" i="2" s="1"/>
  <c r="H109" i="2"/>
</calcChain>
</file>

<file path=xl/comments1.xml><?xml version="1.0" encoding="utf-8"?>
<comments xmlns="http://schemas.openxmlformats.org/spreadsheetml/2006/main">
  <authors>
    <author>Puget Sound Energy</author>
  </authors>
  <commentList>
    <comment ref="F14" authorId="0">
      <text>
        <r>
          <rPr>
            <sz val="9"/>
            <color indexed="81"/>
            <rFont val="Tahoma"/>
            <family val="2"/>
          </rPr>
          <t>prorated 7 days April 14.</t>
        </r>
      </text>
    </comment>
  </commentList>
</comments>
</file>

<file path=xl/comments2.xml><?xml version="1.0" encoding="utf-8"?>
<comments xmlns="http://schemas.openxmlformats.org/spreadsheetml/2006/main">
  <authors>
    <author>Puget Sound Energy</author>
  </authors>
  <commentList>
    <comment ref="F15" authorId="0">
      <text>
        <r>
          <rPr>
            <sz val="9"/>
            <color indexed="81"/>
            <rFont val="Tahoma"/>
            <family val="2"/>
          </rPr>
          <t xml:space="preserve">prorated 18 days of May 2014.
</t>
        </r>
      </text>
    </comment>
  </commentList>
</comments>
</file>

<file path=xl/sharedStrings.xml><?xml version="1.0" encoding="utf-8"?>
<sst xmlns="http://schemas.openxmlformats.org/spreadsheetml/2006/main" count="97" uniqueCount="67">
  <si>
    <t>PUGET SOUND ENERGY-ELECTRIC</t>
  </si>
  <si>
    <t>LINE</t>
  </si>
  <si>
    <t>NO.</t>
  </si>
  <si>
    <t>DESCRIPTION</t>
  </si>
  <si>
    <t>TEST YEAR</t>
  </si>
  <si>
    <t>RATE YEAR</t>
  </si>
  <si>
    <t>ADJUSTMENT</t>
  </si>
  <si>
    <t>TOTAL TREASURY GRANTS RATEBASE</t>
  </si>
  <si>
    <t>AMORTIZATION EXPENSE</t>
  </si>
  <si>
    <t>TOTAL TREASURY GRANTS EXPENSE</t>
  </si>
  <si>
    <t>Puget Sound Energy</t>
  </si>
  <si>
    <t xml:space="preserve">BAKER TREASURY GRANTS </t>
  </si>
  <si>
    <t xml:space="preserve">Grant receipt date of May 14, 2014 </t>
  </si>
  <si>
    <r>
      <t>Amortization starts May 2014 and ends Nov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2058 (535 mos)</t>
    </r>
  </si>
  <si>
    <t xml:space="preserve">Monthly </t>
  </si>
  <si>
    <t>Balance</t>
  </si>
  <si>
    <t>Monthly</t>
  </si>
  <si>
    <t>Accumulated</t>
  </si>
  <si>
    <t>Balance Net</t>
  </si>
  <si>
    <t>Month/Period</t>
  </si>
  <si>
    <t>Activity</t>
  </si>
  <si>
    <t>Amortization</t>
  </si>
  <si>
    <t xml:space="preserve"> of Accum Amort</t>
  </si>
  <si>
    <t xml:space="preserve">(a) </t>
  </si>
  <si>
    <t>(b)</t>
  </si>
  <si>
    <t>(c) = (b) ÷ 535 mo</t>
  </si>
  <si>
    <t>prior mo - (d) = (e)</t>
  </si>
  <si>
    <t>(b) + (e) = (f)</t>
  </si>
  <si>
    <t>#40740181</t>
  </si>
  <si>
    <t>#22840341</t>
  </si>
  <si>
    <t>AMA Dec - 18</t>
  </si>
  <si>
    <t>Expense</t>
  </si>
  <si>
    <t>Beg Bal May 14, 2014</t>
  </si>
  <si>
    <t>Amort.Beg May 14,2014</t>
  </si>
  <si>
    <t>AMA Sept 2016</t>
  </si>
  <si>
    <t xml:space="preserve">SNOQUALMIE TREASURY GRANTS </t>
  </si>
  <si>
    <t>Grant Received April 24, 2014</t>
  </si>
  <si>
    <r>
      <t>Amortization starts April 24, 2014 and ends June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2044 (362 mos)</t>
    </r>
  </si>
  <si>
    <t>(c) = (b) ÷ 362 mo</t>
  </si>
  <si>
    <t>Beg Bal April 24, 2014</t>
  </si>
  <si>
    <t>Amort. Beg Apr 24, 2014</t>
  </si>
  <si>
    <t>Docket Number UE</t>
  </si>
  <si>
    <t>Exhibit No.   (KJB-9)</t>
  </si>
  <si>
    <t>Page 9.13</t>
  </si>
  <si>
    <t>INCREASE (DECREASE) FIT @</t>
  </si>
  <si>
    <t>INCREASE (DECREASE) NOI</t>
  </si>
  <si>
    <t>NET HYDRO TREASURY GRANTS BALANCE IN DEFERRED DEBITS &amp; CREDITS</t>
  </si>
  <si>
    <t>NET HYDRO TREASURY GRANTS BALANCE IN ACCUM DEPR &amp; AMORT</t>
  </si>
  <si>
    <t>HYDRO TREASURY GRANTS RATEBASE</t>
  </si>
  <si>
    <t>HYDRO TREASURY GRANTS OPERATING EXPENSE</t>
  </si>
  <si>
    <t>FOR TWELVE MONTHS ENDED SEPTEMBER 30, 2016</t>
  </si>
  <si>
    <t>TRANSFER OF HYDRO TREASURY GRANTS IN RATEBASE</t>
  </si>
  <si>
    <t>TY</t>
  </si>
  <si>
    <t>RY</t>
  </si>
  <si>
    <t>Adj</t>
  </si>
  <si>
    <t>AMA Snoqualmie T Grant Accum Amort</t>
  </si>
  <si>
    <t>AMA Baker T Grant Accum Amort</t>
  </si>
  <si>
    <t xml:space="preserve">     Total Ratebase</t>
  </si>
  <si>
    <t>AMA Snoqualmie T Grant Def'd DR and CR</t>
  </si>
  <si>
    <t>AMA Baker T Grant Def'd Dr and CR</t>
  </si>
  <si>
    <t>AMA Snoqualmie T Grant Accum Depr</t>
  </si>
  <si>
    <t>Snoqualmie T Grant Amort</t>
  </si>
  <si>
    <t>Baker T Grant Amort</t>
  </si>
  <si>
    <t xml:space="preserve">     Total Amort</t>
  </si>
  <si>
    <t>Snoqualmie and Baker Treasury Grants</t>
  </si>
  <si>
    <t>12MOE September 2016</t>
  </si>
  <si>
    <t>AMA Baker T Grant Accum Deprec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</si>
</sst>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164" formatCode="0.000000"/>
    <numFmt numFmtId="165" formatCode="&quot;PAGE&quot;\ 0.00"/>
    <numFmt numFmtId="166" formatCode="_(* #,##0_);_(* \(#,##0\);_(* &quot;-&quot;??_);_(@_)"/>
    <numFmt numFmtId="167" formatCode="[$-409]mmm\-yy;@"/>
    <numFmt numFmtId="168" formatCode="_(&quot;$&quot;* #,##0_);_(&quot;$&quot;* \(#,##0\);_(&quot;$&quot;* &quot;-&quot;??_);_(@_)"/>
  </numFmts>
  <fonts count="19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i/>
      <sz val="12"/>
      <name val="Times New Roman"/>
      <family val="1"/>
    </font>
    <font>
      <b/>
      <u/>
      <sz val="10"/>
      <name val="Times New Roman"/>
      <family val="1"/>
    </font>
    <font>
      <b/>
      <i/>
      <sz val="10"/>
      <name val="Arial"/>
      <family val="2"/>
    </font>
    <font>
      <sz val="8"/>
      <name val="Helv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8"/>
      <color indexed="10"/>
      <name val="Arial"/>
      <family val="2"/>
    </font>
    <font>
      <u/>
      <sz val="8"/>
      <color rgb="FF0000CC"/>
      <name val="Arial"/>
      <family val="2"/>
    </font>
    <font>
      <sz val="8"/>
      <color rgb="FF0000CC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10"/>
      <name val="Geneva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152">
    <xf numFmtId="0" fontId="0" fillId="0" borderId="0" xfId="0"/>
    <xf numFmtId="164" fontId="2" fillId="0" borderId="0" xfId="0" applyNumberFormat="1" applyFont="1" applyFill="1" applyAlignment="1"/>
    <xf numFmtId="164" fontId="2" fillId="0" borderId="0" xfId="0" applyNumberFormat="1" applyFont="1" applyFill="1" applyAlignment="1">
      <alignment horizontal="left" wrapText="1"/>
    </xf>
    <xf numFmtId="164" fontId="3" fillId="0" borderId="0" xfId="0" applyNumberFormat="1" applyFont="1" applyFill="1" applyAlignment="1">
      <alignment horizontal="right"/>
    </xf>
    <xf numFmtId="0" fontId="1" fillId="0" borderId="0" xfId="0" applyFont="1"/>
    <xf numFmtId="164" fontId="3" fillId="0" borderId="0" xfId="0" applyNumberFormat="1" applyFont="1" applyFill="1" applyAlignment="1"/>
    <xf numFmtId="164" fontId="3" fillId="0" borderId="0" xfId="0" applyNumberFormat="1" applyFont="1" applyFill="1" applyAlignment="1" applyProtection="1">
      <alignment horizontal="centerContinuous"/>
      <protection locked="0"/>
    </xf>
    <xf numFmtId="164" fontId="4" fillId="0" borderId="0" xfId="0" applyNumberFormat="1" applyFont="1" applyFill="1" applyAlignment="1">
      <alignment horizontal="centerContinuous"/>
    </xf>
    <xf numFmtId="164" fontId="5" fillId="0" borderId="0" xfId="0" applyNumberFormat="1" applyFont="1" applyFill="1" applyAlignment="1">
      <alignment horizontal="centerContinuous"/>
    </xf>
    <xf numFmtId="164" fontId="6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164" fontId="3" fillId="0" borderId="0" xfId="0" applyNumberFormat="1" applyFont="1" applyFill="1" applyAlignment="1">
      <alignment horizontal="centerContinuous" wrapText="1"/>
    </xf>
    <xf numFmtId="164" fontId="3" fillId="0" borderId="0" xfId="0" applyNumberFormat="1" applyFont="1" applyFill="1" applyAlignment="1">
      <alignment horizontal="centerContinuous"/>
    </xf>
    <xf numFmtId="164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left" wrapText="1"/>
    </xf>
    <xf numFmtId="164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left" wrapText="1"/>
    </xf>
    <xf numFmtId="0" fontId="2" fillId="0" borderId="0" xfId="0" applyFont="1" applyFill="1"/>
    <xf numFmtId="164" fontId="7" fillId="0" borderId="0" xfId="0" applyNumberFormat="1" applyFont="1" applyAlignment="1">
      <alignment horizontal="center"/>
    </xf>
    <xf numFmtId="0" fontId="1" fillId="0" borderId="0" xfId="0" applyFont="1" applyFill="1"/>
    <xf numFmtId="41" fontId="2" fillId="0" borderId="0" xfId="0" applyNumberFormat="1" applyFont="1" applyFill="1"/>
    <xf numFmtId="41" fontId="2" fillId="0" borderId="0" xfId="0" applyNumberFormat="1" applyFont="1" applyFill="1" applyBorder="1"/>
    <xf numFmtId="164" fontId="2" fillId="0" borderId="0" xfId="0" applyNumberFormat="1" applyFont="1" applyFill="1" applyAlignment="1">
      <alignment horizontal="left"/>
    </xf>
    <xf numFmtId="42" fontId="2" fillId="0" borderId="2" xfId="0" applyNumberFormat="1" applyFont="1" applyFill="1" applyBorder="1"/>
    <xf numFmtId="42" fontId="2" fillId="0" borderId="0" xfId="0" applyNumberFormat="1" applyFont="1" applyFill="1" applyBorder="1"/>
    <xf numFmtId="164" fontId="3" fillId="0" borderId="0" xfId="0" applyNumberFormat="1" applyFont="1" applyFill="1" applyAlignment="1">
      <alignment horizontal="left"/>
    </xf>
    <xf numFmtId="164" fontId="7" fillId="0" borderId="0" xfId="0" applyNumberFormat="1" applyFont="1" applyFill="1" applyAlignment="1">
      <alignment horizontal="center"/>
    </xf>
    <xf numFmtId="41" fontId="1" fillId="0" borderId="0" xfId="0" applyNumberFormat="1" applyFont="1" applyFill="1" applyBorder="1" applyAlignment="1">
      <alignment horizontal="left" wrapText="1"/>
    </xf>
    <xf numFmtId="41" fontId="8" fillId="0" borderId="0" xfId="0" applyNumberFormat="1" applyFont="1" applyFill="1" applyBorder="1" applyAlignment="1">
      <alignment horizontal="left" wrapText="1"/>
    </xf>
    <xf numFmtId="41" fontId="5" fillId="0" borderId="0" xfId="0" applyNumberFormat="1" applyFont="1" applyFill="1" applyBorder="1"/>
    <xf numFmtId="41" fontId="2" fillId="0" borderId="0" xfId="0" applyNumberFormat="1" applyFont="1" applyFill="1" applyBorder="1" applyAlignment="1">
      <alignment horizontal="left" wrapText="1"/>
    </xf>
    <xf numFmtId="164" fontId="2" fillId="0" borderId="0" xfId="0" applyNumberFormat="1" applyFont="1" applyAlignment="1">
      <alignment horizontal="left"/>
    </xf>
    <xf numFmtId="42" fontId="2" fillId="0" borderId="2" xfId="0" applyNumberFormat="1" applyFont="1" applyFill="1" applyBorder="1" applyAlignment="1">
      <alignment horizontal="left" wrapText="1"/>
    </xf>
    <xf numFmtId="42" fontId="2" fillId="0" borderId="3" xfId="0" applyNumberFormat="1" applyFont="1" applyFill="1" applyBorder="1" applyAlignment="1">
      <alignment horizontal="left" wrapText="1"/>
    </xf>
    <xf numFmtId="42" fontId="2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/>
    <xf numFmtId="0" fontId="10" fillId="0" borderId="0" xfId="0" applyFont="1" applyFill="1"/>
    <xf numFmtId="0" fontId="9" fillId="0" borderId="0" xfId="0" applyNumberFormat="1" applyFont="1" applyAlignment="1"/>
    <xf numFmtId="0" fontId="11" fillId="0" borderId="0" xfId="0" applyFont="1" applyFill="1"/>
    <xf numFmtId="0" fontId="1" fillId="0" borderId="1" xfId="0" applyFont="1" applyFill="1" applyBorder="1"/>
    <xf numFmtId="0" fontId="10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" fillId="0" borderId="4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Continuous"/>
    </xf>
    <xf numFmtId="41" fontId="10" fillId="0" borderId="0" xfId="0" applyNumberFormat="1" applyFont="1" applyFill="1" applyBorder="1" applyAlignment="1">
      <alignment horizontal="center"/>
    </xf>
    <xf numFmtId="41" fontId="10" fillId="0" borderId="0" xfId="0" applyNumberFormat="1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/>
    </xf>
    <xf numFmtId="166" fontId="1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 applyBorder="1" applyAlignment="1"/>
    <xf numFmtId="17" fontId="1" fillId="0" borderId="5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17" fontId="1" fillId="0" borderId="0" xfId="0" applyNumberFormat="1" applyFont="1" applyFill="1" applyBorder="1"/>
    <xf numFmtId="3" fontId="1" fillId="0" borderId="0" xfId="0" applyNumberFormat="1" applyFont="1" applyFill="1" applyBorder="1"/>
    <xf numFmtId="0" fontId="10" fillId="2" borderId="9" xfId="0" applyFont="1" applyFill="1" applyBorder="1" applyAlignment="1">
      <alignment horizontal="centerContinuous"/>
    </xf>
    <xf numFmtId="0" fontId="1" fillId="0" borderId="9" xfId="0" applyFont="1" applyFill="1" applyBorder="1" applyAlignment="1">
      <alignment horizontal="center"/>
    </xf>
    <xf numFmtId="14" fontId="1" fillId="0" borderId="0" xfId="0" applyNumberFormat="1" applyFont="1" applyFill="1" applyBorder="1"/>
    <xf numFmtId="0" fontId="9" fillId="0" borderId="10" xfId="0" applyNumberFormat="1" applyFont="1" applyBorder="1" applyAlignment="1"/>
    <xf numFmtId="0" fontId="1" fillId="0" borderId="10" xfId="0" applyFont="1" applyFill="1" applyBorder="1" applyAlignment="1">
      <alignment horizontal="center"/>
    </xf>
    <xf numFmtId="41" fontId="1" fillId="0" borderId="11" xfId="0" applyNumberFormat="1" applyFont="1" applyFill="1" applyBorder="1" applyAlignment="1">
      <alignment horizontal="center"/>
    </xf>
    <xf numFmtId="166" fontId="1" fillId="0" borderId="12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41" fontId="14" fillId="0" borderId="0" xfId="0" applyNumberFormat="1" applyFont="1"/>
    <xf numFmtId="166" fontId="1" fillId="0" borderId="0" xfId="0" applyNumberFormat="1" applyFont="1" applyFill="1" applyBorder="1"/>
    <xf numFmtId="0" fontId="9" fillId="0" borderId="0" xfId="0" applyNumberFormat="1" applyFont="1" applyBorder="1" applyAlignment="1"/>
    <xf numFmtId="17" fontId="1" fillId="3" borderId="0" xfId="0" applyNumberFormat="1" applyFont="1" applyFill="1" applyBorder="1"/>
    <xf numFmtId="166" fontId="1" fillId="3" borderId="0" xfId="0" applyNumberFormat="1" applyFont="1" applyFill="1" applyBorder="1"/>
    <xf numFmtId="41" fontId="1" fillId="3" borderId="0" xfId="0" applyNumberFormat="1" applyFont="1" applyFill="1" applyBorder="1" applyAlignment="1">
      <alignment horizontal="center"/>
    </xf>
    <xf numFmtId="166" fontId="1" fillId="3" borderId="0" xfId="0" applyNumberFormat="1" applyFont="1" applyFill="1" applyBorder="1" applyAlignment="1">
      <alignment horizontal="center"/>
    </xf>
    <xf numFmtId="41" fontId="1" fillId="3" borderId="0" xfId="0" applyNumberFormat="1" applyFont="1" applyFill="1" applyBorder="1" applyAlignment="1"/>
    <xf numFmtId="166" fontId="1" fillId="0" borderId="0" xfId="0" applyNumberFormat="1" applyFont="1"/>
    <xf numFmtId="0" fontId="9" fillId="0" borderId="7" xfId="0" applyNumberFormat="1" applyFont="1" applyBorder="1" applyAlignment="1"/>
    <xf numFmtId="17" fontId="1" fillId="4" borderId="4" xfId="0" applyNumberFormat="1" applyFont="1" applyFill="1" applyBorder="1"/>
    <xf numFmtId="17" fontId="1" fillId="4" borderId="2" xfId="0" applyNumberFormat="1" applyFont="1" applyFill="1" applyBorder="1"/>
    <xf numFmtId="166" fontId="1" fillId="4" borderId="2" xfId="0" applyNumberFormat="1" applyFont="1" applyFill="1" applyBorder="1"/>
    <xf numFmtId="41" fontId="1" fillId="4" borderId="2" xfId="0" applyNumberFormat="1" applyFont="1" applyFill="1" applyBorder="1" applyAlignment="1">
      <alignment horizontal="center"/>
    </xf>
    <xf numFmtId="166" fontId="1" fillId="4" borderId="2" xfId="0" applyNumberFormat="1" applyFont="1" applyFill="1" applyBorder="1" applyAlignment="1">
      <alignment horizontal="center"/>
    </xf>
    <xf numFmtId="41" fontId="1" fillId="4" borderId="2" xfId="0" applyNumberFormat="1" applyFont="1" applyFill="1" applyBorder="1" applyAlignment="1"/>
    <xf numFmtId="41" fontId="1" fillId="4" borderId="6" xfId="0" applyNumberFormat="1" applyFont="1" applyFill="1" applyBorder="1" applyAlignment="1">
      <alignment horizontal="center"/>
    </xf>
    <xf numFmtId="17" fontId="1" fillId="4" borderId="5" xfId="0" applyNumberFormat="1" applyFont="1" applyFill="1" applyBorder="1"/>
    <xf numFmtId="17" fontId="1" fillId="4" borderId="0" xfId="0" applyNumberFormat="1" applyFont="1" applyFill="1" applyBorder="1"/>
    <xf numFmtId="166" fontId="1" fillId="4" borderId="0" xfId="0" applyNumberFormat="1" applyFont="1" applyFill="1" applyBorder="1"/>
    <xf numFmtId="41" fontId="1" fillId="4" borderId="0" xfId="0" applyNumberFormat="1" applyFont="1" applyFill="1" applyBorder="1" applyAlignment="1">
      <alignment horizontal="center"/>
    </xf>
    <xf numFmtId="166" fontId="1" fillId="4" borderId="0" xfId="0" applyNumberFormat="1" applyFont="1" applyFill="1" applyBorder="1" applyAlignment="1">
      <alignment horizontal="center"/>
    </xf>
    <xf numFmtId="41" fontId="1" fillId="4" borderId="0" xfId="0" applyNumberFormat="1" applyFont="1" applyFill="1" applyBorder="1" applyAlignment="1"/>
    <xf numFmtId="41" fontId="1" fillId="4" borderId="11" xfId="0" applyNumberFormat="1" applyFont="1" applyFill="1" applyBorder="1" applyAlignment="1">
      <alignment horizontal="center"/>
    </xf>
    <xf numFmtId="17" fontId="1" fillId="4" borderId="7" xfId="0" applyNumberFormat="1" applyFont="1" applyFill="1" applyBorder="1"/>
    <xf numFmtId="17" fontId="1" fillId="4" borderId="1" xfId="0" applyNumberFormat="1" applyFont="1" applyFill="1" applyBorder="1"/>
    <xf numFmtId="166" fontId="1" fillId="4" borderId="1" xfId="0" applyNumberFormat="1" applyFont="1" applyFill="1" applyBorder="1"/>
    <xf numFmtId="41" fontId="1" fillId="4" borderId="1" xfId="0" applyNumberFormat="1" applyFont="1" applyFill="1" applyBorder="1" applyAlignment="1">
      <alignment horizontal="center"/>
    </xf>
    <xf numFmtId="166" fontId="1" fillId="4" borderId="1" xfId="0" applyNumberFormat="1" applyFont="1" applyFill="1" applyBorder="1" applyAlignment="1">
      <alignment horizontal="center"/>
    </xf>
    <xf numFmtId="41" fontId="1" fillId="4" borderId="1" xfId="0" applyNumberFormat="1" applyFont="1" applyFill="1" applyBorder="1" applyAlignment="1"/>
    <xf numFmtId="41" fontId="1" fillId="4" borderId="8" xfId="0" applyNumberFormat="1" applyFont="1" applyFill="1" applyBorder="1" applyAlignment="1">
      <alignment horizontal="center"/>
    </xf>
    <xf numFmtId="17" fontId="10" fillId="0" borderId="5" xfId="0" applyNumberFormat="1" applyFont="1" applyFill="1" applyBorder="1"/>
    <xf numFmtId="167" fontId="15" fillId="0" borderId="5" xfId="0" applyNumberFormat="1" applyFont="1" applyFill="1" applyBorder="1"/>
    <xf numFmtId="0" fontId="1" fillId="0" borderId="0" xfId="0" applyFont="1" applyBorder="1"/>
    <xf numFmtId="0" fontId="1" fillId="0" borderId="0" xfId="0" applyNumberFormat="1" applyFont="1" applyFill="1" applyBorder="1" applyAlignment="1"/>
    <xf numFmtId="0" fontId="1" fillId="0" borderId="0" xfId="0" applyNumberFormat="1" applyFont="1" applyFill="1" applyAlignment="1"/>
    <xf numFmtId="166" fontId="9" fillId="0" borderId="0" xfId="0" applyNumberFormat="1" applyFont="1" applyAlignment="1"/>
    <xf numFmtId="0" fontId="9" fillId="0" borderId="0" xfId="0" applyNumberFormat="1" applyFont="1" applyFill="1" applyAlignment="1"/>
    <xf numFmtId="0" fontId="1" fillId="0" borderId="5" xfId="0" applyFont="1" applyFill="1" applyBorder="1" applyAlignment="1">
      <alignment horizontal="right"/>
    </xf>
    <xf numFmtId="41" fontId="1" fillId="0" borderId="5" xfId="0" applyNumberFormat="1" applyFont="1" applyFill="1" applyBorder="1" applyAlignment="1">
      <alignment horizontal="center"/>
    </xf>
    <xf numFmtId="166" fontId="0" fillId="0" borderId="0" xfId="0" applyNumberFormat="1" applyFont="1"/>
    <xf numFmtId="167" fontId="17" fillId="0" borderId="5" xfId="0" applyNumberFormat="1" applyFont="1" applyFill="1" applyBorder="1"/>
    <xf numFmtId="167" fontId="1" fillId="0" borderId="5" xfId="0" applyNumberFormat="1" applyFont="1" applyFill="1" applyBorder="1"/>
    <xf numFmtId="41" fontId="9" fillId="0" borderId="0" xfId="0" applyNumberFormat="1" applyFont="1" applyBorder="1" applyAlignment="1"/>
    <xf numFmtId="167" fontId="17" fillId="0" borderId="7" xfId="0" applyNumberFormat="1" applyFont="1" applyFill="1" applyBorder="1"/>
    <xf numFmtId="0" fontId="9" fillId="0" borderId="1" xfId="0" applyNumberFormat="1" applyFont="1" applyBorder="1" applyAlignment="1"/>
    <xf numFmtId="41" fontId="1" fillId="0" borderId="1" xfId="0" applyNumberFormat="1" applyFont="1" applyFill="1" applyBorder="1" applyAlignment="1">
      <alignment horizontal="center"/>
    </xf>
    <xf numFmtId="41" fontId="9" fillId="0" borderId="1" xfId="0" applyNumberFormat="1" applyFont="1" applyBorder="1" applyAlignment="1"/>
    <xf numFmtId="41" fontId="1" fillId="0" borderId="1" xfId="0" applyNumberFormat="1" applyFont="1" applyFill="1" applyBorder="1" applyAlignment="1"/>
    <xf numFmtId="41" fontId="9" fillId="0" borderId="0" xfId="0" applyNumberFormat="1" applyFont="1" applyAlignment="1"/>
    <xf numFmtId="0" fontId="3" fillId="0" borderId="0" xfId="0" applyNumberFormat="1" applyFont="1" applyFill="1" applyAlignment="1">
      <alignment horizontal="right"/>
    </xf>
    <xf numFmtId="165" fontId="3" fillId="0" borderId="21" xfId="0" applyNumberFormat="1" applyFont="1" applyFill="1" applyBorder="1" applyAlignment="1"/>
    <xf numFmtId="0" fontId="2" fillId="0" borderId="0" xfId="1" applyFont="1" applyFill="1" applyAlignment="1">
      <alignment horizontal="left"/>
    </xf>
    <xf numFmtId="0" fontId="1" fillId="0" borderId="0" xfId="2" applyNumberFormat="1" applyFont="1" applyAlignment="1"/>
    <xf numFmtId="41" fontId="1" fillId="0" borderId="0" xfId="0" applyNumberFormat="1" applyFont="1"/>
    <xf numFmtId="41" fontId="0" fillId="0" borderId="0" xfId="0" applyNumberFormat="1"/>
    <xf numFmtId="41" fontId="0" fillId="0" borderId="22" xfId="0" applyNumberFormat="1" applyBorder="1"/>
    <xf numFmtId="0" fontId="0" fillId="0" borderId="0" xfId="0" applyAlignment="1">
      <alignment horizontal="center"/>
    </xf>
    <xf numFmtId="164" fontId="2" fillId="0" borderId="0" xfId="0" applyNumberFormat="1" applyFont="1" applyAlignment="1"/>
    <xf numFmtId="41" fontId="0" fillId="0" borderId="2" xfId="0" applyNumberFormat="1" applyBorder="1"/>
    <xf numFmtId="0" fontId="0" fillId="0" borderId="2" xfId="0" applyBorder="1"/>
    <xf numFmtId="0" fontId="10" fillId="3" borderId="15" xfId="0" applyFont="1" applyFill="1" applyBorder="1" applyAlignment="1">
      <alignment horizontal="centerContinuous"/>
    </xf>
    <xf numFmtId="0" fontId="1" fillId="3" borderId="16" xfId="0" applyFont="1" applyFill="1" applyBorder="1" applyAlignment="1">
      <alignment horizontal="centerContinuous"/>
    </xf>
    <xf numFmtId="0" fontId="1" fillId="3" borderId="16" xfId="0" applyFont="1" applyFill="1" applyBorder="1" applyAlignment="1">
      <alignment horizontal="center"/>
    </xf>
    <xf numFmtId="41" fontId="10" fillId="3" borderId="16" xfId="0" applyNumberFormat="1" applyFont="1" applyFill="1" applyBorder="1" applyAlignment="1">
      <alignment horizontal="left" wrapText="1"/>
    </xf>
    <xf numFmtId="41" fontId="10" fillId="3" borderId="17" xfId="0" applyNumberFormat="1" applyFont="1" applyFill="1" applyBorder="1" applyAlignment="1">
      <alignment horizontal="left" wrapText="1"/>
    </xf>
    <xf numFmtId="0" fontId="10" fillId="3" borderId="18" xfId="0" applyFont="1" applyFill="1" applyBorder="1" applyAlignment="1">
      <alignment horizontal="centerContinuous"/>
    </xf>
    <xf numFmtId="0" fontId="1" fillId="3" borderId="19" xfId="0" applyFont="1" applyFill="1" applyBorder="1" applyAlignment="1">
      <alignment horizontal="centerContinuous"/>
    </xf>
    <xf numFmtId="0" fontId="1" fillId="3" borderId="19" xfId="0" applyFont="1" applyFill="1" applyBorder="1" applyAlignment="1">
      <alignment horizontal="center"/>
    </xf>
    <xf numFmtId="41" fontId="10" fillId="3" borderId="19" xfId="0" applyNumberFormat="1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0" fillId="0" borderId="0" xfId="0" applyFill="1"/>
    <xf numFmtId="0" fontId="10" fillId="0" borderId="9" xfId="0" applyFont="1" applyFill="1" applyBorder="1" applyAlignment="1">
      <alignment horizontal="centerContinuous"/>
    </xf>
    <xf numFmtId="0" fontId="9" fillId="0" borderId="10" xfId="0" applyNumberFormat="1" applyFont="1" applyFill="1" applyBorder="1" applyAlignment="1"/>
    <xf numFmtId="0" fontId="9" fillId="0" borderId="5" xfId="0" applyNumberFormat="1" applyFont="1" applyFill="1" applyBorder="1" applyAlignment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9" fillId="0" borderId="7" xfId="0" applyNumberFormat="1" applyFont="1" applyFill="1" applyBorder="1" applyAlignment="1"/>
    <xf numFmtId="41" fontId="10" fillId="3" borderId="14" xfId="0" applyNumberFormat="1" applyFont="1" applyFill="1" applyBorder="1" applyAlignment="1">
      <alignment horizontal="left" wrapText="1"/>
    </xf>
    <xf numFmtId="9" fontId="2" fillId="0" borderId="0" xfId="1" applyNumberFormat="1" applyFont="1" applyFill="1" applyBorder="1" applyAlignment="1"/>
    <xf numFmtId="41" fontId="2" fillId="0" borderId="0" xfId="1" applyNumberFormat="1" applyFont="1" applyFill="1" applyBorder="1" applyAlignment="1" applyProtection="1">
      <protection locked="0"/>
    </xf>
    <xf numFmtId="168" fontId="2" fillId="0" borderId="22" xfId="1" applyNumberFormat="1" applyFont="1" applyFill="1" applyBorder="1" applyAlignment="1"/>
  </cellXfs>
  <cellStyles count="3">
    <cellStyle name="Normal" xfId="0" builtinId="0"/>
    <cellStyle name="Normal 16" xfId="2"/>
    <cellStyle name="Normal 2 8" xfId="1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66676</xdr:colOff>
      <xdr:row>26</xdr:row>
      <xdr:rowOff>57150</xdr:rowOff>
    </xdr:from>
    <xdr:to>
      <xdr:col>13</xdr:col>
      <xdr:colOff>490797</xdr:colOff>
      <xdr:row>41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8951" y="4381500"/>
          <a:ext cx="3710246" cy="2447925"/>
        </a:xfrm>
        <a:prstGeom prst="rect">
          <a:avLst/>
        </a:prstGeom>
      </xdr:spPr>
    </xdr:pic>
    <xdr:clientData/>
  </xdr:twoCellAnchor>
  <xdr:twoCellAnchor editAs="oneCell">
    <xdr:from>
      <xdr:col>10</xdr:col>
      <xdr:colOff>828675</xdr:colOff>
      <xdr:row>46</xdr:row>
      <xdr:rowOff>0</xdr:rowOff>
    </xdr:from>
    <xdr:to>
      <xdr:col>17</xdr:col>
      <xdr:colOff>418450</xdr:colOff>
      <xdr:row>56</xdr:row>
      <xdr:rowOff>142655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20100" y="7572375"/>
          <a:ext cx="5200000" cy="17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29</xdr:row>
      <xdr:rowOff>85724</xdr:rowOff>
    </xdr:from>
    <xdr:to>
      <xdr:col>13</xdr:col>
      <xdr:colOff>492347</xdr:colOff>
      <xdr:row>40</xdr:row>
      <xdr:rowOff>123824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4650" y="4867274"/>
          <a:ext cx="3511772" cy="1819275"/>
        </a:xfrm>
        <a:prstGeom prst="rect">
          <a:avLst/>
        </a:prstGeom>
      </xdr:spPr>
    </xdr:pic>
    <xdr:clientData/>
  </xdr:twoCellAnchor>
  <xdr:twoCellAnchor editAs="oneCell">
    <xdr:from>
      <xdr:col>10</xdr:col>
      <xdr:colOff>409575</xdr:colOff>
      <xdr:row>47</xdr:row>
      <xdr:rowOff>123825</xdr:rowOff>
    </xdr:from>
    <xdr:to>
      <xdr:col>16</xdr:col>
      <xdr:colOff>704198</xdr:colOff>
      <xdr:row>58</xdr:row>
      <xdr:rowOff>95031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8600" y="7829550"/>
          <a:ext cx="5219048" cy="17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0"/>
  <sheetViews>
    <sheetView tabSelected="1" zoomScaleNormal="100" workbookViewId="0">
      <selection activeCell="C14" sqref="C14"/>
    </sheetView>
  </sheetViews>
  <sheetFormatPr defaultColWidth="8.88671875" defaultRowHeight="13.2"/>
  <cols>
    <col min="1" max="1" width="5.44140625" style="4" customWidth="1"/>
    <col min="2" max="2" width="70.33203125" style="4" bestFit="1" customWidth="1"/>
    <col min="3" max="4" width="14" style="4" bestFit="1" customWidth="1"/>
    <col min="5" max="5" width="18.44140625" style="4" customWidth="1"/>
    <col min="6" max="6" width="2.33203125" style="4" customWidth="1"/>
    <col min="7" max="8" width="14" style="4" bestFit="1" customWidth="1"/>
    <col min="9" max="16384" width="8.88671875" style="4"/>
  </cols>
  <sheetData>
    <row r="2" spans="1:9">
      <c r="A2" s="1"/>
      <c r="B2" s="2"/>
      <c r="C2" s="2"/>
      <c r="D2" s="2"/>
      <c r="E2" s="119" t="s">
        <v>41</v>
      </c>
    </row>
    <row r="3" spans="1:9" ht="13.8" thickBot="1">
      <c r="A3" s="1"/>
      <c r="B3" s="2"/>
      <c r="C3" s="2"/>
      <c r="D3" s="2"/>
      <c r="E3" s="119" t="s">
        <v>42</v>
      </c>
    </row>
    <row r="4" spans="1:9" ht="13.8" thickBot="1">
      <c r="A4" s="5"/>
      <c r="B4" s="2"/>
      <c r="C4" s="2"/>
      <c r="D4" s="3"/>
      <c r="E4" s="120" t="s">
        <v>43</v>
      </c>
    </row>
    <row r="5" spans="1:9" ht="13.8">
      <c r="A5" s="6" t="s">
        <v>0</v>
      </c>
      <c r="B5" s="7"/>
      <c r="C5" s="8"/>
      <c r="D5" s="8"/>
      <c r="E5" s="8"/>
    </row>
    <row r="6" spans="1:9" ht="16.2">
      <c r="A6" s="6" t="s">
        <v>51</v>
      </c>
      <c r="B6" s="9"/>
      <c r="C6" s="8"/>
      <c r="D6" s="8"/>
      <c r="E6" s="8"/>
    </row>
    <row r="7" spans="1:9">
      <c r="A7" s="10" t="s">
        <v>50</v>
      </c>
      <c r="B7" s="11"/>
      <c r="C7" s="11"/>
      <c r="D7" s="11"/>
      <c r="E7" s="11"/>
    </row>
    <row r="8" spans="1:9">
      <c r="A8" s="6"/>
      <c r="B8" s="6"/>
      <c r="C8" s="6"/>
      <c r="D8" s="12"/>
      <c r="E8" s="12"/>
    </row>
    <row r="9" spans="1:9">
      <c r="A9" s="5"/>
      <c r="B9" s="12"/>
      <c r="C9" s="12"/>
      <c r="D9" s="12"/>
      <c r="E9" s="12"/>
    </row>
    <row r="10" spans="1:9">
      <c r="A10" s="13" t="s">
        <v>1</v>
      </c>
      <c r="B10" s="14"/>
      <c r="C10" s="13"/>
      <c r="D10" s="13"/>
      <c r="E10" s="13"/>
    </row>
    <row r="11" spans="1:9">
      <c r="A11" s="15" t="s">
        <v>2</v>
      </c>
      <c r="B11" s="16" t="s">
        <v>3</v>
      </c>
      <c r="C11" s="15" t="s">
        <v>4</v>
      </c>
      <c r="D11" s="15" t="s">
        <v>5</v>
      </c>
      <c r="E11" s="15" t="s">
        <v>6</v>
      </c>
    </row>
    <row r="12" spans="1:9">
      <c r="A12" s="17"/>
      <c r="B12" s="12"/>
      <c r="C12" s="12"/>
      <c r="D12" s="12"/>
      <c r="E12" s="12"/>
    </row>
    <row r="13" spans="1:9">
      <c r="A13" s="17">
        <f>A12+1</f>
        <v>1</v>
      </c>
      <c r="B13" s="18" t="s">
        <v>48</v>
      </c>
      <c r="C13" s="2"/>
      <c r="D13" s="2"/>
      <c r="E13" s="2"/>
    </row>
    <row r="14" spans="1:9">
      <c r="A14" s="17">
        <f>+A13+1</f>
        <v>2</v>
      </c>
      <c r="B14" s="1" t="s">
        <v>46</v>
      </c>
      <c r="C14" s="20">
        <f>+Summary!B11</f>
        <v>-101559498.97984974</v>
      </c>
      <c r="D14" s="21">
        <v>0</v>
      </c>
      <c r="E14" s="21">
        <f>D14-C14</f>
        <v>101559498.97984974</v>
      </c>
      <c r="F14" s="19"/>
      <c r="G14" s="19"/>
      <c r="H14" s="19"/>
      <c r="I14" s="19"/>
    </row>
    <row r="15" spans="1:9">
      <c r="A15" s="17">
        <f t="shared" ref="A15:A24" si="0">+A14+1</f>
        <v>3</v>
      </c>
      <c r="B15" s="1" t="s">
        <v>47</v>
      </c>
      <c r="C15" s="20"/>
      <c r="D15" s="20">
        <f>+Summary!C11</f>
        <v>-95819883.979849756</v>
      </c>
      <c r="E15" s="21">
        <f t="shared" ref="E15" si="1">D15-C15</f>
        <v>-95819883.979849756</v>
      </c>
      <c r="F15" s="19"/>
      <c r="G15" s="19"/>
      <c r="H15" s="19"/>
      <c r="I15" s="19"/>
    </row>
    <row r="16" spans="1:9">
      <c r="A16" s="17">
        <f t="shared" si="0"/>
        <v>4</v>
      </c>
      <c r="B16" s="25" t="s">
        <v>7</v>
      </c>
      <c r="C16" s="23">
        <f>SUM(C14:C15)</f>
        <v>-101559498.97984974</v>
      </c>
      <c r="D16" s="23">
        <f>SUM(D14:D15)</f>
        <v>-95819883.979849756</v>
      </c>
      <c r="E16" s="23">
        <f>SUM(E14:E15)</f>
        <v>5739614.9999999851</v>
      </c>
      <c r="F16" s="19"/>
      <c r="G16" s="19"/>
      <c r="H16" s="19"/>
      <c r="I16" s="19"/>
    </row>
    <row r="17" spans="1:11" s="19" customFormat="1">
      <c r="A17" s="17">
        <f t="shared" si="0"/>
        <v>5</v>
      </c>
      <c r="B17" s="22"/>
      <c r="C17" s="23"/>
      <c r="D17" s="23"/>
      <c r="E17" s="23"/>
      <c r="J17" s="4"/>
      <c r="K17" s="4"/>
    </row>
    <row r="18" spans="1:11" s="19" customFormat="1">
      <c r="A18" s="17">
        <f t="shared" si="0"/>
        <v>6</v>
      </c>
      <c r="B18" s="22"/>
      <c r="C18" s="24"/>
      <c r="D18" s="24"/>
      <c r="E18" s="24"/>
      <c r="J18" s="4"/>
      <c r="K18" s="4"/>
    </row>
    <row r="19" spans="1:11" s="19" customFormat="1" ht="13.8">
      <c r="A19" s="17">
        <f t="shared" si="0"/>
        <v>7</v>
      </c>
      <c r="B19" s="26" t="s">
        <v>49</v>
      </c>
      <c r="C19" s="27"/>
      <c r="D19" s="28"/>
      <c r="E19" s="29"/>
      <c r="J19" s="4"/>
      <c r="K19" s="4"/>
    </row>
    <row r="20" spans="1:11">
      <c r="A20" s="17">
        <f t="shared" si="0"/>
        <v>8</v>
      </c>
      <c r="B20" s="127" t="s">
        <v>8</v>
      </c>
      <c r="C20" s="30">
        <f>+Summary!B15</f>
        <v>-3279780</v>
      </c>
      <c r="D20" s="21">
        <v>0</v>
      </c>
      <c r="E20" s="21">
        <f>D20-C20</f>
        <v>3279780</v>
      </c>
      <c r="F20" s="19"/>
      <c r="G20" s="19"/>
      <c r="H20" s="19"/>
      <c r="I20" s="19"/>
    </row>
    <row r="21" spans="1:11">
      <c r="A21" s="17">
        <f t="shared" si="0"/>
        <v>9</v>
      </c>
      <c r="B21" s="25" t="s">
        <v>9</v>
      </c>
      <c r="C21" s="32">
        <f>SUM(C20:C20)</f>
        <v>-3279780</v>
      </c>
      <c r="D21" s="32">
        <f>SUM(D20:D20)</f>
        <v>0</v>
      </c>
      <c r="E21" s="33">
        <f>SUM(E20:E20)</f>
        <v>3279780</v>
      </c>
      <c r="F21" s="19"/>
      <c r="G21" s="19"/>
      <c r="H21" s="19"/>
      <c r="I21" s="19"/>
    </row>
    <row r="22" spans="1:11">
      <c r="A22" s="17">
        <f t="shared" si="0"/>
        <v>10</v>
      </c>
      <c r="B22" s="31"/>
      <c r="C22" s="32"/>
      <c r="D22" s="32"/>
      <c r="E22" s="34"/>
      <c r="F22" s="19"/>
      <c r="G22" s="19"/>
      <c r="H22" s="19"/>
      <c r="I22" s="19"/>
    </row>
    <row r="23" spans="1:11">
      <c r="A23" s="17">
        <f t="shared" si="0"/>
        <v>11</v>
      </c>
      <c r="B23" s="121" t="s">
        <v>44</v>
      </c>
      <c r="C23" s="149">
        <v>0.21</v>
      </c>
      <c r="D23" s="122"/>
      <c r="E23" s="150">
        <f>-E21*C23</f>
        <v>-688753.79999999993</v>
      </c>
      <c r="F23" s="19"/>
      <c r="G23" s="19"/>
      <c r="H23" s="19"/>
      <c r="I23" s="19"/>
    </row>
    <row r="24" spans="1:11" ht="13.8" thickBot="1">
      <c r="A24" s="17">
        <f t="shared" si="0"/>
        <v>12</v>
      </c>
      <c r="B24" s="121" t="s">
        <v>45</v>
      </c>
      <c r="C24" s="122"/>
      <c r="D24" s="122"/>
      <c r="E24" s="151">
        <f>-E21-E23</f>
        <v>-2591026.2000000002</v>
      </c>
      <c r="F24" s="19"/>
      <c r="G24" s="19"/>
      <c r="H24" s="19"/>
      <c r="I24" s="19"/>
    </row>
    <row r="25" spans="1:11" ht="13.8" thickTop="1">
      <c r="A25" s="17"/>
      <c r="C25" s="19"/>
      <c r="D25" s="19"/>
      <c r="E25" s="19"/>
      <c r="F25" s="19"/>
      <c r="G25" s="19"/>
      <c r="H25" s="19"/>
      <c r="I25" s="19"/>
    </row>
    <row r="26" spans="1:11">
      <c r="C26" s="19"/>
      <c r="D26" s="19"/>
      <c r="E26" s="19"/>
      <c r="F26" s="19"/>
      <c r="G26" s="19"/>
      <c r="H26" s="19"/>
      <c r="I26" s="19"/>
    </row>
    <row r="27" spans="1:11">
      <c r="C27" s="19"/>
      <c r="D27" s="19"/>
      <c r="E27" s="19"/>
      <c r="F27" s="19"/>
      <c r="G27" s="19"/>
      <c r="H27" s="19"/>
      <c r="I27" s="19"/>
    </row>
    <row r="28" spans="1:11">
      <c r="A28" s="17"/>
      <c r="C28" s="19"/>
      <c r="D28" s="19"/>
      <c r="E28" s="19"/>
      <c r="F28" s="19"/>
      <c r="G28" s="19"/>
      <c r="H28" s="19"/>
      <c r="I28" s="19"/>
    </row>
    <row r="29" spans="1:11">
      <c r="A29" s="17"/>
      <c r="C29" s="19"/>
      <c r="D29" s="19"/>
      <c r="E29" s="19"/>
      <c r="F29" s="19"/>
      <c r="G29" s="19"/>
      <c r="H29" s="19"/>
      <c r="I29" s="19"/>
    </row>
    <row r="30" spans="1:11">
      <c r="A30" s="17"/>
      <c r="C30" s="19"/>
      <c r="D30" s="19"/>
      <c r="E30" s="19"/>
      <c r="F30" s="19"/>
      <c r="G30" s="19"/>
      <c r="H30" s="19"/>
      <c r="I30" s="19"/>
    </row>
    <row r="31" spans="1:11">
      <c r="A31" s="17"/>
      <c r="C31" s="19"/>
      <c r="D31" s="19"/>
      <c r="E31" s="19"/>
      <c r="F31" s="19"/>
      <c r="G31" s="19"/>
      <c r="H31" s="19"/>
      <c r="I31" s="19"/>
    </row>
    <row r="32" spans="1:11">
      <c r="A32" s="17"/>
      <c r="C32" s="19"/>
      <c r="D32" s="19"/>
      <c r="E32" s="19"/>
      <c r="F32" s="19"/>
      <c r="G32" s="19"/>
      <c r="H32" s="19"/>
      <c r="I32" s="19"/>
    </row>
    <row r="33" spans="1:9">
      <c r="A33" s="17"/>
      <c r="C33" s="19"/>
      <c r="D33" s="19"/>
      <c r="E33" s="19"/>
      <c r="F33" s="19"/>
      <c r="G33" s="19"/>
      <c r="H33" s="19"/>
      <c r="I33" s="19"/>
    </row>
    <row r="36" spans="1:9" hidden="1"/>
    <row r="37" spans="1:9" hidden="1"/>
    <row r="38" spans="1:9" hidden="1"/>
    <row r="39" spans="1:9" hidden="1"/>
    <row r="40" spans="1:9" hidden="1"/>
    <row r="41" spans="1:9" hidden="1"/>
    <row r="42" spans="1:9" hidden="1"/>
    <row r="43" spans="1:9" hidden="1"/>
    <row r="44" spans="1:9" hidden="1"/>
    <row r="45" spans="1:9" hidden="1"/>
    <row r="46" spans="1:9" hidden="1"/>
    <row r="47" spans="1:9" hidden="1"/>
    <row r="48" spans="1:9" hidden="1"/>
    <row r="49" hidden="1"/>
    <row r="50" hidden="1"/>
  </sheetData>
  <pageMargins left="0.5" right="0.5" top="1" bottom="1" header="0.5" footer="0.5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A51" sqref="A51"/>
    </sheetView>
  </sheetViews>
  <sheetFormatPr defaultRowHeight="13.2"/>
  <cols>
    <col min="1" max="1" width="41.5546875" customWidth="1"/>
    <col min="2" max="2" width="12.88671875" bestFit="1" customWidth="1"/>
    <col min="3" max="4" width="11.88671875" bestFit="1" customWidth="1"/>
  </cols>
  <sheetData>
    <row r="1" spans="1:4">
      <c r="A1" s="36" t="s">
        <v>10</v>
      </c>
    </row>
    <row r="2" spans="1:4">
      <c r="A2" s="36" t="s">
        <v>65</v>
      </c>
    </row>
    <row r="3" spans="1:4">
      <c r="A3" s="36" t="s">
        <v>64</v>
      </c>
    </row>
    <row r="4" spans="1:4">
      <c r="B4" s="126" t="s">
        <v>52</v>
      </c>
      <c r="C4" s="126" t="s">
        <v>53</v>
      </c>
      <c r="D4" s="126" t="s">
        <v>54</v>
      </c>
    </row>
    <row r="5" spans="1:4">
      <c r="A5" t="s">
        <v>58</v>
      </c>
      <c r="B5" s="128">
        <f>+'Snoq Amort Exp'!P45</f>
        <v>-80241567</v>
      </c>
      <c r="C5" s="129"/>
      <c r="D5" s="128">
        <f>+B5-C5</f>
        <v>-80241567</v>
      </c>
    </row>
    <row r="6" spans="1:4">
      <c r="A6" t="s">
        <v>59</v>
      </c>
      <c r="B6" s="124">
        <f>+'Baker Amort Exp'!P47</f>
        <v>-27634237</v>
      </c>
      <c r="D6" s="124">
        <f t="shared" ref="D6:D10" si="0">+B6-C6</f>
        <v>-27634237</v>
      </c>
    </row>
    <row r="7" spans="1:4">
      <c r="A7" t="s">
        <v>55</v>
      </c>
      <c r="B7" s="124">
        <f>+'Snoq Amort Exp'!R45</f>
        <v>5149947.0837016562</v>
      </c>
      <c r="D7" s="124">
        <f t="shared" si="0"/>
        <v>5149947.0837016562</v>
      </c>
    </row>
    <row r="8" spans="1:4">
      <c r="A8" t="s">
        <v>56</v>
      </c>
      <c r="B8" s="124">
        <f>+'Baker Amort Exp'!R47</f>
        <v>1166357.9364485983</v>
      </c>
      <c r="D8" s="124">
        <f t="shared" si="0"/>
        <v>1166357.9364485983</v>
      </c>
    </row>
    <row r="9" spans="1:4">
      <c r="A9" t="s">
        <v>60</v>
      </c>
      <c r="B9" s="124"/>
      <c r="C9" s="124">
        <f>+'Snoq Amort Exp'!H10</f>
        <v>-70436717.91629836</v>
      </c>
      <c r="D9" s="124">
        <f t="shared" si="0"/>
        <v>70436717.91629836</v>
      </c>
    </row>
    <row r="10" spans="1:4">
      <c r="A10" t="s">
        <v>66</v>
      </c>
      <c r="B10" s="124"/>
      <c r="C10" s="124">
        <f>+'Baker Amort Exp'!H10</f>
        <v>-25383166.0635514</v>
      </c>
      <c r="D10" s="124">
        <f t="shared" si="0"/>
        <v>25383166.0635514</v>
      </c>
    </row>
    <row r="11" spans="1:4" ht="13.8" thickBot="1">
      <c r="A11" t="s">
        <v>57</v>
      </c>
      <c r="B11" s="125">
        <f>SUM(B5:B10)</f>
        <v>-101559498.97984974</v>
      </c>
      <c r="C11" s="125">
        <f>SUM(C5:C10)</f>
        <v>-95819883.979849756</v>
      </c>
      <c r="D11" s="125">
        <f>SUM(D5:D10)</f>
        <v>-5739614.9999999814</v>
      </c>
    </row>
    <row r="12" spans="1:4" ht="13.8" thickTop="1"/>
    <row r="13" spans="1:4">
      <c r="A13" t="s">
        <v>61</v>
      </c>
      <c r="B13" s="124">
        <f>+'Snoq Amort Exp'!Q45</f>
        <v>-2659944</v>
      </c>
    </row>
    <row r="14" spans="1:4">
      <c r="A14" t="s">
        <v>62</v>
      </c>
      <c r="B14" s="124">
        <f>+'Baker Amort Exp'!Q47</f>
        <v>-619836</v>
      </c>
    </row>
    <row r="15" spans="1:4" ht="13.8" thickBot="1">
      <c r="A15" t="s">
        <v>63</v>
      </c>
      <c r="B15" s="125">
        <f>SUM(B13:B14)</f>
        <v>-3279780</v>
      </c>
    </row>
    <row r="16" spans="1:4" ht="13.8" thickTop="1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765"/>
  <sheetViews>
    <sheetView zoomScaleNormal="100" workbookViewId="0">
      <pane xSplit="1" ySplit="9" topLeftCell="B25" activePane="bottomRight" state="frozen"/>
      <selection activeCell="B55" sqref="B55"/>
      <selection pane="topRight" activeCell="B55" sqref="B55"/>
      <selection pane="bottomLeft" activeCell="B55" sqref="B55"/>
      <selection pane="bottomRight" activeCell="M19" sqref="M19"/>
    </sheetView>
  </sheetViews>
  <sheetFormatPr defaultColWidth="8.88671875" defaultRowHeight="13.2"/>
  <cols>
    <col min="1" max="1" width="1.88671875" style="37" customWidth="1"/>
    <col min="2" max="2" width="20.88671875" style="106" customWidth="1"/>
    <col min="3" max="3" width="2.109375" style="37" customWidth="1"/>
    <col min="4" max="4" width="12.6640625" style="37" customWidth="1"/>
    <col min="5" max="5" width="15.33203125" style="37" bestFit="1" customWidth="1"/>
    <col min="6" max="6" width="14.88671875" style="37" customWidth="1"/>
    <col min="7" max="7" width="15.6640625" style="37" customWidth="1"/>
    <col min="8" max="8" width="14.88671875" style="37" bestFit="1" customWidth="1"/>
    <col min="9" max="9" width="3.33203125" style="4" customWidth="1"/>
    <col min="10" max="10" width="12.33203125" style="4" bestFit="1" customWidth="1"/>
    <col min="11" max="11" width="12.88671875" style="4" customWidth="1"/>
    <col min="12" max="12" width="12.33203125" style="4" customWidth="1"/>
    <col min="13" max="13" width="11.88671875" style="4" bestFit="1" customWidth="1"/>
    <col min="14" max="14" width="9.33203125" style="4" customWidth="1"/>
    <col min="15" max="15" width="14.5546875" style="37" bestFit="1" customWidth="1"/>
    <col min="16" max="16" width="11.88671875" style="37" bestFit="1" customWidth="1"/>
    <col min="17" max="17" width="11.44140625" style="37" bestFit="1" customWidth="1"/>
    <col min="18" max="18" width="11.88671875" style="37" bestFit="1" customWidth="1"/>
    <col min="19" max="16384" width="8.88671875" style="37"/>
  </cols>
  <sheetData>
    <row r="1" spans="1:18">
      <c r="A1" s="19"/>
      <c r="B1" s="36" t="s">
        <v>10</v>
      </c>
      <c r="C1" s="19"/>
      <c r="D1" s="19"/>
      <c r="E1" s="19"/>
      <c r="F1" s="19"/>
      <c r="G1" s="19"/>
      <c r="H1" s="19"/>
    </row>
    <row r="2" spans="1:18">
      <c r="A2" s="19"/>
      <c r="B2" s="36" t="s">
        <v>35</v>
      </c>
      <c r="C2" s="19"/>
      <c r="D2" s="19"/>
      <c r="E2" s="19"/>
      <c r="F2" s="19"/>
      <c r="G2" s="19"/>
      <c r="H2" s="19"/>
    </row>
    <row r="3" spans="1:18">
      <c r="A3" s="19"/>
      <c r="B3" s="38" t="s">
        <v>36</v>
      </c>
      <c r="C3" s="19"/>
      <c r="D3" s="19"/>
      <c r="E3" s="19"/>
      <c r="F3" s="19"/>
      <c r="G3" s="19"/>
      <c r="H3" s="19"/>
    </row>
    <row r="4" spans="1:18">
      <c r="A4" s="19"/>
      <c r="B4" s="36" t="s">
        <v>37</v>
      </c>
      <c r="C4" s="19"/>
      <c r="D4" s="19"/>
      <c r="E4" s="19"/>
      <c r="F4" s="19"/>
      <c r="G4" s="19"/>
      <c r="H4" s="19"/>
    </row>
    <row r="5" spans="1:18">
      <c r="A5" s="35"/>
      <c r="B5" s="39"/>
      <c r="C5" s="39"/>
      <c r="D5" s="40"/>
      <c r="E5" s="40"/>
      <c r="F5" s="41"/>
      <c r="G5" s="41"/>
      <c r="H5" s="40"/>
    </row>
    <row r="6" spans="1:18">
      <c r="A6" s="35"/>
      <c r="B6" s="42"/>
      <c r="C6" s="43"/>
      <c r="D6" s="44" t="s">
        <v>14</v>
      </c>
      <c r="E6" s="44" t="s">
        <v>15</v>
      </c>
      <c r="F6" s="44" t="s">
        <v>16</v>
      </c>
      <c r="G6" s="44" t="s">
        <v>17</v>
      </c>
      <c r="H6" s="44" t="s">
        <v>18</v>
      </c>
    </row>
    <row r="7" spans="1:18">
      <c r="A7" s="35"/>
      <c r="B7" s="45" t="s">
        <v>19</v>
      </c>
      <c r="C7" s="46"/>
      <c r="D7" s="47" t="s">
        <v>20</v>
      </c>
      <c r="E7" s="47"/>
      <c r="F7" s="47" t="s">
        <v>21</v>
      </c>
      <c r="G7" s="47" t="s">
        <v>21</v>
      </c>
      <c r="H7" s="47" t="s">
        <v>22</v>
      </c>
      <c r="I7" s="19"/>
      <c r="J7" s="19"/>
      <c r="K7" s="19"/>
    </row>
    <row r="8" spans="1:18">
      <c r="A8" s="35"/>
      <c r="B8" s="45"/>
      <c r="C8" s="46"/>
      <c r="D8" s="47" t="s">
        <v>23</v>
      </c>
      <c r="E8" s="47" t="s">
        <v>24</v>
      </c>
      <c r="F8" s="47" t="s">
        <v>38</v>
      </c>
      <c r="G8" s="47" t="s">
        <v>26</v>
      </c>
      <c r="H8" s="47" t="s">
        <v>27</v>
      </c>
      <c r="I8" s="19"/>
      <c r="J8" s="19"/>
      <c r="K8" s="19"/>
    </row>
    <row r="9" spans="1:18" ht="13.8" thickBot="1">
      <c r="A9" s="35"/>
      <c r="B9" s="45"/>
      <c r="C9" s="46"/>
      <c r="D9" s="47"/>
      <c r="E9" s="49"/>
      <c r="F9" s="49"/>
      <c r="G9" s="47"/>
      <c r="H9" s="47"/>
      <c r="I9" s="19"/>
      <c r="J9" s="19"/>
      <c r="K9" s="19"/>
    </row>
    <row r="10" spans="1:18">
      <c r="A10" s="35"/>
      <c r="B10" s="130" t="s">
        <v>30</v>
      </c>
      <c r="C10" s="131"/>
      <c r="D10" s="132"/>
      <c r="E10" s="133">
        <f>(E58+E70+SUM(E59:E69)*2)/24</f>
        <v>-80241567</v>
      </c>
      <c r="F10" s="132"/>
      <c r="G10" s="133">
        <f>(G58+G70+SUM(G59:G69)*2)/24</f>
        <v>9804849.0837016571</v>
      </c>
      <c r="H10" s="134">
        <f>(H58+H70+SUM(H59:H69)*2)/24</f>
        <v>-70436717.91629836</v>
      </c>
      <c r="I10" s="19"/>
      <c r="J10" s="19"/>
      <c r="K10" s="19"/>
    </row>
    <row r="11" spans="1:18" ht="13.8" thickBot="1">
      <c r="A11" s="35"/>
      <c r="B11" s="135" t="s">
        <v>31</v>
      </c>
      <c r="C11" s="136"/>
      <c r="D11" s="137"/>
      <c r="E11" s="137"/>
      <c r="F11" s="138">
        <f>SUM(F59:F70)</f>
        <v>0</v>
      </c>
      <c r="G11" s="137"/>
      <c r="H11" s="139"/>
      <c r="I11" s="19"/>
      <c r="J11" s="19"/>
      <c r="K11" s="19"/>
    </row>
    <row r="12" spans="1:18" ht="7.2" customHeight="1">
      <c r="A12" s="35"/>
      <c r="B12" s="50"/>
      <c r="C12" s="46"/>
      <c r="D12" s="47"/>
      <c r="E12" s="47"/>
      <c r="F12" s="51"/>
      <c r="G12" s="47"/>
      <c r="H12" s="47"/>
      <c r="I12" s="19"/>
      <c r="J12" s="19"/>
      <c r="K12" s="19"/>
    </row>
    <row r="13" spans="1:18">
      <c r="A13" s="35"/>
      <c r="B13" s="107" t="s">
        <v>39</v>
      </c>
      <c r="C13" s="46"/>
      <c r="D13" s="54">
        <v>-80241567</v>
      </c>
      <c r="E13" s="55">
        <f>D13</f>
        <v>-80241567</v>
      </c>
      <c r="F13" s="55"/>
      <c r="G13" s="56"/>
      <c r="H13" s="55"/>
      <c r="I13" s="19"/>
      <c r="J13" s="19"/>
      <c r="K13" s="19"/>
    </row>
    <row r="14" spans="1:18">
      <c r="A14" s="35"/>
      <c r="B14" s="57" t="s">
        <v>40</v>
      </c>
      <c r="C14" s="46"/>
      <c r="D14" s="58"/>
      <c r="E14" s="55">
        <f>E13</f>
        <v>-80241567</v>
      </c>
      <c r="F14" s="54">
        <f>E14/362/30*7</f>
        <v>-51721.083701657451</v>
      </c>
      <c r="G14" s="56">
        <f>G13-F14</f>
        <v>51721.083701657451</v>
      </c>
      <c r="H14" s="55">
        <f>E14+G14</f>
        <v>-80189845.916298345</v>
      </c>
      <c r="I14" s="19"/>
      <c r="J14" s="19"/>
      <c r="K14" s="19"/>
    </row>
    <row r="15" spans="1:18">
      <c r="A15" s="35"/>
      <c r="B15" s="57">
        <v>41790</v>
      </c>
      <c r="C15" s="46"/>
      <c r="D15" s="58"/>
      <c r="E15" s="55">
        <f t="shared" ref="E15:E78" si="0">E14</f>
        <v>-80241567</v>
      </c>
      <c r="F15" s="54">
        <f>ROUND(E15/362,0)</f>
        <v>-221662</v>
      </c>
      <c r="G15" s="56">
        <f>G14-F15</f>
        <v>273383.08370165748</v>
      </c>
      <c r="H15" s="55">
        <f>E15+G15</f>
        <v>-79968183.916298345</v>
      </c>
      <c r="I15" s="19"/>
      <c r="J15" s="19"/>
      <c r="K15" s="19"/>
    </row>
    <row r="16" spans="1:18">
      <c r="A16" s="35"/>
      <c r="B16" s="57">
        <v>41820</v>
      </c>
      <c r="C16" s="46"/>
      <c r="D16" s="58"/>
      <c r="E16" s="55">
        <f t="shared" si="0"/>
        <v>-80241567</v>
      </c>
      <c r="F16" s="55">
        <f t="shared" ref="F16:F58" si="1">ROUND(E16/362,0)</f>
        <v>-221662</v>
      </c>
      <c r="G16" s="56">
        <f>G15-F16</f>
        <v>495045.08370165748</v>
      </c>
      <c r="H16" s="55">
        <f t="shared" ref="H16:H96" si="2">E16+G16</f>
        <v>-79746521.916298345</v>
      </c>
      <c r="I16" s="19"/>
      <c r="J16" s="19"/>
      <c r="K16" s="19"/>
      <c r="O16"/>
      <c r="P16"/>
      <c r="Q16"/>
      <c r="R16"/>
    </row>
    <row r="17" spans="1:18">
      <c r="A17" s="35"/>
      <c r="B17" s="57">
        <v>41851</v>
      </c>
      <c r="C17" s="46"/>
      <c r="D17" s="58"/>
      <c r="E17" s="55">
        <f t="shared" si="0"/>
        <v>-80241567</v>
      </c>
      <c r="F17" s="55">
        <f t="shared" si="1"/>
        <v>-221662</v>
      </c>
      <c r="G17" s="56">
        <f t="shared" ref="G17:G53" si="3">G16-F17</f>
        <v>716707.08370165748</v>
      </c>
      <c r="H17" s="55">
        <f t="shared" si="2"/>
        <v>-79524859.916298345</v>
      </c>
      <c r="O17"/>
      <c r="P17"/>
      <c r="Q17"/>
      <c r="R17"/>
    </row>
    <row r="18" spans="1:18">
      <c r="A18" s="35"/>
      <c r="B18" s="57">
        <v>41882</v>
      </c>
      <c r="C18" s="46"/>
      <c r="D18" s="58"/>
      <c r="E18" s="55">
        <f t="shared" si="0"/>
        <v>-80241567</v>
      </c>
      <c r="F18" s="55">
        <f t="shared" si="1"/>
        <v>-221662</v>
      </c>
      <c r="G18" s="56">
        <f t="shared" si="3"/>
        <v>938369.08370165748</v>
      </c>
      <c r="H18" s="55">
        <f>E18+G18</f>
        <v>-79303197.916298345</v>
      </c>
      <c r="K18" s="123">
        <f>+E10+G10+'Snoq Amort Exp'!E10+'Snoq Amort Exp'!G10</f>
        <v>-140873435.83259666</v>
      </c>
      <c r="O18"/>
      <c r="P18"/>
      <c r="Q18"/>
      <c r="R18"/>
    </row>
    <row r="19" spans="1:18">
      <c r="A19" s="35"/>
      <c r="B19" s="57">
        <v>41912</v>
      </c>
      <c r="C19" s="46"/>
      <c r="D19" s="58"/>
      <c r="E19" s="55">
        <f t="shared" si="0"/>
        <v>-80241567</v>
      </c>
      <c r="F19" s="55">
        <f t="shared" si="1"/>
        <v>-221662</v>
      </c>
      <c r="G19" s="56">
        <f t="shared" si="3"/>
        <v>1160031.0837016576</v>
      </c>
      <c r="H19" s="55">
        <f t="shared" si="2"/>
        <v>-79081535.916298345</v>
      </c>
      <c r="O19"/>
      <c r="P19"/>
      <c r="Q19"/>
      <c r="R19"/>
    </row>
    <row r="20" spans="1:18">
      <c r="A20" s="35"/>
      <c r="B20" s="57">
        <v>41943</v>
      </c>
      <c r="C20" s="46"/>
      <c r="D20" s="58"/>
      <c r="E20" s="55">
        <f t="shared" si="0"/>
        <v>-80241567</v>
      </c>
      <c r="F20" s="55">
        <f t="shared" si="1"/>
        <v>-221662</v>
      </c>
      <c r="G20" s="56">
        <f t="shared" si="3"/>
        <v>1381693.0837016576</v>
      </c>
      <c r="H20" s="55">
        <f t="shared" si="2"/>
        <v>-78859873.916298345</v>
      </c>
      <c r="O20"/>
      <c r="P20"/>
      <c r="Q20"/>
      <c r="R20"/>
    </row>
    <row r="21" spans="1:18">
      <c r="A21" s="35"/>
      <c r="B21" s="59">
        <v>41973</v>
      </c>
      <c r="C21" s="46"/>
      <c r="D21" s="58"/>
      <c r="E21" s="55">
        <f t="shared" si="0"/>
        <v>-80241567</v>
      </c>
      <c r="F21" s="55">
        <f t="shared" si="1"/>
        <v>-221662</v>
      </c>
      <c r="G21" s="56">
        <f t="shared" si="3"/>
        <v>1603355.0837016576</v>
      </c>
      <c r="H21" s="55">
        <f t="shared" si="2"/>
        <v>-78638211.916298345</v>
      </c>
      <c r="O21"/>
      <c r="P21"/>
      <c r="Q21"/>
      <c r="R21"/>
    </row>
    <row r="22" spans="1:18">
      <c r="A22" s="35"/>
      <c r="B22" s="59">
        <v>42004</v>
      </c>
      <c r="C22" s="46"/>
      <c r="D22" s="58"/>
      <c r="E22" s="55">
        <f t="shared" si="0"/>
        <v>-80241567</v>
      </c>
      <c r="F22" s="55">
        <f t="shared" si="1"/>
        <v>-221662</v>
      </c>
      <c r="G22" s="56">
        <f t="shared" si="3"/>
        <v>1825017.0837016576</v>
      </c>
      <c r="H22" s="55">
        <f t="shared" si="2"/>
        <v>-78416549.916298345</v>
      </c>
      <c r="O22"/>
      <c r="P22"/>
      <c r="Q22"/>
      <c r="R22"/>
    </row>
    <row r="23" spans="1:18">
      <c r="A23" s="35"/>
      <c r="B23" s="59">
        <v>42035</v>
      </c>
      <c r="C23" s="46"/>
      <c r="D23" s="58"/>
      <c r="E23" s="55">
        <f t="shared" si="0"/>
        <v>-80241567</v>
      </c>
      <c r="F23" s="55">
        <f t="shared" si="1"/>
        <v>-221662</v>
      </c>
      <c r="G23" s="56">
        <f t="shared" si="3"/>
        <v>2046679.0837016576</v>
      </c>
      <c r="H23" s="55">
        <f t="shared" si="2"/>
        <v>-78194887.916298345</v>
      </c>
      <c r="O23"/>
      <c r="P23"/>
      <c r="Q23"/>
      <c r="R23"/>
    </row>
    <row r="24" spans="1:18">
      <c r="A24" s="19"/>
      <c r="B24" s="59">
        <v>42063</v>
      </c>
      <c r="C24" s="35"/>
      <c r="D24" s="60"/>
      <c r="E24" s="55">
        <f t="shared" si="0"/>
        <v>-80241567</v>
      </c>
      <c r="F24" s="55">
        <f t="shared" si="1"/>
        <v>-221662</v>
      </c>
      <c r="G24" s="56">
        <f t="shared" si="3"/>
        <v>2268341.0837016576</v>
      </c>
      <c r="H24" s="55">
        <f t="shared" si="2"/>
        <v>-77973225.916298345</v>
      </c>
      <c r="O24"/>
      <c r="P24"/>
      <c r="Q24"/>
      <c r="R24"/>
    </row>
    <row r="25" spans="1:18">
      <c r="A25" s="19"/>
      <c r="B25" s="59">
        <v>42094</v>
      </c>
      <c r="C25" s="59"/>
      <c r="D25" s="60"/>
      <c r="E25" s="55">
        <f t="shared" si="0"/>
        <v>-80241567</v>
      </c>
      <c r="F25" s="55">
        <f t="shared" si="1"/>
        <v>-221662</v>
      </c>
      <c r="G25" s="56">
        <f t="shared" si="3"/>
        <v>2490003.0837016576</v>
      </c>
      <c r="H25" s="55">
        <f t="shared" si="2"/>
        <v>-77751563.916298345</v>
      </c>
      <c r="J25" s="37"/>
      <c r="K25" s="37"/>
      <c r="L25" s="37"/>
      <c r="M25" s="37"/>
      <c r="O25"/>
      <c r="P25"/>
      <c r="Q25"/>
      <c r="R25"/>
    </row>
    <row r="26" spans="1:18">
      <c r="A26" s="19"/>
      <c r="B26" s="59">
        <v>42124</v>
      </c>
      <c r="C26" s="59"/>
      <c r="D26" s="60"/>
      <c r="E26" s="55">
        <f t="shared" si="0"/>
        <v>-80241567</v>
      </c>
      <c r="F26" s="55">
        <f t="shared" si="1"/>
        <v>-221662</v>
      </c>
      <c r="G26" s="56">
        <f t="shared" si="3"/>
        <v>2711665.0837016576</v>
      </c>
      <c r="H26" s="55">
        <f t="shared" si="2"/>
        <v>-77529901.916298345</v>
      </c>
      <c r="O26" s="61" t="s">
        <v>34</v>
      </c>
      <c r="P26" s="62" t="s">
        <v>15</v>
      </c>
      <c r="Q26" s="62" t="s">
        <v>16</v>
      </c>
      <c r="R26" s="62" t="s">
        <v>17</v>
      </c>
    </row>
    <row r="27" spans="1:18">
      <c r="A27" s="19"/>
      <c r="B27" s="59">
        <v>42155</v>
      </c>
      <c r="C27" s="59"/>
      <c r="D27" s="60"/>
      <c r="E27" s="55">
        <f t="shared" si="0"/>
        <v>-80241567</v>
      </c>
      <c r="F27" s="55">
        <f t="shared" si="1"/>
        <v>-221662</v>
      </c>
      <c r="G27" s="56">
        <f t="shared" si="3"/>
        <v>2933327.0837016576</v>
      </c>
      <c r="H27" s="55">
        <f t="shared" si="2"/>
        <v>-77308239.916298345</v>
      </c>
      <c r="O27" s="64"/>
      <c r="P27" s="64"/>
      <c r="Q27" s="65" t="s">
        <v>21</v>
      </c>
      <c r="R27" s="65" t="s">
        <v>21</v>
      </c>
    </row>
    <row r="28" spans="1:18">
      <c r="A28" s="19"/>
      <c r="B28" s="59">
        <v>42185</v>
      </c>
      <c r="C28" s="59"/>
      <c r="D28" s="60"/>
      <c r="E28" s="55">
        <f t="shared" si="0"/>
        <v>-80241567</v>
      </c>
      <c r="F28" s="55">
        <f t="shared" si="1"/>
        <v>-221662</v>
      </c>
      <c r="G28" s="56">
        <f t="shared" si="3"/>
        <v>3154989.0837016576</v>
      </c>
      <c r="H28" s="55">
        <f t="shared" si="2"/>
        <v>-77086577.916298345</v>
      </c>
      <c r="O28" s="57">
        <v>42185</v>
      </c>
      <c r="P28" s="108">
        <f t="shared" ref="P28:R43" si="4">+E28</f>
        <v>-80241567</v>
      </c>
      <c r="Q28" s="108">
        <f t="shared" si="4"/>
        <v>-221662</v>
      </c>
      <c r="R28" s="108">
        <f t="shared" si="4"/>
        <v>3154989.0837016576</v>
      </c>
    </row>
    <row r="29" spans="1:18">
      <c r="A29" s="19"/>
      <c r="B29" s="59">
        <v>42216</v>
      </c>
      <c r="C29" s="63"/>
      <c r="D29" s="60"/>
      <c r="E29" s="55">
        <f t="shared" si="0"/>
        <v>-80241567</v>
      </c>
      <c r="F29" s="55">
        <f t="shared" si="1"/>
        <v>-221662</v>
      </c>
      <c r="G29" s="56">
        <f t="shared" si="3"/>
        <v>3376651.0837016576</v>
      </c>
      <c r="H29" s="55">
        <f t="shared" si="2"/>
        <v>-76864915.916298345</v>
      </c>
      <c r="O29" s="57">
        <v>42216</v>
      </c>
      <c r="P29" s="108">
        <f t="shared" si="4"/>
        <v>-80241567</v>
      </c>
      <c r="Q29" s="108">
        <f t="shared" si="4"/>
        <v>-221662</v>
      </c>
      <c r="R29" s="108">
        <f t="shared" si="4"/>
        <v>3376651.0837016576</v>
      </c>
    </row>
    <row r="30" spans="1:18">
      <c r="A30" s="19"/>
      <c r="B30" s="59">
        <v>42247</v>
      </c>
      <c r="C30" s="59"/>
      <c r="D30" s="60"/>
      <c r="E30" s="55">
        <f t="shared" si="0"/>
        <v>-80241567</v>
      </c>
      <c r="F30" s="55">
        <f t="shared" si="1"/>
        <v>-221662</v>
      </c>
      <c r="G30" s="56">
        <f>G29-F30</f>
        <v>3598313.0837016576</v>
      </c>
      <c r="H30" s="55">
        <f t="shared" si="2"/>
        <v>-76643253.916298345</v>
      </c>
      <c r="O30" s="57">
        <v>42247</v>
      </c>
      <c r="P30" s="108">
        <f t="shared" si="4"/>
        <v>-80241567</v>
      </c>
      <c r="Q30" s="108">
        <f t="shared" si="4"/>
        <v>-221662</v>
      </c>
      <c r="R30" s="108">
        <f t="shared" si="4"/>
        <v>3598313.0837016576</v>
      </c>
    </row>
    <row r="31" spans="1:18">
      <c r="A31" s="19"/>
      <c r="B31" s="59">
        <v>42277</v>
      </c>
      <c r="C31" s="59"/>
      <c r="D31" s="60"/>
      <c r="E31" s="55">
        <f t="shared" si="0"/>
        <v>-80241567</v>
      </c>
      <c r="F31" s="55">
        <f t="shared" si="1"/>
        <v>-221662</v>
      </c>
      <c r="G31" s="56">
        <f t="shared" si="3"/>
        <v>3819975.0837016576</v>
      </c>
      <c r="H31" s="55">
        <f t="shared" si="2"/>
        <v>-76421591.916298345</v>
      </c>
      <c r="O31" s="57">
        <v>42277</v>
      </c>
      <c r="P31" s="108">
        <f t="shared" si="4"/>
        <v>-80241567</v>
      </c>
      <c r="Q31" s="108">
        <f t="shared" si="4"/>
        <v>-221662</v>
      </c>
      <c r="R31" s="108">
        <f t="shared" si="4"/>
        <v>3819975.0837016576</v>
      </c>
    </row>
    <row r="32" spans="1:18">
      <c r="A32" s="19"/>
      <c r="B32" s="59">
        <v>42308</v>
      </c>
      <c r="C32" s="59"/>
      <c r="D32" s="60"/>
      <c r="E32" s="55">
        <f t="shared" si="0"/>
        <v>-80241567</v>
      </c>
      <c r="F32" s="55">
        <f t="shared" si="1"/>
        <v>-221662</v>
      </c>
      <c r="G32" s="56">
        <f t="shared" si="3"/>
        <v>4041637.0837016576</v>
      </c>
      <c r="H32" s="55">
        <f t="shared" si="2"/>
        <v>-76199929.916298345</v>
      </c>
      <c r="O32" s="57">
        <v>42308</v>
      </c>
      <c r="P32" s="108">
        <f t="shared" si="4"/>
        <v>-80241567</v>
      </c>
      <c r="Q32" s="108">
        <f t="shared" si="4"/>
        <v>-221662</v>
      </c>
      <c r="R32" s="108">
        <f t="shared" si="4"/>
        <v>4041637.0837016576</v>
      </c>
    </row>
    <row r="33" spans="1:19">
      <c r="A33" s="19"/>
      <c r="B33" s="59">
        <v>42338</v>
      </c>
      <c r="C33" s="59"/>
      <c r="D33" s="70"/>
      <c r="E33" s="55">
        <f t="shared" si="0"/>
        <v>-80241567</v>
      </c>
      <c r="F33" s="55">
        <f t="shared" si="1"/>
        <v>-221662</v>
      </c>
      <c r="G33" s="56">
        <f t="shared" si="3"/>
        <v>4263299.0837016571</v>
      </c>
      <c r="H33" s="55">
        <f t="shared" si="2"/>
        <v>-75978267.916298345</v>
      </c>
      <c r="N33" s="68"/>
      <c r="O33" s="57">
        <v>42338</v>
      </c>
      <c r="P33" s="108">
        <f t="shared" si="4"/>
        <v>-80241567</v>
      </c>
      <c r="Q33" s="108">
        <f t="shared" si="4"/>
        <v>-221662</v>
      </c>
      <c r="R33" s="108">
        <f t="shared" si="4"/>
        <v>4263299.0837016571</v>
      </c>
    </row>
    <row r="34" spans="1:19">
      <c r="A34" s="19"/>
      <c r="B34" s="59">
        <v>42369</v>
      </c>
      <c r="C34" s="59"/>
      <c r="D34" s="70"/>
      <c r="E34" s="55">
        <f t="shared" si="0"/>
        <v>-80241567</v>
      </c>
      <c r="F34" s="55">
        <f t="shared" si="1"/>
        <v>-221662</v>
      </c>
      <c r="G34" s="56">
        <f t="shared" si="3"/>
        <v>4484961.0837016571</v>
      </c>
      <c r="H34" s="55">
        <f t="shared" si="2"/>
        <v>-75756605.916298345</v>
      </c>
      <c r="N34" s="69"/>
      <c r="O34" s="57">
        <v>42369</v>
      </c>
      <c r="P34" s="108">
        <f t="shared" si="4"/>
        <v>-80241567</v>
      </c>
      <c r="Q34" s="108">
        <f t="shared" si="4"/>
        <v>-221662</v>
      </c>
      <c r="R34" s="108">
        <f t="shared" si="4"/>
        <v>4484961.0837016571</v>
      </c>
    </row>
    <row r="35" spans="1:19" s="106" customFormat="1">
      <c r="A35" s="19"/>
      <c r="B35" s="59">
        <v>42400</v>
      </c>
      <c r="C35" s="59"/>
      <c r="D35" s="70"/>
      <c r="E35" s="55">
        <f t="shared" si="0"/>
        <v>-80241567</v>
      </c>
      <c r="F35" s="55">
        <f t="shared" si="1"/>
        <v>-221662</v>
      </c>
      <c r="G35" s="56">
        <f t="shared" si="3"/>
        <v>4706623.0837016571</v>
      </c>
      <c r="H35" s="55">
        <f t="shared" si="2"/>
        <v>-75534943.916298345</v>
      </c>
      <c r="I35" s="4"/>
      <c r="O35" s="57">
        <v>42400</v>
      </c>
      <c r="P35" s="108">
        <f t="shared" si="4"/>
        <v>-80241567</v>
      </c>
      <c r="Q35" s="108">
        <f t="shared" si="4"/>
        <v>-221662</v>
      </c>
      <c r="R35" s="108">
        <f t="shared" si="4"/>
        <v>4706623.0837016571</v>
      </c>
    </row>
    <row r="36" spans="1:19">
      <c r="A36" s="19"/>
      <c r="B36" s="59">
        <v>42428</v>
      </c>
      <c r="C36" s="59"/>
      <c r="D36" s="70"/>
      <c r="E36" s="55">
        <f t="shared" si="0"/>
        <v>-80241567</v>
      </c>
      <c r="F36" s="55">
        <f t="shared" si="1"/>
        <v>-221662</v>
      </c>
      <c r="G36" s="56">
        <f t="shared" si="3"/>
        <v>4928285.0837016571</v>
      </c>
      <c r="H36" s="55">
        <f t="shared" si="2"/>
        <v>-75313281.916298345</v>
      </c>
      <c r="N36" s="68"/>
      <c r="O36" s="57">
        <v>42429</v>
      </c>
      <c r="P36" s="108">
        <f t="shared" si="4"/>
        <v>-80241567</v>
      </c>
      <c r="Q36" s="108">
        <f t="shared" si="4"/>
        <v>-221662</v>
      </c>
      <c r="R36" s="108">
        <f t="shared" si="4"/>
        <v>4928285.0837016571</v>
      </c>
    </row>
    <row r="37" spans="1:19">
      <c r="A37" s="19"/>
      <c r="B37" s="59">
        <v>42460</v>
      </c>
      <c r="C37" s="59"/>
      <c r="D37" s="70"/>
      <c r="E37" s="55">
        <f t="shared" si="0"/>
        <v>-80241567</v>
      </c>
      <c r="F37" s="55">
        <f t="shared" si="1"/>
        <v>-221662</v>
      </c>
      <c r="G37" s="56">
        <f t="shared" si="3"/>
        <v>5149947.0837016571</v>
      </c>
      <c r="H37" s="55">
        <f t="shared" si="2"/>
        <v>-75091619.916298345</v>
      </c>
      <c r="N37" s="69"/>
      <c r="O37" s="57">
        <v>42460</v>
      </c>
      <c r="P37" s="108">
        <f t="shared" si="4"/>
        <v>-80241567</v>
      </c>
      <c r="Q37" s="108">
        <f t="shared" si="4"/>
        <v>-221662</v>
      </c>
      <c r="R37" s="108">
        <f t="shared" si="4"/>
        <v>5149947.0837016571</v>
      </c>
    </row>
    <row r="38" spans="1:19">
      <c r="A38" s="19"/>
      <c r="B38" s="59">
        <v>42490</v>
      </c>
      <c r="C38" s="59"/>
      <c r="D38" s="70"/>
      <c r="E38" s="55">
        <f t="shared" si="0"/>
        <v>-80241567</v>
      </c>
      <c r="F38" s="55">
        <f t="shared" si="1"/>
        <v>-221662</v>
      </c>
      <c r="G38" s="56">
        <f t="shared" si="3"/>
        <v>5371609.0837016571</v>
      </c>
      <c r="H38" s="55">
        <f t="shared" si="2"/>
        <v>-74869957.916298345</v>
      </c>
      <c r="O38" s="57">
        <v>42490</v>
      </c>
      <c r="P38" s="108">
        <f t="shared" si="4"/>
        <v>-80241567</v>
      </c>
      <c r="Q38" s="108">
        <f t="shared" si="4"/>
        <v>-221662</v>
      </c>
      <c r="R38" s="108">
        <f t="shared" si="4"/>
        <v>5371609.0837016571</v>
      </c>
    </row>
    <row r="39" spans="1:19">
      <c r="A39" s="19"/>
      <c r="B39" s="59">
        <v>42521</v>
      </c>
      <c r="C39" s="59"/>
      <c r="D39" s="70"/>
      <c r="E39" s="55">
        <f t="shared" si="0"/>
        <v>-80241567</v>
      </c>
      <c r="F39" s="55">
        <f t="shared" si="1"/>
        <v>-221662</v>
      </c>
      <c r="G39" s="56">
        <f t="shared" si="3"/>
        <v>5593271.0837016571</v>
      </c>
      <c r="H39" s="55">
        <f t="shared" si="2"/>
        <v>-74648295.916298345</v>
      </c>
      <c r="O39" s="57">
        <v>42521</v>
      </c>
      <c r="P39" s="108">
        <f t="shared" si="4"/>
        <v>-80241567</v>
      </c>
      <c r="Q39" s="108">
        <f t="shared" si="4"/>
        <v>-221662</v>
      </c>
      <c r="R39" s="108">
        <f t="shared" si="4"/>
        <v>5593271.0837016571</v>
      </c>
    </row>
    <row r="40" spans="1:19" s="106" customFormat="1">
      <c r="A40" s="19"/>
      <c r="B40" s="59">
        <v>42551</v>
      </c>
      <c r="C40" s="59"/>
      <c r="D40" s="70"/>
      <c r="E40" s="55">
        <f t="shared" si="0"/>
        <v>-80241567</v>
      </c>
      <c r="F40" s="55">
        <f t="shared" si="1"/>
        <v>-221662</v>
      </c>
      <c r="G40" s="56">
        <f t="shared" si="3"/>
        <v>5814933.0837016571</v>
      </c>
      <c r="H40" s="55">
        <f t="shared" si="2"/>
        <v>-74426633.916298345</v>
      </c>
      <c r="I40" s="4"/>
      <c r="N40" s="4"/>
      <c r="O40" s="57">
        <v>42551</v>
      </c>
      <c r="P40" s="108">
        <f t="shared" si="4"/>
        <v>-80241567</v>
      </c>
      <c r="Q40" s="108">
        <f t="shared" si="4"/>
        <v>-221662</v>
      </c>
      <c r="R40" s="108">
        <f t="shared" si="4"/>
        <v>5814933.0837016571</v>
      </c>
    </row>
    <row r="41" spans="1:19" s="106" customFormat="1">
      <c r="A41" s="19"/>
      <c r="B41" s="59">
        <v>42582</v>
      </c>
      <c r="C41" s="59"/>
      <c r="D41" s="70"/>
      <c r="E41" s="55">
        <f t="shared" si="0"/>
        <v>-80241567</v>
      </c>
      <c r="F41" s="54">
        <f t="shared" si="1"/>
        <v>-221662</v>
      </c>
      <c r="G41" s="56">
        <f t="shared" si="3"/>
        <v>6036595.0837016571</v>
      </c>
      <c r="H41" s="55">
        <f t="shared" si="2"/>
        <v>-74204971.916298345</v>
      </c>
      <c r="I41" s="4"/>
      <c r="J41" s="4"/>
      <c r="K41" s="4"/>
      <c r="L41" s="4"/>
      <c r="M41" s="4"/>
      <c r="N41" s="4"/>
      <c r="O41" s="57">
        <v>42582</v>
      </c>
      <c r="P41" s="108">
        <f t="shared" si="4"/>
        <v>-80241567</v>
      </c>
      <c r="Q41" s="108">
        <f t="shared" si="4"/>
        <v>-221662</v>
      </c>
      <c r="R41" s="108">
        <f t="shared" si="4"/>
        <v>6036595.0837016571</v>
      </c>
    </row>
    <row r="42" spans="1:19">
      <c r="A42" s="19"/>
      <c r="B42" s="59">
        <v>42613</v>
      </c>
      <c r="C42" s="59"/>
      <c r="D42" s="70"/>
      <c r="E42" s="55">
        <f t="shared" si="0"/>
        <v>-80241567</v>
      </c>
      <c r="F42" s="54">
        <f t="shared" si="1"/>
        <v>-221662</v>
      </c>
      <c r="G42" s="56">
        <f t="shared" si="3"/>
        <v>6258257.0837016571</v>
      </c>
      <c r="H42" s="55">
        <f t="shared" si="2"/>
        <v>-73983309.916298345</v>
      </c>
      <c r="O42" s="57">
        <v>42613</v>
      </c>
      <c r="P42" s="108">
        <f t="shared" si="4"/>
        <v>-80241567</v>
      </c>
      <c r="Q42" s="108">
        <f t="shared" si="4"/>
        <v>-221662</v>
      </c>
      <c r="R42" s="108">
        <f t="shared" si="4"/>
        <v>6258257.0837016571</v>
      </c>
    </row>
    <row r="43" spans="1:19">
      <c r="A43" s="19"/>
      <c r="B43" s="72">
        <v>42643</v>
      </c>
      <c r="C43" s="72"/>
      <c r="D43" s="73"/>
      <c r="E43" s="74">
        <f t="shared" si="0"/>
        <v>-80241567</v>
      </c>
      <c r="F43" s="75">
        <f t="shared" si="1"/>
        <v>-221662</v>
      </c>
      <c r="G43" s="76">
        <f t="shared" si="3"/>
        <v>6479919.0837016571</v>
      </c>
      <c r="H43" s="74">
        <f t="shared" si="2"/>
        <v>-73761647.916298345</v>
      </c>
      <c r="O43" s="57">
        <v>42643</v>
      </c>
      <c r="P43" s="108">
        <f t="shared" si="4"/>
        <v>-80241567</v>
      </c>
      <c r="Q43" s="108">
        <f t="shared" si="4"/>
        <v>-221662</v>
      </c>
      <c r="R43" s="108">
        <f t="shared" si="4"/>
        <v>6479919.0837016571</v>
      </c>
    </row>
    <row r="44" spans="1:19" ht="13.8" thickBot="1">
      <c r="A44" s="19"/>
      <c r="B44" s="59">
        <v>42674</v>
      </c>
      <c r="C44" s="59"/>
      <c r="D44" s="70"/>
      <c r="E44" s="55">
        <f t="shared" si="0"/>
        <v>-80241567</v>
      </c>
      <c r="F44" s="54">
        <f t="shared" si="1"/>
        <v>-221662</v>
      </c>
      <c r="G44" s="56">
        <f t="shared" si="3"/>
        <v>6701581.0837016571</v>
      </c>
      <c r="H44" s="55">
        <f t="shared" si="2"/>
        <v>-73539985.916298345</v>
      </c>
      <c r="O44"/>
      <c r="P44"/>
      <c r="Q44"/>
      <c r="R44"/>
    </row>
    <row r="45" spans="1:19">
      <c r="A45" s="19"/>
      <c r="B45" s="59">
        <v>42704</v>
      </c>
      <c r="C45" s="59"/>
      <c r="D45" s="70"/>
      <c r="E45" s="55">
        <f t="shared" si="0"/>
        <v>-80241567</v>
      </c>
      <c r="F45" s="54">
        <f t="shared" si="1"/>
        <v>-221662</v>
      </c>
      <c r="G45" s="56">
        <f t="shared" si="3"/>
        <v>6923243.0837016571</v>
      </c>
      <c r="H45" s="55">
        <f t="shared" si="2"/>
        <v>-73318323.916298345</v>
      </c>
      <c r="O45" s="78"/>
      <c r="P45" s="148">
        <f>(P31+P43+SUM(P32:P42)*2)/24</f>
        <v>-80241567</v>
      </c>
      <c r="Q45" s="148">
        <f>SUM(Q32:Q43)</f>
        <v>-2659944</v>
      </c>
      <c r="R45" s="148">
        <f>(R31+R43+SUM(R32:R42)*2)/24</f>
        <v>5149947.0837016562</v>
      </c>
    </row>
    <row r="46" spans="1:19" s="106" customFormat="1">
      <c r="A46" s="19"/>
      <c r="B46" s="59">
        <v>42735</v>
      </c>
      <c r="C46" s="59"/>
      <c r="D46" s="70"/>
      <c r="E46" s="55">
        <f t="shared" si="0"/>
        <v>-80241567</v>
      </c>
      <c r="F46" s="54">
        <f t="shared" si="1"/>
        <v>-221662</v>
      </c>
      <c r="G46" s="56">
        <f t="shared" si="3"/>
        <v>7144905.0837016571</v>
      </c>
      <c r="H46" s="55">
        <f t="shared" si="2"/>
        <v>-73096661.916298345</v>
      </c>
      <c r="I46" s="4"/>
      <c r="J46" s="4"/>
      <c r="K46" s="4"/>
      <c r="L46" s="4"/>
      <c r="M46" s="4"/>
      <c r="N46" s="4"/>
      <c r="O46"/>
      <c r="P46"/>
      <c r="Q46"/>
      <c r="R46"/>
    </row>
    <row r="47" spans="1:19">
      <c r="A47" s="19"/>
      <c r="B47" s="59">
        <v>42766</v>
      </c>
      <c r="C47" s="59"/>
      <c r="D47" s="70"/>
      <c r="E47" s="55">
        <f t="shared" si="0"/>
        <v>-80241567</v>
      </c>
      <c r="F47" s="54">
        <f t="shared" si="1"/>
        <v>-221662</v>
      </c>
      <c r="G47" s="56">
        <f t="shared" si="3"/>
        <v>7366567.0837016571</v>
      </c>
      <c r="H47" s="55">
        <f t="shared" si="2"/>
        <v>-72874999.916298345</v>
      </c>
      <c r="K47" s="109"/>
      <c r="O47"/>
      <c r="P47"/>
      <c r="Q47"/>
      <c r="R47"/>
      <c r="S47"/>
    </row>
    <row r="48" spans="1:19">
      <c r="A48" s="19"/>
      <c r="B48" s="59">
        <v>42794</v>
      </c>
      <c r="C48" s="59"/>
      <c r="D48" s="70"/>
      <c r="E48" s="55">
        <f t="shared" si="0"/>
        <v>-80241567</v>
      </c>
      <c r="F48" s="54">
        <f t="shared" si="1"/>
        <v>-221662</v>
      </c>
      <c r="G48" s="56">
        <f t="shared" si="3"/>
        <v>7588229.0837016571</v>
      </c>
      <c r="H48" s="55">
        <f t="shared" si="2"/>
        <v>-72653337.916298345</v>
      </c>
      <c r="O48"/>
      <c r="P48"/>
      <c r="Q48"/>
      <c r="R48"/>
      <c r="S48"/>
    </row>
    <row r="49" spans="1:19">
      <c r="A49" s="19"/>
      <c r="B49" s="59">
        <v>42825</v>
      </c>
      <c r="C49" s="59"/>
      <c r="D49" s="70"/>
      <c r="E49" s="55">
        <f t="shared" si="0"/>
        <v>-80241567</v>
      </c>
      <c r="F49" s="54">
        <f t="shared" si="1"/>
        <v>-221662</v>
      </c>
      <c r="G49" s="56">
        <f t="shared" si="3"/>
        <v>7809891.0837016571</v>
      </c>
      <c r="H49" s="55">
        <f t="shared" si="2"/>
        <v>-72431675.916298345</v>
      </c>
      <c r="S49"/>
    </row>
    <row r="50" spans="1:19">
      <c r="A50" s="19"/>
      <c r="B50" s="59">
        <v>42855</v>
      </c>
      <c r="C50" s="59"/>
      <c r="D50" s="70"/>
      <c r="E50" s="55">
        <f t="shared" si="0"/>
        <v>-80241567</v>
      </c>
      <c r="F50" s="54">
        <f t="shared" si="1"/>
        <v>-221662</v>
      </c>
      <c r="G50" s="56">
        <f t="shared" si="3"/>
        <v>8031553.0837016571</v>
      </c>
      <c r="H50" s="55">
        <f t="shared" si="2"/>
        <v>-72210013.916298345</v>
      </c>
      <c r="S50"/>
    </row>
    <row r="51" spans="1:19">
      <c r="A51" s="19"/>
      <c r="B51" s="59">
        <v>42886</v>
      </c>
      <c r="C51" s="59"/>
      <c r="D51" s="70"/>
      <c r="E51" s="55">
        <f t="shared" si="0"/>
        <v>-80241567</v>
      </c>
      <c r="F51" s="54">
        <f t="shared" si="1"/>
        <v>-221662</v>
      </c>
      <c r="G51" s="56">
        <f t="shared" si="3"/>
        <v>8253215.0837016571</v>
      </c>
      <c r="H51" s="55">
        <f t="shared" si="2"/>
        <v>-71988351.916298345</v>
      </c>
      <c r="S51"/>
    </row>
    <row r="52" spans="1:19">
      <c r="A52" s="19"/>
      <c r="B52" s="59">
        <v>42916</v>
      </c>
      <c r="C52" s="59"/>
      <c r="D52" s="70"/>
      <c r="E52" s="55">
        <f t="shared" si="0"/>
        <v>-80241567</v>
      </c>
      <c r="F52" s="54">
        <f t="shared" si="1"/>
        <v>-221662</v>
      </c>
      <c r="G52" s="56">
        <f t="shared" si="3"/>
        <v>8474877.0837016571</v>
      </c>
      <c r="H52" s="55">
        <f t="shared" si="2"/>
        <v>-71766689.916298345</v>
      </c>
    </row>
    <row r="53" spans="1:19">
      <c r="A53" s="19"/>
      <c r="B53" s="59">
        <v>42947</v>
      </c>
      <c r="C53" s="59"/>
      <c r="D53" s="70"/>
      <c r="E53" s="55">
        <f t="shared" si="0"/>
        <v>-80241567</v>
      </c>
      <c r="F53" s="54">
        <f t="shared" si="1"/>
        <v>-221662</v>
      </c>
      <c r="G53" s="56">
        <f t="shared" si="3"/>
        <v>8696539.0837016571</v>
      </c>
      <c r="H53" s="55">
        <f t="shared" si="2"/>
        <v>-71545027.916298345</v>
      </c>
    </row>
    <row r="54" spans="1:19">
      <c r="A54" s="19"/>
      <c r="B54" s="59">
        <v>42978</v>
      </c>
      <c r="C54" s="59"/>
      <c r="D54" s="70"/>
      <c r="E54" s="55">
        <f t="shared" si="0"/>
        <v>-80241567</v>
      </c>
      <c r="F54" s="54">
        <f t="shared" si="1"/>
        <v>-221662</v>
      </c>
      <c r="G54" s="56">
        <f>G53-F54</f>
        <v>8918201.0837016571</v>
      </c>
      <c r="H54" s="55">
        <f>E54+G54</f>
        <v>-71323365.916298345</v>
      </c>
    </row>
    <row r="55" spans="1:19">
      <c r="A55" s="19"/>
      <c r="B55" s="59">
        <v>43008</v>
      </c>
      <c r="C55" s="59"/>
      <c r="D55" s="70"/>
      <c r="E55" s="55">
        <f t="shared" si="0"/>
        <v>-80241567</v>
      </c>
      <c r="F55" s="54">
        <f t="shared" si="1"/>
        <v>-221662</v>
      </c>
      <c r="G55" s="56">
        <f t="shared" ref="G55:G68" si="5">G54-F55</f>
        <v>9139863.0837016571</v>
      </c>
      <c r="H55" s="55">
        <f t="shared" ref="H55:H69" si="6">E55+G55</f>
        <v>-71101703.916298345</v>
      </c>
    </row>
    <row r="56" spans="1:19">
      <c r="A56" s="19"/>
      <c r="B56" s="59">
        <v>43039</v>
      </c>
      <c r="C56" s="59"/>
      <c r="D56" s="70"/>
      <c r="E56" s="55">
        <f t="shared" si="0"/>
        <v>-80241567</v>
      </c>
      <c r="F56" s="54">
        <f t="shared" si="1"/>
        <v>-221662</v>
      </c>
      <c r="G56" s="56">
        <f t="shared" si="5"/>
        <v>9361525.0837016571</v>
      </c>
      <c r="H56" s="55">
        <f t="shared" si="6"/>
        <v>-70880041.916298345</v>
      </c>
    </row>
    <row r="57" spans="1:19">
      <c r="B57" s="59">
        <v>43069</v>
      </c>
      <c r="C57" s="59"/>
      <c r="D57" s="70"/>
      <c r="E57" s="55">
        <f t="shared" si="0"/>
        <v>-80241567</v>
      </c>
      <c r="F57" s="54">
        <f t="shared" si="1"/>
        <v>-221662</v>
      </c>
      <c r="G57" s="56">
        <f t="shared" si="5"/>
        <v>9583187.0837016571</v>
      </c>
      <c r="H57" s="55">
        <f t="shared" si="6"/>
        <v>-70658379.916298345</v>
      </c>
    </row>
    <row r="58" spans="1:19">
      <c r="B58" s="59">
        <v>43100</v>
      </c>
      <c r="C58" s="59"/>
      <c r="D58" s="70"/>
      <c r="E58" s="55">
        <f t="shared" si="0"/>
        <v>-80241567</v>
      </c>
      <c r="F58" s="54">
        <f t="shared" si="1"/>
        <v>-221662</v>
      </c>
      <c r="G58" s="56">
        <f t="shared" si="5"/>
        <v>9804849.0837016571</v>
      </c>
      <c r="H58" s="55">
        <f t="shared" si="6"/>
        <v>-70436717.916298345</v>
      </c>
    </row>
    <row r="59" spans="1:19">
      <c r="B59" s="79">
        <v>43131</v>
      </c>
      <c r="C59" s="80"/>
      <c r="D59" s="81"/>
      <c r="E59" s="82">
        <f t="shared" si="0"/>
        <v>-80241567</v>
      </c>
      <c r="F59" s="83"/>
      <c r="G59" s="84">
        <f t="shared" si="5"/>
        <v>9804849.0837016571</v>
      </c>
      <c r="H59" s="85">
        <f t="shared" si="6"/>
        <v>-70436717.916298345</v>
      </c>
    </row>
    <row r="60" spans="1:19">
      <c r="B60" s="86">
        <v>43159</v>
      </c>
      <c r="C60" s="87"/>
      <c r="D60" s="88"/>
      <c r="E60" s="89">
        <f t="shared" si="0"/>
        <v>-80241567</v>
      </c>
      <c r="F60" s="90"/>
      <c r="G60" s="91">
        <f t="shared" si="5"/>
        <v>9804849.0837016571</v>
      </c>
      <c r="H60" s="92">
        <f t="shared" si="6"/>
        <v>-70436717.916298345</v>
      </c>
    </row>
    <row r="61" spans="1:19">
      <c r="B61" s="86">
        <v>43190</v>
      </c>
      <c r="C61" s="87"/>
      <c r="D61" s="88"/>
      <c r="E61" s="89">
        <f t="shared" si="0"/>
        <v>-80241567</v>
      </c>
      <c r="F61" s="90"/>
      <c r="G61" s="91">
        <f t="shared" si="5"/>
        <v>9804849.0837016571</v>
      </c>
      <c r="H61" s="92">
        <f t="shared" si="6"/>
        <v>-70436717.916298345</v>
      </c>
      <c r="O61" s="4"/>
      <c r="P61" s="4"/>
      <c r="Q61" s="4"/>
      <c r="R61" s="4"/>
    </row>
    <row r="62" spans="1:19">
      <c r="B62" s="86">
        <v>43220</v>
      </c>
      <c r="C62" s="87"/>
      <c r="D62" s="88"/>
      <c r="E62" s="89">
        <f t="shared" si="0"/>
        <v>-80241567</v>
      </c>
      <c r="F62" s="90"/>
      <c r="G62" s="91">
        <f t="shared" si="5"/>
        <v>9804849.0837016571</v>
      </c>
      <c r="H62" s="92">
        <f t="shared" si="6"/>
        <v>-70436717.916298345</v>
      </c>
      <c r="O62" s="4"/>
      <c r="P62" s="4"/>
      <c r="Q62" s="4"/>
      <c r="R62" s="4"/>
    </row>
    <row r="63" spans="1:19">
      <c r="B63" s="86">
        <v>43251</v>
      </c>
      <c r="C63" s="87"/>
      <c r="D63" s="88"/>
      <c r="E63" s="89">
        <f t="shared" si="0"/>
        <v>-80241567</v>
      </c>
      <c r="F63" s="90"/>
      <c r="G63" s="91">
        <f t="shared" si="5"/>
        <v>9804849.0837016571</v>
      </c>
      <c r="H63" s="92">
        <f t="shared" si="6"/>
        <v>-70436717.916298345</v>
      </c>
      <c r="O63" s="4"/>
      <c r="P63" s="4"/>
      <c r="Q63" s="4"/>
      <c r="R63" s="4"/>
    </row>
    <row r="64" spans="1:19" s="4" customFormat="1">
      <c r="B64" s="86">
        <v>43281</v>
      </c>
      <c r="C64" s="87"/>
      <c r="D64" s="88"/>
      <c r="E64" s="89">
        <f t="shared" si="0"/>
        <v>-80241567</v>
      </c>
      <c r="F64" s="90"/>
      <c r="G64" s="91">
        <f t="shared" si="5"/>
        <v>9804849.0837016571</v>
      </c>
      <c r="H64" s="92">
        <f t="shared" si="6"/>
        <v>-70436717.916298345</v>
      </c>
    </row>
    <row r="65" spans="2:8" s="4" customFormat="1">
      <c r="B65" s="86">
        <v>43312</v>
      </c>
      <c r="C65" s="87"/>
      <c r="D65" s="88"/>
      <c r="E65" s="89">
        <f t="shared" si="0"/>
        <v>-80241567</v>
      </c>
      <c r="F65" s="90"/>
      <c r="G65" s="91">
        <f t="shared" si="5"/>
        <v>9804849.0837016571</v>
      </c>
      <c r="H65" s="92">
        <f t="shared" si="6"/>
        <v>-70436717.916298345</v>
      </c>
    </row>
    <row r="66" spans="2:8" s="4" customFormat="1">
      <c r="B66" s="86">
        <v>43343</v>
      </c>
      <c r="C66" s="87"/>
      <c r="D66" s="88"/>
      <c r="E66" s="89">
        <f t="shared" si="0"/>
        <v>-80241567</v>
      </c>
      <c r="F66" s="90"/>
      <c r="G66" s="91">
        <f t="shared" si="5"/>
        <v>9804849.0837016571</v>
      </c>
      <c r="H66" s="92">
        <f t="shared" si="6"/>
        <v>-70436717.916298345</v>
      </c>
    </row>
    <row r="67" spans="2:8" s="4" customFormat="1">
      <c r="B67" s="86">
        <v>43373</v>
      </c>
      <c r="C67" s="87"/>
      <c r="D67" s="88"/>
      <c r="E67" s="89">
        <f t="shared" si="0"/>
        <v>-80241567</v>
      </c>
      <c r="F67" s="90"/>
      <c r="G67" s="91">
        <f t="shared" si="5"/>
        <v>9804849.0837016571</v>
      </c>
      <c r="H67" s="92">
        <f t="shared" si="6"/>
        <v>-70436717.916298345</v>
      </c>
    </row>
    <row r="68" spans="2:8" s="4" customFormat="1">
      <c r="B68" s="86">
        <v>43404</v>
      </c>
      <c r="C68" s="87"/>
      <c r="D68" s="88"/>
      <c r="E68" s="89">
        <f t="shared" si="0"/>
        <v>-80241567</v>
      </c>
      <c r="F68" s="90"/>
      <c r="G68" s="91">
        <f t="shared" si="5"/>
        <v>9804849.0837016571</v>
      </c>
      <c r="H68" s="92">
        <f t="shared" si="6"/>
        <v>-70436717.916298345</v>
      </c>
    </row>
    <row r="69" spans="2:8" s="4" customFormat="1">
      <c r="B69" s="86">
        <v>43434</v>
      </c>
      <c r="C69" s="87"/>
      <c r="D69" s="88"/>
      <c r="E69" s="89">
        <f t="shared" si="0"/>
        <v>-80241567</v>
      </c>
      <c r="F69" s="90"/>
      <c r="G69" s="91">
        <f>G68-F69</f>
        <v>9804849.0837016571</v>
      </c>
      <c r="H69" s="92">
        <f t="shared" si="6"/>
        <v>-70436717.916298345</v>
      </c>
    </row>
    <row r="70" spans="2:8" s="4" customFormat="1">
      <c r="B70" s="93">
        <v>43465</v>
      </c>
      <c r="C70" s="94"/>
      <c r="D70" s="95"/>
      <c r="E70" s="96">
        <f t="shared" si="0"/>
        <v>-80241567</v>
      </c>
      <c r="F70" s="97"/>
      <c r="G70" s="98">
        <f>G69-F70</f>
        <v>9804849.0837016571</v>
      </c>
      <c r="H70" s="99">
        <f>E70+G70</f>
        <v>-70436717.916298345</v>
      </c>
    </row>
    <row r="71" spans="2:8" s="4" customFormat="1">
      <c r="B71" s="100">
        <v>43830</v>
      </c>
      <c r="C71" s="71"/>
      <c r="D71" s="71"/>
      <c r="E71" s="55">
        <f t="shared" si="0"/>
        <v>-80241567</v>
      </c>
      <c r="F71" s="54"/>
      <c r="G71" s="56">
        <f>G70-F71</f>
        <v>9804849.0837016571</v>
      </c>
      <c r="H71" s="55">
        <f t="shared" si="2"/>
        <v>-70436717.916298345</v>
      </c>
    </row>
    <row r="72" spans="2:8" s="4" customFormat="1">
      <c r="B72" s="100">
        <v>44196</v>
      </c>
      <c r="C72" s="59"/>
      <c r="D72" s="70"/>
      <c r="E72" s="55">
        <f t="shared" si="0"/>
        <v>-80241567</v>
      </c>
      <c r="F72" s="54"/>
      <c r="G72" s="56">
        <f t="shared" ref="G72:G95" si="7">G71-F72</f>
        <v>9804849.0837016571</v>
      </c>
      <c r="H72" s="55">
        <f t="shared" si="2"/>
        <v>-70436717.916298345</v>
      </c>
    </row>
    <row r="73" spans="2:8" s="4" customFormat="1">
      <c r="B73" s="100">
        <v>44561</v>
      </c>
      <c r="C73" s="59"/>
      <c r="D73" s="70"/>
      <c r="E73" s="55">
        <f t="shared" si="0"/>
        <v>-80241567</v>
      </c>
      <c r="F73" s="54"/>
      <c r="G73" s="56">
        <f t="shared" si="7"/>
        <v>9804849.0837016571</v>
      </c>
      <c r="H73" s="55">
        <f t="shared" si="2"/>
        <v>-70436717.916298345</v>
      </c>
    </row>
    <row r="74" spans="2:8" s="4" customFormat="1">
      <c r="B74" s="100">
        <v>44926</v>
      </c>
      <c r="C74" s="59"/>
      <c r="D74" s="70"/>
      <c r="E74" s="55">
        <f t="shared" si="0"/>
        <v>-80241567</v>
      </c>
      <c r="F74" s="54"/>
      <c r="G74" s="56">
        <f t="shared" si="7"/>
        <v>9804849.0837016571</v>
      </c>
      <c r="H74" s="55">
        <f t="shared" si="2"/>
        <v>-70436717.916298345</v>
      </c>
    </row>
    <row r="75" spans="2:8" s="4" customFormat="1">
      <c r="B75" s="100">
        <v>45291</v>
      </c>
      <c r="C75" s="59"/>
      <c r="D75" s="70"/>
      <c r="E75" s="55">
        <f t="shared" si="0"/>
        <v>-80241567</v>
      </c>
      <c r="F75" s="54"/>
      <c r="G75" s="56">
        <f t="shared" si="7"/>
        <v>9804849.0837016571</v>
      </c>
      <c r="H75" s="55">
        <f t="shared" si="2"/>
        <v>-70436717.916298345</v>
      </c>
    </row>
    <row r="76" spans="2:8" s="4" customFormat="1">
      <c r="B76" s="100">
        <v>45657</v>
      </c>
      <c r="C76" s="59"/>
      <c r="D76" s="70"/>
      <c r="E76" s="55">
        <f t="shared" si="0"/>
        <v>-80241567</v>
      </c>
      <c r="F76" s="54"/>
      <c r="G76" s="56">
        <f t="shared" si="7"/>
        <v>9804849.0837016571</v>
      </c>
      <c r="H76" s="55">
        <f t="shared" si="2"/>
        <v>-70436717.916298345</v>
      </c>
    </row>
    <row r="77" spans="2:8" s="4" customFormat="1">
      <c r="B77" s="100">
        <v>46022</v>
      </c>
      <c r="C77" s="59"/>
      <c r="D77" s="70"/>
      <c r="E77" s="55">
        <f t="shared" si="0"/>
        <v>-80241567</v>
      </c>
      <c r="F77" s="54"/>
      <c r="G77" s="56">
        <f t="shared" si="7"/>
        <v>9804849.0837016571</v>
      </c>
      <c r="H77" s="55">
        <f t="shared" si="2"/>
        <v>-70436717.916298345</v>
      </c>
    </row>
    <row r="78" spans="2:8" s="4" customFormat="1">
      <c r="B78" s="101">
        <v>46387</v>
      </c>
      <c r="C78" s="59"/>
      <c r="D78" s="70"/>
      <c r="E78" s="55">
        <f t="shared" si="0"/>
        <v>-80241567</v>
      </c>
      <c r="F78" s="54"/>
      <c r="G78" s="56">
        <f t="shared" si="7"/>
        <v>9804849.0837016571</v>
      </c>
      <c r="H78" s="55">
        <f t="shared" si="2"/>
        <v>-70436717.916298345</v>
      </c>
    </row>
    <row r="79" spans="2:8" s="4" customFormat="1">
      <c r="B79" s="101">
        <v>46752</v>
      </c>
      <c r="C79" s="59"/>
      <c r="D79" s="70"/>
      <c r="E79" s="55">
        <f t="shared" ref="E79:E96" si="8">E78</f>
        <v>-80241567</v>
      </c>
      <c r="F79" s="54"/>
      <c r="G79" s="56">
        <f t="shared" si="7"/>
        <v>9804849.0837016571</v>
      </c>
      <c r="H79" s="55">
        <f t="shared" si="2"/>
        <v>-70436717.916298345</v>
      </c>
    </row>
    <row r="80" spans="2:8" s="4" customFormat="1">
      <c r="B80" s="101">
        <v>47118</v>
      </c>
      <c r="C80" s="59"/>
      <c r="D80" s="70"/>
      <c r="E80" s="55">
        <f t="shared" si="8"/>
        <v>-80241567</v>
      </c>
      <c r="F80" s="54"/>
      <c r="G80" s="56">
        <f t="shared" si="7"/>
        <v>9804849.0837016571</v>
      </c>
      <c r="H80" s="55">
        <f t="shared" si="2"/>
        <v>-70436717.916298345</v>
      </c>
    </row>
    <row r="81" spans="2:8" s="4" customFormat="1">
      <c r="B81" s="101">
        <v>47483</v>
      </c>
      <c r="C81" s="59"/>
      <c r="D81" s="70"/>
      <c r="E81" s="55">
        <f t="shared" si="8"/>
        <v>-80241567</v>
      </c>
      <c r="F81" s="54"/>
      <c r="G81" s="56">
        <f t="shared" si="7"/>
        <v>9804849.0837016571</v>
      </c>
      <c r="H81" s="55">
        <f t="shared" si="2"/>
        <v>-70436717.916298345</v>
      </c>
    </row>
    <row r="82" spans="2:8" s="4" customFormat="1">
      <c r="B82" s="101">
        <v>47848</v>
      </c>
      <c r="C82" s="59"/>
      <c r="D82" s="70"/>
      <c r="E82" s="55">
        <f t="shared" si="8"/>
        <v>-80241567</v>
      </c>
      <c r="F82" s="54"/>
      <c r="G82" s="56">
        <f t="shared" si="7"/>
        <v>9804849.0837016571</v>
      </c>
      <c r="H82" s="55">
        <f t="shared" si="2"/>
        <v>-70436717.916298345</v>
      </c>
    </row>
    <row r="83" spans="2:8" s="4" customFormat="1">
      <c r="B83" s="101">
        <v>48213</v>
      </c>
      <c r="C83" s="59"/>
      <c r="D83" s="70"/>
      <c r="E83" s="55">
        <f t="shared" si="8"/>
        <v>-80241567</v>
      </c>
      <c r="F83" s="54"/>
      <c r="G83" s="56">
        <f t="shared" si="7"/>
        <v>9804849.0837016571</v>
      </c>
      <c r="H83" s="55">
        <f t="shared" si="2"/>
        <v>-70436717.916298345</v>
      </c>
    </row>
    <row r="84" spans="2:8" s="4" customFormat="1">
      <c r="B84" s="101">
        <v>48579</v>
      </c>
      <c r="C84" s="59"/>
      <c r="D84" s="70"/>
      <c r="E84" s="55">
        <f t="shared" si="8"/>
        <v>-80241567</v>
      </c>
      <c r="F84" s="54"/>
      <c r="G84" s="56">
        <f t="shared" si="7"/>
        <v>9804849.0837016571</v>
      </c>
      <c r="H84" s="55">
        <f t="shared" si="2"/>
        <v>-70436717.916298345</v>
      </c>
    </row>
    <row r="85" spans="2:8" s="4" customFormat="1">
      <c r="B85" s="101">
        <v>48944</v>
      </c>
      <c r="C85" s="59"/>
      <c r="D85" s="70"/>
      <c r="E85" s="55">
        <f t="shared" si="8"/>
        <v>-80241567</v>
      </c>
      <c r="F85" s="54"/>
      <c r="G85" s="56">
        <f t="shared" si="7"/>
        <v>9804849.0837016571</v>
      </c>
      <c r="H85" s="55">
        <f t="shared" si="2"/>
        <v>-70436717.916298345</v>
      </c>
    </row>
    <row r="86" spans="2:8" s="4" customFormat="1">
      <c r="B86" s="101">
        <v>49309</v>
      </c>
      <c r="C86" s="59"/>
      <c r="D86" s="70"/>
      <c r="E86" s="55">
        <f t="shared" si="8"/>
        <v>-80241567</v>
      </c>
      <c r="F86" s="54"/>
      <c r="G86" s="56">
        <f t="shared" si="7"/>
        <v>9804849.0837016571</v>
      </c>
      <c r="H86" s="55">
        <f t="shared" si="2"/>
        <v>-70436717.916298345</v>
      </c>
    </row>
    <row r="87" spans="2:8" s="4" customFormat="1">
      <c r="B87" s="101">
        <v>49674</v>
      </c>
      <c r="C87" s="59"/>
      <c r="D87" s="70"/>
      <c r="E87" s="55">
        <f t="shared" si="8"/>
        <v>-80241567</v>
      </c>
      <c r="F87" s="54"/>
      <c r="G87" s="56">
        <f t="shared" si="7"/>
        <v>9804849.0837016571</v>
      </c>
      <c r="H87" s="55">
        <f t="shared" si="2"/>
        <v>-70436717.916298345</v>
      </c>
    </row>
    <row r="88" spans="2:8" s="4" customFormat="1">
      <c r="B88" s="101">
        <v>50040</v>
      </c>
      <c r="C88" s="59"/>
      <c r="D88" s="70"/>
      <c r="E88" s="55">
        <f t="shared" si="8"/>
        <v>-80241567</v>
      </c>
      <c r="F88" s="54"/>
      <c r="G88" s="56">
        <f t="shared" si="7"/>
        <v>9804849.0837016571</v>
      </c>
      <c r="H88" s="55">
        <f t="shared" si="2"/>
        <v>-70436717.916298345</v>
      </c>
    </row>
    <row r="89" spans="2:8" s="4" customFormat="1">
      <c r="B89" s="101">
        <v>50405</v>
      </c>
      <c r="C89" s="59"/>
      <c r="D89" s="70"/>
      <c r="E89" s="55">
        <f t="shared" si="8"/>
        <v>-80241567</v>
      </c>
      <c r="F89" s="54"/>
      <c r="G89" s="56">
        <f t="shared" si="7"/>
        <v>9804849.0837016571</v>
      </c>
      <c r="H89" s="55">
        <f t="shared" si="2"/>
        <v>-70436717.916298345</v>
      </c>
    </row>
    <row r="90" spans="2:8" s="4" customFormat="1">
      <c r="B90" s="101">
        <v>50770</v>
      </c>
      <c r="C90" s="71"/>
      <c r="D90" s="71"/>
      <c r="E90" s="55">
        <f t="shared" si="8"/>
        <v>-80241567</v>
      </c>
      <c r="F90" s="54"/>
      <c r="G90" s="56">
        <f t="shared" si="7"/>
        <v>9804849.0837016571</v>
      </c>
      <c r="H90" s="55">
        <f t="shared" si="2"/>
        <v>-70436717.916298345</v>
      </c>
    </row>
    <row r="91" spans="2:8" s="4" customFormat="1">
      <c r="B91" s="101">
        <v>51135</v>
      </c>
      <c r="C91" s="71"/>
      <c r="D91" s="71"/>
      <c r="E91" s="55">
        <f t="shared" si="8"/>
        <v>-80241567</v>
      </c>
      <c r="F91" s="54"/>
      <c r="G91" s="56">
        <f t="shared" si="7"/>
        <v>9804849.0837016571</v>
      </c>
      <c r="H91" s="55">
        <f t="shared" si="2"/>
        <v>-70436717.916298345</v>
      </c>
    </row>
    <row r="92" spans="2:8" s="4" customFormat="1">
      <c r="B92" s="101">
        <v>51501</v>
      </c>
      <c r="C92" s="71"/>
      <c r="D92" s="71"/>
      <c r="E92" s="55">
        <f t="shared" si="8"/>
        <v>-80241567</v>
      </c>
      <c r="F92" s="54"/>
      <c r="G92" s="56">
        <f t="shared" si="7"/>
        <v>9804849.0837016571</v>
      </c>
      <c r="H92" s="55">
        <f t="shared" si="2"/>
        <v>-70436717.916298345</v>
      </c>
    </row>
    <row r="93" spans="2:8" s="4" customFormat="1">
      <c r="B93" s="101">
        <v>51866</v>
      </c>
      <c r="C93" s="71"/>
      <c r="D93" s="71"/>
      <c r="E93" s="55">
        <f t="shared" si="8"/>
        <v>-80241567</v>
      </c>
      <c r="F93" s="54"/>
      <c r="G93" s="56">
        <f t="shared" si="7"/>
        <v>9804849.0837016571</v>
      </c>
      <c r="H93" s="55">
        <f t="shared" si="2"/>
        <v>-70436717.916298345</v>
      </c>
    </row>
    <row r="94" spans="2:8" s="4" customFormat="1">
      <c r="B94" s="101">
        <v>52231</v>
      </c>
      <c r="C94" s="71"/>
      <c r="D94" s="71"/>
      <c r="E94" s="55">
        <f t="shared" si="8"/>
        <v>-80241567</v>
      </c>
      <c r="F94" s="54"/>
      <c r="G94" s="56">
        <f t="shared" si="7"/>
        <v>9804849.0837016571</v>
      </c>
      <c r="H94" s="55">
        <f t="shared" si="2"/>
        <v>-70436717.916298345</v>
      </c>
    </row>
    <row r="95" spans="2:8" s="4" customFormat="1">
      <c r="B95" s="101">
        <v>52596</v>
      </c>
      <c r="C95" s="71"/>
      <c r="D95" s="71"/>
      <c r="E95" s="55">
        <f t="shared" si="8"/>
        <v>-80241567</v>
      </c>
      <c r="F95" s="54"/>
      <c r="G95" s="56">
        <f t="shared" si="7"/>
        <v>9804849.0837016571</v>
      </c>
      <c r="H95" s="55">
        <f t="shared" si="2"/>
        <v>-70436717.916298345</v>
      </c>
    </row>
    <row r="96" spans="2:8" s="4" customFormat="1">
      <c r="B96" s="101">
        <v>52962</v>
      </c>
      <c r="C96" s="71"/>
      <c r="D96" s="71"/>
      <c r="E96" s="55">
        <f t="shared" si="8"/>
        <v>-80241567</v>
      </c>
      <c r="F96" s="54"/>
      <c r="G96" s="56">
        <f>G95-F96</f>
        <v>9804849.0837016571</v>
      </c>
      <c r="H96" s="55">
        <f t="shared" si="2"/>
        <v>-70436717.916298345</v>
      </c>
    </row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pans="2:8" s="4" customFormat="1"/>
    <row r="130" spans="2:8" s="4" customFormat="1"/>
    <row r="131" spans="2:8">
      <c r="B131" s="4"/>
      <c r="C131" s="4"/>
      <c r="D131" s="4"/>
      <c r="E131" s="4"/>
      <c r="F131" s="4"/>
      <c r="G131" s="4"/>
      <c r="H131" s="4"/>
    </row>
    <row r="132" spans="2:8">
      <c r="B132" s="4"/>
      <c r="C132" s="4"/>
      <c r="D132" s="4"/>
      <c r="E132" s="4"/>
      <c r="F132" s="4"/>
      <c r="G132" s="4"/>
      <c r="H132" s="4"/>
    </row>
    <row r="133" spans="2:8">
      <c r="B133" s="4"/>
      <c r="C133" s="4"/>
      <c r="D133" s="4"/>
      <c r="E133" s="4"/>
      <c r="F133" s="4"/>
      <c r="G133" s="4"/>
      <c r="H133" s="4"/>
    </row>
    <row r="134" spans="2:8">
      <c r="B134" s="4"/>
      <c r="C134" s="4"/>
      <c r="D134" s="4"/>
      <c r="E134" s="4"/>
      <c r="F134" s="4"/>
      <c r="G134" s="4"/>
      <c r="H134" s="4"/>
    </row>
    <row r="135" spans="2:8">
      <c r="B135" s="4"/>
      <c r="C135" s="4"/>
      <c r="D135" s="4"/>
      <c r="E135" s="4"/>
      <c r="F135" s="4"/>
      <c r="G135" s="4"/>
      <c r="H135" s="4"/>
    </row>
    <row r="136" spans="2:8">
      <c r="B136" s="4"/>
      <c r="C136" s="4"/>
      <c r="D136" s="4"/>
      <c r="E136" s="4"/>
      <c r="F136" s="4"/>
      <c r="G136" s="4"/>
      <c r="H136" s="4"/>
    </row>
    <row r="137" spans="2:8">
      <c r="B137" s="4"/>
      <c r="C137" s="4"/>
      <c r="D137" s="4"/>
      <c r="E137" s="4"/>
      <c r="F137" s="4"/>
      <c r="G137" s="4"/>
      <c r="H137" s="4"/>
    </row>
    <row r="138" spans="2:8">
      <c r="B138" s="4"/>
      <c r="C138" s="4"/>
      <c r="D138" s="4"/>
      <c r="E138" s="4"/>
      <c r="F138" s="4"/>
      <c r="G138" s="4"/>
      <c r="H138" s="4"/>
    </row>
    <row r="139" spans="2:8">
      <c r="B139" s="4"/>
      <c r="C139" s="4"/>
      <c r="D139" s="4"/>
      <c r="E139" s="4"/>
      <c r="F139" s="4"/>
      <c r="G139" s="4"/>
      <c r="H139" s="4"/>
    </row>
    <row r="140" spans="2:8">
      <c r="B140" s="4"/>
      <c r="C140" s="4"/>
      <c r="D140" s="4"/>
      <c r="E140" s="4"/>
      <c r="F140" s="4"/>
      <c r="G140" s="4"/>
      <c r="H140" s="4"/>
    </row>
    <row r="141" spans="2:8">
      <c r="B141" s="4"/>
      <c r="C141" s="4"/>
      <c r="D141" s="4"/>
      <c r="E141" s="4"/>
      <c r="F141" s="4"/>
      <c r="G141" s="4"/>
      <c r="H141" s="4"/>
    </row>
    <row r="142" spans="2:8">
      <c r="B142" s="4"/>
      <c r="C142" s="4"/>
      <c r="D142" s="4"/>
      <c r="E142" s="4"/>
      <c r="F142" s="4"/>
      <c r="G142" s="4"/>
      <c r="H142" s="4"/>
    </row>
    <row r="143" spans="2:8">
      <c r="B143" s="4"/>
      <c r="C143" s="4"/>
      <c r="D143" s="4"/>
      <c r="E143" s="4"/>
      <c r="F143" s="4"/>
      <c r="G143" s="4"/>
      <c r="H143" s="4"/>
    </row>
    <row r="144" spans="2:8">
      <c r="B144" s="4"/>
      <c r="C144" s="4"/>
      <c r="D144" s="4"/>
      <c r="E144" s="4"/>
      <c r="F144" s="4"/>
      <c r="G144" s="4"/>
      <c r="H144" s="4"/>
    </row>
    <row r="145" spans="2:8">
      <c r="B145" s="4"/>
      <c r="C145" s="4"/>
      <c r="D145" s="4"/>
      <c r="E145" s="4"/>
      <c r="F145" s="4"/>
      <c r="G145" s="4"/>
      <c r="H145" s="4"/>
    </row>
    <row r="146" spans="2:8">
      <c r="B146" s="4"/>
      <c r="C146" s="4"/>
      <c r="D146" s="4"/>
      <c r="E146" s="4"/>
      <c r="F146" s="4"/>
      <c r="G146" s="4"/>
      <c r="H146" s="4"/>
    </row>
    <row r="147" spans="2:8">
      <c r="B147" s="4"/>
      <c r="C147" s="4"/>
      <c r="D147" s="4"/>
      <c r="E147" s="4"/>
      <c r="F147" s="4"/>
      <c r="G147" s="4"/>
      <c r="H147" s="4"/>
    </row>
    <row r="148" spans="2:8">
      <c r="B148" s="4"/>
      <c r="C148" s="4"/>
      <c r="D148" s="4"/>
      <c r="E148" s="4"/>
      <c r="F148" s="4"/>
      <c r="G148" s="4"/>
      <c r="H148" s="4"/>
    </row>
    <row r="149" spans="2:8">
      <c r="B149" s="4"/>
      <c r="C149" s="4"/>
      <c r="D149" s="4"/>
      <c r="E149" s="4"/>
      <c r="F149" s="4"/>
      <c r="G149" s="4"/>
      <c r="H149" s="4"/>
    </row>
    <row r="150" spans="2:8">
      <c r="B150" s="4"/>
      <c r="C150" s="4"/>
      <c r="D150" s="4"/>
      <c r="E150" s="4"/>
      <c r="F150" s="4"/>
      <c r="G150" s="4"/>
      <c r="H150" s="4"/>
    </row>
    <row r="151" spans="2:8">
      <c r="B151" s="4"/>
      <c r="C151" s="4"/>
      <c r="D151" s="4"/>
      <c r="E151" s="4"/>
      <c r="F151" s="4"/>
      <c r="G151" s="4"/>
      <c r="H151" s="4"/>
    </row>
    <row r="152" spans="2:8">
      <c r="B152" s="4"/>
      <c r="C152" s="4"/>
      <c r="D152" s="4"/>
      <c r="E152" s="4"/>
      <c r="F152" s="4"/>
      <c r="G152" s="4"/>
      <c r="H152" s="4"/>
    </row>
    <row r="153" spans="2:8">
      <c r="B153" s="4"/>
      <c r="C153" s="4"/>
      <c r="D153" s="4"/>
      <c r="E153" s="4"/>
      <c r="F153" s="4"/>
      <c r="G153" s="4"/>
      <c r="H153" s="4"/>
    </row>
    <row r="154" spans="2:8">
      <c r="B154" s="4"/>
      <c r="C154" s="4"/>
      <c r="D154" s="4"/>
      <c r="E154" s="4"/>
      <c r="F154" s="4"/>
      <c r="G154" s="4"/>
      <c r="H154" s="4"/>
    </row>
    <row r="155" spans="2:8">
      <c r="B155" s="4"/>
      <c r="C155" s="4"/>
      <c r="D155" s="4"/>
      <c r="E155" s="4"/>
      <c r="F155" s="4"/>
      <c r="G155" s="4"/>
      <c r="H155" s="4"/>
    </row>
    <row r="156" spans="2:8">
      <c r="B156" s="4"/>
      <c r="C156" s="4"/>
      <c r="D156" s="4"/>
      <c r="E156" s="4"/>
      <c r="F156" s="4"/>
      <c r="G156" s="4"/>
      <c r="H156" s="4"/>
    </row>
    <row r="157" spans="2:8">
      <c r="B157" s="4"/>
      <c r="C157" s="4"/>
      <c r="D157" s="4"/>
      <c r="E157" s="4"/>
      <c r="F157" s="4"/>
      <c r="G157" s="4"/>
      <c r="H157" s="4"/>
    </row>
    <row r="158" spans="2:8">
      <c r="B158" s="4"/>
      <c r="C158" s="4"/>
      <c r="D158" s="4"/>
      <c r="E158" s="4"/>
      <c r="F158" s="4"/>
      <c r="G158" s="4"/>
      <c r="H158" s="4"/>
    </row>
    <row r="159" spans="2:8">
      <c r="B159" s="4"/>
      <c r="C159" s="4"/>
      <c r="D159" s="4"/>
      <c r="E159" s="4"/>
      <c r="F159" s="4"/>
      <c r="G159" s="4"/>
      <c r="H159" s="4"/>
    </row>
    <row r="160" spans="2:8">
      <c r="B160" s="4"/>
      <c r="C160" s="4"/>
      <c r="D160" s="4"/>
      <c r="E160" s="4"/>
      <c r="F160" s="4"/>
      <c r="G160" s="4"/>
      <c r="H160" s="4"/>
    </row>
    <row r="161" spans="2:8">
      <c r="B161" s="4"/>
      <c r="C161" s="4"/>
      <c r="D161" s="4"/>
      <c r="E161" s="4"/>
      <c r="F161" s="4"/>
      <c r="G161" s="4"/>
      <c r="H161" s="4"/>
    </row>
    <row r="162" spans="2:8">
      <c r="B162" s="4"/>
      <c r="C162" s="4"/>
      <c r="D162" s="4"/>
      <c r="E162" s="4"/>
      <c r="F162" s="4"/>
      <c r="G162" s="4"/>
      <c r="H162" s="4"/>
    </row>
    <row r="163" spans="2:8">
      <c r="B163" s="4"/>
      <c r="C163" s="4"/>
      <c r="D163" s="4"/>
      <c r="E163" s="4"/>
      <c r="F163" s="4"/>
      <c r="G163" s="4"/>
      <c r="H163" s="4"/>
    </row>
    <row r="164" spans="2:8">
      <c r="B164" s="4"/>
      <c r="C164" s="4"/>
      <c r="D164" s="4"/>
      <c r="E164" s="4"/>
      <c r="F164" s="4"/>
      <c r="G164" s="4"/>
      <c r="H164" s="4"/>
    </row>
    <row r="165" spans="2:8">
      <c r="B165" s="4"/>
      <c r="C165" s="4"/>
      <c r="D165" s="4"/>
      <c r="E165" s="4"/>
      <c r="F165" s="4"/>
      <c r="G165" s="4"/>
      <c r="H165" s="4"/>
    </row>
    <row r="166" spans="2:8">
      <c r="B166" s="4"/>
      <c r="C166" s="4"/>
      <c r="D166" s="4"/>
      <c r="E166" s="4"/>
      <c r="F166" s="4"/>
      <c r="G166" s="4"/>
      <c r="H166" s="4"/>
    </row>
    <row r="167" spans="2:8">
      <c r="B167" s="4"/>
      <c r="C167" s="4"/>
      <c r="D167" s="4"/>
      <c r="E167" s="4"/>
      <c r="F167" s="4"/>
      <c r="G167" s="4"/>
      <c r="H167" s="4"/>
    </row>
    <row r="168" spans="2:8">
      <c r="B168" s="4"/>
      <c r="C168" s="4"/>
      <c r="D168" s="4"/>
      <c r="E168" s="4"/>
      <c r="F168" s="4"/>
      <c r="G168" s="4"/>
      <c r="H168" s="4"/>
    </row>
    <row r="169" spans="2:8">
      <c r="B169" s="4"/>
      <c r="C169" s="4"/>
      <c r="D169" s="4"/>
      <c r="E169" s="4"/>
      <c r="F169" s="4"/>
      <c r="G169" s="4"/>
      <c r="H169" s="4"/>
    </row>
    <row r="170" spans="2:8">
      <c r="B170" s="4"/>
      <c r="C170" s="4"/>
      <c r="D170" s="4"/>
      <c r="E170" s="4"/>
      <c r="F170" s="4"/>
      <c r="G170" s="4"/>
      <c r="H170" s="4"/>
    </row>
    <row r="171" spans="2:8">
      <c r="B171" s="4"/>
      <c r="C171" s="4"/>
      <c r="D171" s="4"/>
      <c r="E171" s="4"/>
      <c r="F171" s="4"/>
      <c r="G171" s="4"/>
      <c r="H171" s="4"/>
    </row>
    <row r="172" spans="2:8">
      <c r="B172" s="4"/>
      <c r="C172" s="4"/>
      <c r="D172" s="4"/>
      <c r="E172" s="4"/>
      <c r="F172" s="4"/>
      <c r="G172" s="4"/>
      <c r="H172" s="4"/>
    </row>
    <row r="173" spans="2:8">
      <c r="B173" s="4"/>
      <c r="C173" s="4"/>
      <c r="D173" s="4"/>
      <c r="E173" s="4"/>
      <c r="F173" s="4"/>
      <c r="G173" s="4"/>
      <c r="H173" s="4"/>
    </row>
    <row r="174" spans="2:8">
      <c r="B174" s="4"/>
      <c r="C174" s="4"/>
      <c r="D174" s="4"/>
      <c r="E174" s="4"/>
      <c r="F174" s="4"/>
      <c r="G174" s="4"/>
      <c r="H174" s="4"/>
    </row>
    <row r="175" spans="2:8">
      <c r="B175" s="4"/>
      <c r="C175" s="4"/>
      <c r="D175" s="4"/>
      <c r="E175" s="4"/>
      <c r="F175" s="4"/>
      <c r="G175" s="4"/>
      <c r="H175" s="4"/>
    </row>
    <row r="176" spans="2:8">
      <c r="B176" s="4"/>
      <c r="C176" s="4"/>
      <c r="D176" s="4"/>
      <c r="E176" s="4"/>
      <c r="F176" s="4"/>
      <c r="G176" s="4"/>
      <c r="H176" s="4"/>
    </row>
    <row r="177" spans="2:8">
      <c r="B177" s="4"/>
      <c r="C177" s="4"/>
      <c r="D177" s="4"/>
      <c r="E177" s="4"/>
      <c r="F177" s="4"/>
      <c r="G177" s="4"/>
      <c r="H177" s="4"/>
    </row>
    <row r="178" spans="2:8">
      <c r="B178" s="4"/>
      <c r="C178" s="4"/>
      <c r="D178" s="4"/>
      <c r="E178" s="4"/>
      <c r="F178" s="4"/>
      <c r="G178" s="4"/>
      <c r="H178" s="4"/>
    </row>
    <row r="179" spans="2:8">
      <c r="B179" s="4"/>
      <c r="C179" s="4"/>
      <c r="D179" s="4"/>
      <c r="E179" s="4"/>
      <c r="F179" s="4"/>
      <c r="G179" s="4"/>
      <c r="H179" s="4"/>
    </row>
    <row r="180" spans="2:8">
      <c r="B180" s="4"/>
      <c r="C180" s="4"/>
      <c r="D180" s="4"/>
      <c r="E180" s="4"/>
      <c r="F180" s="4"/>
      <c r="G180" s="4"/>
      <c r="H180" s="4"/>
    </row>
    <row r="181" spans="2:8">
      <c r="B181" s="4"/>
      <c r="C181" s="4"/>
      <c r="D181" s="4"/>
      <c r="E181" s="4"/>
      <c r="F181" s="4"/>
      <c r="G181" s="4"/>
      <c r="H181" s="4"/>
    </row>
    <row r="182" spans="2:8">
      <c r="B182" s="4"/>
      <c r="C182" s="4"/>
      <c r="D182" s="4"/>
      <c r="E182" s="4"/>
      <c r="F182" s="4"/>
      <c r="G182" s="4"/>
      <c r="H182" s="4"/>
    </row>
    <row r="183" spans="2:8">
      <c r="B183" s="57"/>
      <c r="C183" s="71"/>
      <c r="D183" s="71"/>
      <c r="E183" s="55"/>
      <c r="F183" s="55"/>
      <c r="G183" s="56"/>
      <c r="H183" s="55"/>
    </row>
    <row r="184" spans="2:8">
      <c r="B184" s="57"/>
      <c r="C184" s="71"/>
      <c r="D184" s="71"/>
      <c r="E184" s="55"/>
      <c r="F184" s="55"/>
      <c r="G184" s="56"/>
      <c r="H184" s="55"/>
    </row>
    <row r="185" spans="2:8">
      <c r="B185" s="57"/>
      <c r="C185" s="71"/>
      <c r="D185" s="71"/>
      <c r="E185" s="55"/>
      <c r="F185" s="55"/>
      <c r="G185" s="56"/>
      <c r="H185" s="55"/>
    </row>
    <row r="186" spans="2:8">
      <c r="B186" s="57"/>
      <c r="C186" s="71"/>
      <c r="D186" s="71"/>
      <c r="E186" s="55"/>
      <c r="F186" s="55"/>
      <c r="G186" s="56"/>
      <c r="H186" s="55"/>
    </row>
    <row r="187" spans="2:8">
      <c r="B187" s="100"/>
      <c r="C187" s="71"/>
      <c r="D187" s="71"/>
      <c r="E187" s="55"/>
      <c r="F187" s="55"/>
      <c r="G187" s="56"/>
      <c r="H187" s="55"/>
    </row>
    <row r="188" spans="2:8">
      <c r="B188" s="110"/>
      <c r="C188" s="71"/>
      <c r="D188" s="71"/>
      <c r="E188" s="55"/>
      <c r="F188" s="55"/>
      <c r="G188" s="56"/>
      <c r="H188" s="55"/>
    </row>
    <row r="189" spans="2:8">
      <c r="B189" s="110"/>
      <c r="C189" s="71"/>
      <c r="D189" s="71"/>
      <c r="E189" s="55"/>
      <c r="F189" s="55"/>
      <c r="G189" s="56"/>
      <c r="H189" s="55"/>
    </row>
    <row r="190" spans="2:8">
      <c r="B190" s="110"/>
      <c r="C190" s="71"/>
      <c r="D190" s="71"/>
      <c r="E190" s="55"/>
      <c r="F190" s="55"/>
      <c r="G190" s="56"/>
      <c r="H190" s="55"/>
    </row>
    <row r="191" spans="2:8">
      <c r="B191" s="110"/>
      <c r="C191" s="71"/>
      <c r="D191" s="71"/>
      <c r="E191" s="55"/>
      <c r="F191" s="55"/>
      <c r="G191" s="56"/>
      <c r="H191" s="55"/>
    </row>
    <row r="192" spans="2:8">
      <c r="B192" s="110"/>
      <c r="C192" s="71"/>
      <c r="D192" s="71"/>
      <c r="E192" s="55"/>
      <c r="F192" s="55"/>
      <c r="G192" s="56"/>
      <c r="H192" s="55"/>
    </row>
    <row r="193" spans="2:8">
      <c r="B193" s="110"/>
      <c r="C193" s="71"/>
      <c r="D193" s="71"/>
      <c r="E193" s="55"/>
      <c r="F193" s="55"/>
      <c r="G193" s="56"/>
      <c r="H193" s="55"/>
    </row>
    <row r="194" spans="2:8">
      <c r="B194" s="110"/>
      <c r="C194" s="71"/>
      <c r="D194" s="71"/>
      <c r="E194" s="55"/>
      <c r="F194" s="55"/>
      <c r="G194" s="56"/>
      <c r="H194" s="55"/>
    </row>
    <row r="195" spans="2:8">
      <c r="B195" s="110"/>
      <c r="C195" s="71"/>
      <c r="D195" s="71"/>
      <c r="E195" s="55"/>
      <c r="F195" s="55"/>
      <c r="G195" s="56"/>
      <c r="H195" s="55"/>
    </row>
    <row r="196" spans="2:8">
      <c r="B196" s="110"/>
      <c r="C196" s="71"/>
      <c r="D196" s="71"/>
      <c r="E196" s="55"/>
      <c r="F196" s="55"/>
      <c r="G196" s="56"/>
      <c r="H196" s="55"/>
    </row>
    <row r="197" spans="2:8">
      <c r="B197" s="110"/>
      <c r="C197" s="71"/>
      <c r="D197" s="71"/>
      <c r="E197" s="55"/>
      <c r="F197" s="55"/>
      <c r="G197" s="56"/>
      <c r="H197" s="55"/>
    </row>
    <row r="198" spans="2:8">
      <c r="B198" s="110"/>
      <c r="C198" s="71"/>
      <c r="D198" s="71"/>
      <c r="E198" s="55"/>
      <c r="F198" s="55"/>
      <c r="G198" s="56"/>
      <c r="H198" s="55"/>
    </row>
    <row r="199" spans="2:8">
      <c r="B199" s="101"/>
      <c r="C199" s="71"/>
      <c r="D199" s="71"/>
      <c r="E199" s="55"/>
      <c r="F199" s="55"/>
      <c r="G199" s="56"/>
      <c r="H199" s="55"/>
    </row>
    <row r="200" spans="2:8">
      <c r="B200" s="110"/>
      <c r="C200" s="71"/>
      <c r="D200" s="71"/>
      <c r="E200" s="55"/>
      <c r="F200" s="55"/>
      <c r="G200" s="56"/>
      <c r="H200" s="55"/>
    </row>
    <row r="201" spans="2:8">
      <c r="B201" s="110"/>
      <c r="C201" s="71"/>
      <c r="D201" s="71"/>
      <c r="E201" s="55"/>
      <c r="F201" s="55"/>
      <c r="G201" s="56"/>
      <c r="H201" s="55"/>
    </row>
    <row r="202" spans="2:8">
      <c r="B202" s="110"/>
      <c r="C202" s="71"/>
      <c r="D202" s="71"/>
      <c r="E202" s="55"/>
      <c r="F202" s="55"/>
      <c r="G202" s="56"/>
      <c r="H202" s="55"/>
    </row>
    <row r="203" spans="2:8">
      <c r="B203" s="111"/>
      <c r="C203" s="71"/>
      <c r="D203" s="71"/>
      <c r="E203" s="55"/>
      <c r="F203" s="55"/>
      <c r="G203" s="56"/>
      <c r="H203" s="55"/>
    </row>
    <row r="204" spans="2:8">
      <c r="B204" s="110"/>
      <c r="C204" s="71"/>
      <c r="D204" s="71"/>
      <c r="E204" s="55"/>
      <c r="F204" s="55"/>
      <c r="G204" s="56"/>
      <c r="H204" s="55"/>
    </row>
    <row r="205" spans="2:8">
      <c r="B205" s="110"/>
      <c r="C205" s="71"/>
      <c r="D205" s="71"/>
      <c r="E205" s="55"/>
      <c r="F205" s="55"/>
      <c r="G205" s="56"/>
      <c r="H205" s="55"/>
    </row>
    <row r="206" spans="2:8">
      <c r="B206" s="110"/>
      <c r="C206" s="71"/>
      <c r="D206" s="71"/>
      <c r="E206" s="55"/>
      <c r="F206" s="55"/>
      <c r="G206" s="56"/>
      <c r="H206" s="55"/>
    </row>
    <row r="207" spans="2:8">
      <c r="B207" s="110"/>
      <c r="C207" s="71"/>
      <c r="D207" s="71"/>
      <c r="E207" s="55"/>
      <c r="F207" s="55"/>
      <c r="G207" s="56"/>
      <c r="H207" s="55"/>
    </row>
    <row r="208" spans="2:8">
      <c r="B208" s="110"/>
      <c r="C208" s="71"/>
      <c r="D208" s="71"/>
      <c r="E208" s="55"/>
      <c r="F208" s="55"/>
      <c r="G208" s="56"/>
      <c r="H208" s="55"/>
    </row>
    <row r="209" spans="2:8">
      <c r="B209" s="110"/>
      <c r="C209" s="71"/>
      <c r="D209" s="71"/>
      <c r="E209" s="55"/>
      <c r="F209" s="55"/>
      <c r="G209" s="56"/>
      <c r="H209" s="55"/>
    </row>
    <row r="210" spans="2:8">
      <c r="B210" s="110"/>
      <c r="C210" s="71"/>
      <c r="D210" s="71"/>
      <c r="E210" s="55"/>
      <c r="F210" s="55"/>
      <c r="G210" s="56"/>
      <c r="H210" s="55"/>
    </row>
    <row r="211" spans="2:8">
      <c r="B211" s="101"/>
      <c r="C211" s="71"/>
      <c r="D211" s="71"/>
      <c r="E211" s="55"/>
      <c r="F211" s="55"/>
      <c r="G211" s="56"/>
      <c r="H211" s="55"/>
    </row>
    <row r="212" spans="2:8">
      <c r="B212" s="110"/>
      <c r="C212" s="71"/>
      <c r="D212" s="71"/>
      <c r="E212" s="55"/>
      <c r="F212" s="55"/>
      <c r="G212" s="56"/>
      <c r="H212" s="55"/>
    </row>
    <row r="213" spans="2:8">
      <c r="B213" s="110"/>
      <c r="C213" s="71"/>
      <c r="D213" s="71"/>
      <c r="E213" s="55"/>
      <c r="F213" s="55"/>
      <c r="G213" s="56"/>
      <c r="H213" s="55"/>
    </row>
    <row r="214" spans="2:8">
      <c r="B214" s="110"/>
      <c r="C214" s="71"/>
      <c r="D214" s="71"/>
      <c r="E214" s="55"/>
      <c r="F214" s="55"/>
      <c r="G214" s="56"/>
      <c r="H214" s="55"/>
    </row>
    <row r="215" spans="2:8">
      <c r="B215" s="110"/>
      <c r="C215" s="71"/>
      <c r="D215" s="71"/>
      <c r="E215" s="55"/>
      <c r="F215" s="55"/>
      <c r="G215" s="56"/>
      <c r="H215" s="55"/>
    </row>
    <row r="216" spans="2:8">
      <c r="B216" s="110"/>
      <c r="C216" s="71"/>
      <c r="D216" s="71"/>
      <c r="E216" s="55"/>
      <c r="F216" s="55"/>
      <c r="G216" s="56"/>
      <c r="H216" s="55"/>
    </row>
    <row r="217" spans="2:8">
      <c r="B217" s="110"/>
      <c r="C217" s="71"/>
      <c r="D217" s="71"/>
      <c r="E217" s="55"/>
      <c r="F217" s="55"/>
      <c r="G217" s="56"/>
      <c r="H217" s="55"/>
    </row>
    <row r="218" spans="2:8">
      <c r="B218" s="110"/>
      <c r="C218" s="71"/>
      <c r="D218" s="71"/>
      <c r="E218" s="55"/>
      <c r="F218" s="55"/>
      <c r="G218" s="56"/>
      <c r="H218" s="55"/>
    </row>
    <row r="219" spans="2:8">
      <c r="B219" s="110"/>
      <c r="C219" s="71"/>
      <c r="D219" s="71"/>
      <c r="E219" s="55"/>
      <c r="F219" s="55"/>
      <c r="G219" s="56"/>
      <c r="H219" s="55"/>
    </row>
    <row r="220" spans="2:8">
      <c r="B220" s="110"/>
      <c r="C220" s="71"/>
      <c r="D220" s="71"/>
      <c r="E220" s="55"/>
      <c r="F220" s="55"/>
      <c r="G220" s="56"/>
      <c r="H220" s="55"/>
    </row>
    <row r="221" spans="2:8">
      <c r="B221" s="110"/>
      <c r="C221" s="71"/>
      <c r="D221" s="71"/>
      <c r="E221" s="55"/>
      <c r="F221" s="55"/>
      <c r="G221" s="56"/>
      <c r="H221" s="55"/>
    </row>
    <row r="222" spans="2:8">
      <c r="B222" s="110"/>
      <c r="C222" s="71"/>
      <c r="D222" s="71"/>
      <c r="E222" s="55"/>
      <c r="F222" s="55"/>
      <c r="G222" s="56"/>
      <c r="H222" s="55"/>
    </row>
    <row r="223" spans="2:8">
      <c r="B223" s="101"/>
      <c r="C223" s="71"/>
      <c r="D223" s="71"/>
      <c r="E223" s="55"/>
      <c r="F223" s="55"/>
      <c r="G223" s="56"/>
      <c r="H223" s="55"/>
    </row>
    <row r="224" spans="2:8">
      <c r="B224" s="110"/>
      <c r="C224" s="71"/>
      <c r="D224" s="71"/>
      <c r="E224" s="55"/>
      <c r="F224" s="55"/>
      <c r="G224" s="56"/>
      <c r="H224" s="55"/>
    </row>
    <row r="225" spans="2:8">
      <c r="B225" s="110"/>
      <c r="C225" s="71"/>
      <c r="D225" s="71"/>
      <c r="E225" s="55"/>
      <c r="F225" s="55"/>
      <c r="G225" s="56"/>
      <c r="H225" s="55"/>
    </row>
    <row r="226" spans="2:8">
      <c r="B226" s="110"/>
      <c r="C226" s="71"/>
      <c r="D226" s="71"/>
      <c r="E226" s="55"/>
      <c r="F226" s="55"/>
      <c r="G226" s="56"/>
      <c r="H226" s="55"/>
    </row>
    <row r="227" spans="2:8">
      <c r="B227" s="110"/>
      <c r="C227" s="71"/>
      <c r="D227" s="71"/>
      <c r="E227" s="55"/>
      <c r="F227" s="55"/>
      <c r="G227" s="56"/>
      <c r="H227" s="55"/>
    </row>
    <row r="228" spans="2:8">
      <c r="B228" s="110"/>
      <c r="C228" s="71"/>
      <c r="D228" s="71"/>
      <c r="E228" s="55"/>
      <c r="F228" s="55"/>
      <c r="G228" s="56"/>
      <c r="H228" s="55"/>
    </row>
    <row r="229" spans="2:8">
      <c r="B229" s="110"/>
      <c r="C229" s="71"/>
      <c r="D229" s="71"/>
      <c r="E229" s="55"/>
      <c r="F229" s="55"/>
      <c r="G229" s="56"/>
      <c r="H229" s="55"/>
    </row>
    <row r="230" spans="2:8">
      <c r="B230" s="110"/>
      <c r="C230" s="71"/>
      <c r="D230" s="71"/>
      <c r="E230" s="55"/>
      <c r="F230" s="55"/>
      <c r="G230" s="56"/>
      <c r="H230" s="55"/>
    </row>
    <row r="231" spans="2:8">
      <c r="B231" s="110"/>
      <c r="C231" s="71"/>
      <c r="D231" s="71"/>
      <c r="E231" s="55"/>
      <c r="F231" s="55"/>
      <c r="G231" s="56"/>
      <c r="H231" s="55"/>
    </row>
    <row r="232" spans="2:8">
      <c r="B232" s="110"/>
      <c r="C232" s="71"/>
      <c r="D232" s="71"/>
      <c r="E232" s="55"/>
      <c r="F232" s="55"/>
      <c r="G232" s="56"/>
      <c r="H232" s="55"/>
    </row>
    <row r="233" spans="2:8">
      <c r="B233" s="110"/>
      <c r="C233" s="71"/>
      <c r="D233" s="71"/>
      <c r="E233" s="55"/>
      <c r="F233" s="55"/>
      <c r="G233" s="56"/>
      <c r="H233" s="55"/>
    </row>
    <row r="234" spans="2:8">
      <c r="B234" s="110"/>
      <c r="C234" s="71"/>
      <c r="D234" s="71"/>
      <c r="E234" s="55"/>
      <c r="F234" s="55"/>
      <c r="G234" s="56"/>
      <c r="H234" s="55"/>
    </row>
    <row r="235" spans="2:8">
      <c r="B235" s="101"/>
      <c r="C235" s="71"/>
      <c r="D235" s="71"/>
      <c r="E235" s="55"/>
      <c r="F235" s="55"/>
      <c r="G235" s="56"/>
      <c r="H235" s="55"/>
    </row>
    <row r="236" spans="2:8">
      <c r="B236" s="110"/>
      <c r="C236" s="71"/>
      <c r="D236" s="71"/>
      <c r="E236" s="55"/>
      <c r="F236" s="55"/>
      <c r="G236" s="56"/>
      <c r="H236" s="55"/>
    </row>
    <row r="237" spans="2:8">
      <c r="B237" s="110"/>
      <c r="C237" s="71"/>
      <c r="D237" s="71"/>
      <c r="E237" s="55"/>
      <c r="F237" s="55"/>
      <c r="G237" s="56"/>
      <c r="H237" s="55"/>
    </row>
    <row r="238" spans="2:8">
      <c r="B238" s="110"/>
      <c r="C238" s="71"/>
      <c r="D238" s="71"/>
      <c r="E238" s="55"/>
      <c r="F238" s="55"/>
      <c r="G238" s="56"/>
      <c r="H238" s="55"/>
    </row>
    <row r="239" spans="2:8">
      <c r="B239" s="110"/>
      <c r="C239" s="71"/>
      <c r="D239" s="71"/>
      <c r="E239" s="55"/>
      <c r="F239" s="55"/>
      <c r="G239" s="56"/>
      <c r="H239" s="55"/>
    </row>
    <row r="240" spans="2:8">
      <c r="B240" s="110"/>
      <c r="C240" s="71"/>
      <c r="D240" s="71"/>
      <c r="E240" s="55"/>
      <c r="F240" s="55"/>
      <c r="G240" s="56"/>
      <c r="H240" s="55"/>
    </row>
    <row r="241" spans="2:8">
      <c r="B241" s="110"/>
      <c r="C241" s="71"/>
      <c r="D241" s="71"/>
      <c r="E241" s="55"/>
      <c r="F241" s="55"/>
      <c r="G241" s="56"/>
      <c r="H241" s="55"/>
    </row>
    <row r="242" spans="2:8">
      <c r="B242" s="110"/>
      <c r="C242" s="71"/>
      <c r="D242" s="71"/>
      <c r="E242" s="55"/>
      <c r="F242" s="55"/>
      <c r="G242" s="56"/>
      <c r="H242" s="55"/>
    </row>
    <row r="243" spans="2:8">
      <c r="B243" s="110"/>
      <c r="C243" s="71"/>
      <c r="D243" s="71"/>
      <c r="E243" s="55"/>
      <c r="F243" s="55"/>
      <c r="G243" s="56"/>
      <c r="H243" s="55"/>
    </row>
    <row r="244" spans="2:8">
      <c r="B244" s="110"/>
      <c r="C244" s="71"/>
      <c r="D244" s="71"/>
      <c r="E244" s="55"/>
      <c r="F244" s="55"/>
      <c r="G244" s="56"/>
      <c r="H244" s="55"/>
    </row>
    <row r="245" spans="2:8">
      <c r="B245" s="110"/>
      <c r="C245" s="71"/>
      <c r="D245" s="71"/>
      <c r="E245" s="55"/>
      <c r="F245" s="55"/>
      <c r="G245" s="56"/>
      <c r="H245" s="55"/>
    </row>
    <row r="246" spans="2:8">
      <c r="B246" s="110"/>
      <c r="C246" s="71"/>
      <c r="D246" s="71"/>
      <c r="E246" s="55"/>
      <c r="F246" s="55"/>
      <c r="G246" s="56"/>
      <c r="H246" s="55"/>
    </row>
    <row r="247" spans="2:8">
      <c r="B247" s="101"/>
      <c r="C247" s="71"/>
      <c r="D247" s="71"/>
      <c r="E247" s="55"/>
      <c r="F247" s="55"/>
      <c r="G247" s="56"/>
      <c r="H247" s="55"/>
    </row>
    <row r="248" spans="2:8">
      <c r="B248" s="110"/>
      <c r="C248" s="71"/>
      <c r="D248" s="71"/>
      <c r="E248" s="55"/>
      <c r="F248" s="55"/>
      <c r="G248" s="56"/>
      <c r="H248" s="55"/>
    </row>
    <row r="249" spans="2:8">
      <c r="B249" s="110"/>
      <c r="C249" s="71"/>
      <c r="D249" s="71"/>
      <c r="E249" s="55"/>
      <c r="F249" s="55"/>
      <c r="G249" s="56"/>
      <c r="H249" s="55"/>
    </row>
    <row r="250" spans="2:8">
      <c r="B250" s="110"/>
      <c r="C250" s="71"/>
      <c r="D250" s="71"/>
      <c r="E250" s="55"/>
      <c r="F250" s="55"/>
      <c r="G250" s="56"/>
      <c r="H250" s="55"/>
    </row>
    <row r="251" spans="2:8">
      <c r="B251" s="110"/>
      <c r="C251" s="71"/>
      <c r="D251" s="71"/>
      <c r="E251" s="55"/>
      <c r="F251" s="55"/>
      <c r="G251" s="56"/>
      <c r="H251" s="55"/>
    </row>
    <row r="252" spans="2:8">
      <c r="B252" s="110"/>
      <c r="C252" s="71"/>
      <c r="D252" s="71"/>
      <c r="E252" s="55"/>
      <c r="F252" s="55"/>
      <c r="G252" s="56"/>
      <c r="H252" s="55"/>
    </row>
    <row r="253" spans="2:8">
      <c r="B253" s="110"/>
      <c r="C253" s="71"/>
      <c r="D253" s="71"/>
      <c r="E253" s="55"/>
      <c r="F253" s="55"/>
      <c r="G253" s="56"/>
      <c r="H253" s="55"/>
    </row>
    <row r="254" spans="2:8">
      <c r="B254" s="110"/>
      <c r="C254" s="71"/>
      <c r="D254" s="71"/>
      <c r="E254" s="55"/>
      <c r="F254" s="55"/>
      <c r="G254" s="56"/>
      <c r="H254" s="55"/>
    </row>
    <row r="255" spans="2:8">
      <c r="B255" s="110"/>
      <c r="C255" s="71"/>
      <c r="D255" s="71"/>
      <c r="E255" s="55"/>
      <c r="F255" s="55"/>
      <c r="G255" s="56"/>
      <c r="H255" s="55"/>
    </row>
    <row r="256" spans="2:8">
      <c r="B256" s="110"/>
      <c r="C256" s="71"/>
      <c r="D256" s="71"/>
      <c r="E256" s="55"/>
      <c r="F256" s="55"/>
      <c r="G256" s="56"/>
      <c r="H256" s="55"/>
    </row>
    <row r="257" spans="2:8">
      <c r="B257" s="110"/>
      <c r="C257" s="71"/>
      <c r="D257" s="71"/>
      <c r="E257" s="55"/>
      <c r="F257" s="55"/>
      <c r="G257" s="56"/>
      <c r="H257" s="55"/>
    </row>
    <row r="258" spans="2:8">
      <c r="B258" s="110"/>
      <c r="C258" s="71"/>
      <c r="D258" s="71"/>
      <c r="E258" s="55"/>
      <c r="F258" s="55"/>
      <c r="G258" s="56"/>
      <c r="H258" s="55"/>
    </row>
    <row r="259" spans="2:8">
      <c r="B259" s="101"/>
      <c r="C259" s="71"/>
      <c r="D259" s="71"/>
      <c r="E259" s="55"/>
      <c r="F259" s="55"/>
      <c r="G259" s="56"/>
      <c r="H259" s="55"/>
    </row>
    <row r="260" spans="2:8">
      <c r="B260" s="110"/>
      <c r="C260" s="71"/>
      <c r="D260" s="71"/>
      <c r="E260" s="55"/>
      <c r="F260" s="55"/>
      <c r="G260" s="56"/>
      <c r="H260" s="55"/>
    </row>
    <row r="261" spans="2:8">
      <c r="B261" s="110"/>
      <c r="C261" s="71"/>
      <c r="D261" s="71"/>
      <c r="E261" s="55"/>
      <c r="F261" s="55"/>
      <c r="G261" s="56"/>
      <c r="H261" s="55"/>
    </row>
    <row r="262" spans="2:8">
      <c r="B262" s="110"/>
      <c r="C262" s="71"/>
      <c r="D262" s="71"/>
      <c r="E262" s="55"/>
      <c r="F262" s="55"/>
      <c r="G262" s="56"/>
      <c r="H262" s="55"/>
    </row>
    <row r="263" spans="2:8">
      <c r="B263" s="110"/>
      <c r="C263" s="71"/>
      <c r="D263" s="71"/>
      <c r="E263" s="55"/>
      <c r="F263" s="55"/>
      <c r="G263" s="56"/>
      <c r="H263" s="55"/>
    </row>
    <row r="264" spans="2:8">
      <c r="B264" s="110"/>
      <c r="C264" s="71"/>
      <c r="D264" s="71"/>
      <c r="E264" s="55"/>
      <c r="F264" s="55"/>
      <c r="G264" s="56"/>
      <c r="H264" s="55"/>
    </row>
    <row r="265" spans="2:8">
      <c r="B265" s="110"/>
      <c r="C265" s="71"/>
      <c r="D265" s="71"/>
      <c r="E265" s="55"/>
      <c r="F265" s="55"/>
      <c r="G265" s="56"/>
      <c r="H265" s="55"/>
    </row>
    <row r="266" spans="2:8">
      <c r="B266" s="110"/>
      <c r="C266" s="71"/>
      <c r="D266" s="71"/>
      <c r="E266" s="55"/>
      <c r="F266" s="55"/>
      <c r="G266" s="56"/>
      <c r="H266" s="55"/>
    </row>
    <row r="267" spans="2:8">
      <c r="B267" s="110"/>
      <c r="C267" s="71"/>
      <c r="D267" s="71"/>
      <c r="E267" s="55"/>
      <c r="F267" s="55"/>
      <c r="G267" s="56"/>
      <c r="H267" s="55"/>
    </row>
    <row r="268" spans="2:8">
      <c r="B268" s="110"/>
      <c r="C268" s="71"/>
      <c r="D268" s="71"/>
      <c r="E268" s="55"/>
      <c r="F268" s="55"/>
      <c r="G268" s="56"/>
      <c r="H268" s="55"/>
    </row>
    <row r="269" spans="2:8">
      <c r="B269" s="110"/>
      <c r="C269" s="71"/>
      <c r="D269" s="71"/>
      <c r="E269" s="55"/>
      <c r="F269" s="55"/>
      <c r="G269" s="56"/>
      <c r="H269" s="55"/>
    </row>
    <row r="270" spans="2:8">
      <c r="B270" s="110"/>
      <c r="C270" s="71"/>
      <c r="D270" s="71"/>
      <c r="E270" s="55"/>
      <c r="F270" s="55"/>
      <c r="G270" s="56"/>
      <c r="H270" s="55"/>
    </row>
    <row r="271" spans="2:8">
      <c r="B271" s="101"/>
      <c r="C271" s="71"/>
      <c r="D271" s="71"/>
      <c r="E271" s="55"/>
      <c r="F271" s="55"/>
      <c r="G271" s="56"/>
      <c r="H271" s="55"/>
    </row>
    <row r="272" spans="2:8">
      <c r="B272" s="110"/>
      <c r="C272" s="71"/>
      <c r="D272" s="71"/>
      <c r="E272" s="55"/>
      <c r="F272" s="55"/>
      <c r="G272" s="56"/>
      <c r="H272" s="55"/>
    </row>
    <row r="273" spans="2:8">
      <c r="B273" s="110"/>
      <c r="C273" s="71"/>
      <c r="D273" s="71"/>
      <c r="E273" s="55"/>
      <c r="F273" s="55"/>
      <c r="G273" s="56"/>
      <c r="H273" s="55"/>
    </row>
    <row r="274" spans="2:8">
      <c r="B274" s="110"/>
      <c r="C274" s="71"/>
      <c r="D274" s="71"/>
      <c r="E274" s="55"/>
      <c r="F274" s="55"/>
      <c r="G274" s="56"/>
      <c r="H274" s="55"/>
    </row>
    <row r="275" spans="2:8">
      <c r="B275" s="110"/>
      <c r="C275" s="71"/>
      <c r="D275" s="71"/>
      <c r="E275" s="55"/>
      <c r="F275" s="55"/>
      <c r="G275" s="56"/>
      <c r="H275" s="55"/>
    </row>
    <row r="276" spans="2:8">
      <c r="B276" s="110"/>
      <c r="C276" s="71"/>
      <c r="D276" s="71"/>
      <c r="E276" s="55"/>
      <c r="F276" s="55"/>
      <c r="G276" s="56"/>
      <c r="H276" s="55"/>
    </row>
    <row r="277" spans="2:8">
      <c r="B277" s="110"/>
      <c r="C277" s="71"/>
      <c r="D277" s="71"/>
      <c r="E277" s="55"/>
      <c r="F277" s="55"/>
      <c r="G277" s="56"/>
      <c r="H277" s="55"/>
    </row>
    <row r="278" spans="2:8">
      <c r="B278" s="110"/>
      <c r="C278" s="71"/>
      <c r="D278" s="71"/>
      <c r="E278" s="55"/>
      <c r="F278" s="55"/>
      <c r="G278" s="56"/>
      <c r="H278" s="55"/>
    </row>
    <row r="279" spans="2:8">
      <c r="B279" s="110"/>
      <c r="C279" s="71"/>
      <c r="D279" s="71"/>
      <c r="E279" s="55"/>
      <c r="F279" s="55"/>
      <c r="G279" s="56"/>
      <c r="H279" s="55"/>
    </row>
    <row r="280" spans="2:8">
      <c r="B280" s="110"/>
      <c r="C280" s="71"/>
      <c r="D280" s="71"/>
      <c r="E280" s="55"/>
      <c r="F280" s="55"/>
      <c r="G280" s="56"/>
      <c r="H280" s="55"/>
    </row>
    <row r="281" spans="2:8">
      <c r="B281" s="110"/>
      <c r="C281" s="71"/>
      <c r="D281" s="71"/>
      <c r="E281" s="55"/>
      <c r="F281" s="55"/>
      <c r="G281" s="56"/>
      <c r="H281" s="55"/>
    </row>
    <row r="282" spans="2:8">
      <c r="B282" s="110"/>
      <c r="C282" s="71"/>
      <c r="D282" s="71"/>
      <c r="E282" s="55"/>
      <c r="F282" s="55"/>
      <c r="G282" s="56"/>
      <c r="H282" s="55"/>
    </row>
    <row r="283" spans="2:8">
      <c r="B283" s="101"/>
      <c r="C283" s="71"/>
      <c r="D283" s="71"/>
      <c r="E283" s="55"/>
      <c r="F283" s="55"/>
      <c r="G283" s="56"/>
      <c r="H283" s="55"/>
    </row>
    <row r="284" spans="2:8">
      <c r="B284" s="110"/>
      <c r="C284" s="71"/>
      <c r="D284" s="71"/>
      <c r="E284" s="55"/>
      <c r="F284" s="55"/>
      <c r="G284" s="56"/>
      <c r="H284" s="55"/>
    </row>
    <row r="285" spans="2:8">
      <c r="B285" s="110"/>
      <c r="C285" s="71"/>
      <c r="D285" s="71"/>
      <c r="E285" s="55"/>
      <c r="F285" s="55"/>
      <c r="G285" s="56"/>
      <c r="H285" s="55"/>
    </row>
    <row r="286" spans="2:8">
      <c r="B286" s="110"/>
      <c r="C286" s="71"/>
      <c r="D286" s="71"/>
      <c r="E286" s="55"/>
      <c r="F286" s="55"/>
      <c r="G286" s="56"/>
      <c r="H286" s="55"/>
    </row>
    <row r="287" spans="2:8">
      <c r="B287" s="110"/>
      <c r="C287" s="71"/>
      <c r="D287" s="71"/>
      <c r="E287" s="55"/>
      <c r="F287" s="55"/>
      <c r="G287" s="56"/>
      <c r="H287" s="55"/>
    </row>
    <row r="288" spans="2:8">
      <c r="B288" s="110"/>
      <c r="C288" s="71"/>
      <c r="D288" s="71"/>
      <c r="E288" s="55"/>
      <c r="F288" s="55"/>
      <c r="G288" s="56"/>
      <c r="H288" s="55"/>
    </row>
    <row r="289" spans="2:8">
      <c r="B289" s="110"/>
      <c r="C289" s="71"/>
      <c r="D289" s="71"/>
      <c r="E289" s="55"/>
      <c r="F289" s="55"/>
      <c r="G289" s="56"/>
      <c r="H289" s="55"/>
    </row>
    <row r="290" spans="2:8">
      <c r="B290" s="110"/>
      <c r="C290" s="71"/>
      <c r="D290" s="71"/>
      <c r="E290" s="55"/>
      <c r="F290" s="55"/>
      <c r="G290" s="56"/>
      <c r="H290" s="55"/>
    </row>
    <row r="291" spans="2:8">
      <c r="B291" s="110"/>
      <c r="C291" s="71"/>
      <c r="D291" s="71"/>
      <c r="E291" s="55"/>
      <c r="F291" s="55"/>
      <c r="G291" s="56"/>
      <c r="H291" s="55"/>
    </row>
    <row r="292" spans="2:8">
      <c r="B292" s="110"/>
      <c r="C292" s="71"/>
      <c r="D292" s="71"/>
      <c r="E292" s="55"/>
      <c r="F292" s="55"/>
      <c r="G292" s="56"/>
      <c r="H292" s="55"/>
    </row>
    <row r="293" spans="2:8">
      <c r="B293" s="110"/>
      <c r="C293" s="71"/>
      <c r="D293" s="71"/>
      <c r="E293" s="55"/>
      <c r="F293" s="55"/>
      <c r="G293" s="56"/>
      <c r="H293" s="55"/>
    </row>
    <row r="294" spans="2:8">
      <c r="B294" s="110"/>
      <c r="C294" s="71"/>
      <c r="D294" s="71"/>
      <c r="E294" s="55"/>
      <c r="F294" s="55"/>
      <c r="G294" s="56"/>
      <c r="H294" s="55"/>
    </row>
    <row r="295" spans="2:8">
      <c r="B295" s="101"/>
      <c r="C295" s="71"/>
      <c r="D295" s="71"/>
      <c r="E295" s="55"/>
      <c r="F295" s="55"/>
      <c r="G295" s="56"/>
      <c r="H295" s="55"/>
    </row>
    <row r="296" spans="2:8">
      <c r="B296" s="110"/>
      <c r="C296" s="71"/>
      <c r="D296" s="71"/>
      <c r="E296" s="55"/>
      <c r="F296" s="55"/>
      <c r="G296" s="56"/>
      <c r="H296" s="55"/>
    </row>
    <row r="297" spans="2:8">
      <c r="B297" s="110"/>
      <c r="C297" s="71"/>
      <c r="D297" s="71"/>
      <c r="E297" s="55"/>
      <c r="F297" s="55"/>
      <c r="G297" s="56"/>
      <c r="H297" s="55"/>
    </row>
    <row r="298" spans="2:8">
      <c r="B298" s="110"/>
      <c r="C298" s="71"/>
      <c r="D298" s="71"/>
      <c r="E298" s="55"/>
      <c r="F298" s="55"/>
      <c r="G298" s="56"/>
      <c r="H298" s="55"/>
    </row>
    <row r="299" spans="2:8">
      <c r="B299" s="110"/>
      <c r="C299" s="71"/>
      <c r="D299" s="71"/>
      <c r="E299" s="55"/>
      <c r="F299" s="55"/>
      <c r="G299" s="56"/>
      <c r="H299" s="55"/>
    </row>
    <row r="300" spans="2:8">
      <c r="B300" s="110"/>
      <c r="C300" s="71"/>
      <c r="D300" s="71"/>
      <c r="E300" s="55"/>
      <c r="F300" s="55"/>
      <c r="G300" s="56"/>
      <c r="H300" s="55"/>
    </row>
    <row r="301" spans="2:8">
      <c r="B301" s="110"/>
      <c r="C301" s="71"/>
      <c r="D301" s="71"/>
      <c r="E301" s="55"/>
      <c r="F301" s="55"/>
      <c r="G301" s="56"/>
      <c r="H301" s="55"/>
    </row>
    <row r="302" spans="2:8">
      <c r="B302" s="110"/>
      <c r="C302" s="71"/>
      <c r="D302" s="71"/>
      <c r="E302" s="55"/>
      <c r="F302" s="55"/>
      <c r="G302" s="56"/>
      <c r="H302" s="55"/>
    </row>
    <row r="303" spans="2:8">
      <c r="B303" s="110"/>
      <c r="C303" s="71"/>
      <c r="D303" s="71"/>
      <c r="E303" s="55"/>
      <c r="F303" s="55"/>
      <c r="G303" s="56"/>
      <c r="H303" s="55"/>
    </row>
    <row r="304" spans="2:8">
      <c r="B304" s="110"/>
      <c r="C304" s="71"/>
      <c r="D304" s="71"/>
      <c r="E304" s="55"/>
      <c r="F304" s="55"/>
      <c r="G304" s="56"/>
      <c r="H304" s="55"/>
    </row>
    <row r="305" spans="2:8">
      <c r="B305" s="110"/>
      <c r="C305" s="71"/>
      <c r="D305" s="71"/>
      <c r="E305" s="55"/>
      <c r="F305" s="55"/>
      <c r="G305" s="56"/>
      <c r="H305" s="55"/>
    </row>
    <row r="306" spans="2:8">
      <c r="B306" s="110"/>
      <c r="C306" s="71"/>
      <c r="D306" s="71"/>
      <c r="E306" s="55"/>
      <c r="F306" s="55"/>
      <c r="G306" s="56"/>
      <c r="H306" s="55"/>
    </row>
    <row r="307" spans="2:8">
      <c r="B307" s="101"/>
      <c r="C307" s="71"/>
      <c r="D307" s="71"/>
      <c r="E307" s="55"/>
      <c r="F307" s="55"/>
      <c r="G307" s="56"/>
      <c r="H307" s="55"/>
    </row>
    <row r="308" spans="2:8">
      <c r="B308" s="110"/>
      <c r="C308" s="71"/>
      <c r="D308" s="71"/>
      <c r="E308" s="55"/>
      <c r="F308" s="55"/>
      <c r="G308" s="56"/>
      <c r="H308" s="55"/>
    </row>
    <row r="309" spans="2:8">
      <c r="B309" s="110"/>
      <c r="C309" s="71"/>
      <c r="D309" s="71"/>
      <c r="E309" s="55"/>
      <c r="F309" s="55"/>
      <c r="G309" s="56"/>
      <c r="H309" s="55"/>
    </row>
    <row r="310" spans="2:8">
      <c r="B310" s="110"/>
      <c r="C310" s="71"/>
      <c r="D310" s="71"/>
      <c r="E310" s="55"/>
      <c r="F310" s="55"/>
      <c r="G310" s="56"/>
      <c r="H310" s="55"/>
    </row>
    <row r="311" spans="2:8">
      <c r="B311" s="110"/>
      <c r="C311" s="71"/>
      <c r="D311" s="71"/>
      <c r="E311" s="55"/>
      <c r="F311" s="55"/>
      <c r="G311" s="56"/>
      <c r="H311" s="55"/>
    </row>
    <row r="312" spans="2:8">
      <c r="B312" s="110"/>
      <c r="C312" s="71"/>
      <c r="D312" s="71"/>
      <c r="E312" s="55"/>
      <c r="F312" s="55"/>
      <c r="G312" s="56"/>
      <c r="H312" s="55"/>
    </row>
    <row r="313" spans="2:8">
      <c r="B313" s="110"/>
      <c r="C313" s="71"/>
      <c r="D313" s="71"/>
      <c r="E313" s="55"/>
      <c r="F313" s="55"/>
      <c r="G313" s="56"/>
      <c r="H313" s="55"/>
    </row>
    <row r="314" spans="2:8">
      <c r="B314" s="110"/>
      <c r="C314" s="71"/>
      <c r="D314" s="71"/>
      <c r="E314" s="55"/>
      <c r="F314" s="55"/>
      <c r="G314" s="56"/>
      <c r="H314" s="55"/>
    </row>
    <row r="315" spans="2:8">
      <c r="B315" s="110"/>
      <c r="C315" s="71"/>
      <c r="D315" s="71"/>
      <c r="E315" s="55"/>
      <c r="F315" s="55"/>
      <c r="G315" s="56"/>
      <c r="H315" s="55"/>
    </row>
    <row r="316" spans="2:8">
      <c r="B316" s="110"/>
      <c r="C316" s="71"/>
      <c r="D316" s="71"/>
      <c r="E316" s="55"/>
      <c r="F316" s="55"/>
      <c r="G316" s="56"/>
      <c r="H316" s="55"/>
    </row>
    <row r="317" spans="2:8">
      <c r="B317" s="110"/>
      <c r="C317" s="71"/>
      <c r="D317" s="71"/>
      <c r="E317" s="55"/>
      <c r="F317" s="55"/>
      <c r="G317" s="56"/>
      <c r="H317" s="55"/>
    </row>
    <row r="318" spans="2:8">
      <c r="B318" s="110"/>
      <c r="C318" s="71"/>
      <c r="D318" s="71"/>
      <c r="E318" s="55"/>
      <c r="F318" s="55"/>
      <c r="G318" s="56"/>
      <c r="H318" s="55"/>
    </row>
    <row r="319" spans="2:8">
      <c r="B319" s="101"/>
      <c r="C319" s="71"/>
      <c r="D319" s="71"/>
      <c r="E319" s="55"/>
      <c r="F319" s="55"/>
      <c r="G319" s="56"/>
      <c r="H319" s="55"/>
    </row>
    <row r="320" spans="2:8">
      <c r="B320" s="110"/>
      <c r="C320" s="71"/>
      <c r="D320" s="71"/>
      <c r="E320" s="55"/>
      <c r="F320" s="55"/>
      <c r="G320" s="56"/>
      <c r="H320" s="55"/>
    </row>
    <row r="321" spans="2:8">
      <c r="B321" s="110"/>
      <c r="C321" s="71"/>
      <c r="D321" s="71"/>
      <c r="E321" s="55"/>
      <c r="F321" s="55"/>
      <c r="G321" s="56"/>
      <c r="H321" s="55"/>
    </row>
    <row r="322" spans="2:8">
      <c r="B322" s="110"/>
      <c r="C322" s="71"/>
      <c r="D322" s="71"/>
      <c r="E322" s="55"/>
      <c r="F322" s="55"/>
      <c r="G322" s="56"/>
      <c r="H322" s="55"/>
    </row>
    <row r="323" spans="2:8">
      <c r="B323" s="110"/>
      <c r="C323" s="71"/>
      <c r="D323" s="71"/>
      <c r="E323" s="55"/>
      <c r="F323" s="55"/>
      <c r="G323" s="56"/>
      <c r="H323" s="55"/>
    </row>
    <row r="324" spans="2:8">
      <c r="B324" s="110"/>
      <c r="C324" s="71"/>
      <c r="D324" s="71"/>
      <c r="E324" s="55"/>
      <c r="F324" s="55"/>
      <c r="G324" s="56"/>
      <c r="H324" s="55"/>
    </row>
    <row r="325" spans="2:8">
      <c r="B325" s="110"/>
      <c r="C325" s="71"/>
      <c r="D325" s="71"/>
      <c r="E325" s="55"/>
      <c r="F325" s="55"/>
      <c r="G325" s="56"/>
      <c r="H325" s="55"/>
    </row>
    <row r="326" spans="2:8">
      <c r="B326" s="110"/>
      <c r="C326" s="71"/>
      <c r="D326" s="71"/>
      <c r="E326" s="55"/>
      <c r="F326" s="55"/>
      <c r="G326" s="56"/>
      <c r="H326" s="55"/>
    </row>
    <row r="327" spans="2:8">
      <c r="B327" s="110"/>
      <c r="C327" s="71"/>
      <c r="D327" s="71"/>
      <c r="E327" s="55"/>
      <c r="F327" s="55"/>
      <c r="G327" s="56"/>
      <c r="H327" s="55"/>
    </row>
    <row r="328" spans="2:8">
      <c r="B328" s="110"/>
      <c r="C328" s="71"/>
      <c r="D328" s="71"/>
      <c r="E328" s="55"/>
      <c r="F328" s="55"/>
      <c r="G328" s="56"/>
      <c r="H328" s="55"/>
    </row>
    <row r="329" spans="2:8">
      <c r="B329" s="110"/>
      <c r="C329" s="71"/>
      <c r="D329" s="71"/>
      <c r="E329" s="55"/>
      <c r="F329" s="55"/>
      <c r="G329" s="56"/>
      <c r="H329" s="55"/>
    </row>
    <row r="330" spans="2:8">
      <c r="B330" s="110"/>
      <c r="C330" s="71"/>
      <c r="D330" s="71"/>
      <c r="E330" s="55"/>
      <c r="F330" s="55"/>
      <c r="G330" s="56"/>
      <c r="H330" s="55"/>
    </row>
    <row r="331" spans="2:8">
      <c r="B331" s="101"/>
      <c r="C331" s="71"/>
      <c r="D331" s="71"/>
      <c r="E331" s="55"/>
      <c r="F331" s="55"/>
      <c r="G331" s="56"/>
      <c r="H331" s="55"/>
    </row>
    <row r="332" spans="2:8">
      <c r="B332" s="110"/>
      <c r="C332" s="71"/>
      <c r="D332" s="71"/>
      <c r="E332" s="55"/>
      <c r="F332" s="55"/>
      <c r="G332" s="56"/>
      <c r="H332" s="55"/>
    </row>
    <row r="333" spans="2:8">
      <c r="B333" s="110"/>
      <c r="C333" s="71"/>
      <c r="D333" s="71"/>
      <c r="E333" s="55"/>
      <c r="F333" s="55"/>
      <c r="G333" s="56"/>
      <c r="H333" s="55"/>
    </row>
    <row r="334" spans="2:8">
      <c r="B334" s="110"/>
      <c r="C334" s="71"/>
      <c r="D334" s="71"/>
      <c r="E334" s="55"/>
      <c r="F334" s="55"/>
      <c r="G334" s="56"/>
      <c r="H334" s="55"/>
    </row>
    <row r="335" spans="2:8">
      <c r="B335" s="110"/>
      <c r="C335" s="71"/>
      <c r="D335" s="71"/>
      <c r="E335" s="55"/>
      <c r="F335" s="55"/>
      <c r="G335" s="56"/>
      <c r="H335" s="55"/>
    </row>
    <row r="336" spans="2:8">
      <c r="B336" s="110"/>
      <c r="C336" s="71"/>
      <c r="D336" s="71"/>
      <c r="E336" s="55"/>
      <c r="F336" s="55"/>
      <c r="G336" s="56"/>
      <c r="H336" s="55"/>
    </row>
    <row r="337" spans="2:8">
      <c r="B337" s="110"/>
      <c r="C337" s="71"/>
      <c r="D337" s="71"/>
      <c r="E337" s="55"/>
      <c r="F337" s="55"/>
      <c r="G337" s="56"/>
      <c r="H337" s="55"/>
    </row>
    <row r="338" spans="2:8">
      <c r="B338" s="110"/>
      <c r="C338" s="71"/>
      <c r="D338" s="71"/>
      <c r="E338" s="55"/>
      <c r="F338" s="55"/>
      <c r="G338" s="56"/>
      <c r="H338" s="55"/>
    </row>
    <row r="339" spans="2:8">
      <c r="B339" s="110"/>
      <c r="C339" s="71"/>
      <c r="D339" s="71"/>
      <c r="E339" s="55"/>
      <c r="F339" s="55"/>
      <c r="G339" s="56"/>
      <c r="H339" s="55"/>
    </row>
    <row r="340" spans="2:8">
      <c r="B340" s="110"/>
      <c r="C340" s="71"/>
      <c r="D340" s="71"/>
      <c r="E340" s="55"/>
      <c r="F340" s="55"/>
      <c r="G340" s="56"/>
      <c r="H340" s="55"/>
    </row>
    <row r="341" spans="2:8">
      <c r="B341" s="110"/>
      <c r="C341" s="71"/>
      <c r="D341" s="71"/>
      <c r="E341" s="55"/>
      <c r="F341" s="55"/>
      <c r="G341" s="56"/>
      <c r="H341" s="55"/>
    </row>
    <row r="342" spans="2:8">
      <c r="B342" s="110"/>
      <c r="C342" s="71"/>
      <c r="D342" s="71"/>
      <c r="E342" s="55"/>
      <c r="F342" s="55"/>
      <c r="G342" s="56"/>
      <c r="H342" s="55"/>
    </row>
    <row r="343" spans="2:8">
      <c r="B343" s="101"/>
      <c r="C343" s="71"/>
      <c r="D343" s="71"/>
      <c r="E343" s="55"/>
      <c r="F343" s="55"/>
      <c r="G343" s="56"/>
      <c r="H343" s="55"/>
    </row>
    <row r="344" spans="2:8">
      <c r="B344" s="110"/>
      <c r="C344" s="71"/>
      <c r="D344" s="71"/>
      <c r="E344" s="55"/>
      <c r="F344" s="55"/>
      <c r="G344" s="56"/>
      <c r="H344" s="55"/>
    </row>
    <row r="345" spans="2:8">
      <c r="B345" s="110"/>
      <c r="C345" s="71"/>
      <c r="D345" s="71"/>
      <c r="E345" s="55"/>
      <c r="F345" s="55"/>
      <c r="G345" s="56"/>
      <c r="H345" s="55"/>
    </row>
    <row r="346" spans="2:8">
      <c r="B346" s="110"/>
      <c r="C346" s="71"/>
      <c r="D346" s="71"/>
      <c r="E346" s="55"/>
      <c r="F346" s="55"/>
      <c r="G346" s="56"/>
      <c r="H346" s="55"/>
    </row>
    <row r="347" spans="2:8">
      <c r="B347" s="110"/>
      <c r="C347" s="71"/>
      <c r="D347" s="71"/>
      <c r="E347" s="55"/>
      <c r="F347" s="55"/>
      <c r="G347" s="56"/>
      <c r="H347" s="55"/>
    </row>
    <row r="348" spans="2:8">
      <c r="B348" s="110"/>
      <c r="C348" s="71"/>
      <c r="D348" s="71"/>
      <c r="E348" s="55"/>
      <c r="F348" s="55"/>
      <c r="G348" s="56"/>
      <c r="H348" s="55"/>
    </row>
    <row r="349" spans="2:8">
      <c r="B349" s="110"/>
      <c r="C349" s="71"/>
      <c r="D349" s="71"/>
      <c r="E349" s="55"/>
      <c r="F349" s="55"/>
      <c r="G349" s="56"/>
      <c r="H349" s="55"/>
    </row>
    <row r="350" spans="2:8">
      <c r="B350" s="110"/>
      <c r="C350" s="71"/>
      <c r="D350" s="71"/>
      <c r="E350" s="55"/>
      <c r="F350" s="55"/>
      <c r="G350" s="56"/>
      <c r="H350" s="55"/>
    </row>
    <row r="351" spans="2:8">
      <c r="B351" s="110"/>
      <c r="C351" s="71"/>
      <c r="D351" s="71"/>
      <c r="E351" s="55"/>
      <c r="F351" s="55"/>
      <c r="G351" s="56"/>
      <c r="H351" s="55"/>
    </row>
    <row r="352" spans="2:8">
      <c r="B352" s="110"/>
      <c r="C352" s="71"/>
      <c r="D352" s="71"/>
      <c r="E352" s="55"/>
      <c r="F352" s="55"/>
      <c r="G352" s="56"/>
      <c r="H352" s="55"/>
    </row>
    <row r="353" spans="2:8">
      <c r="B353" s="110"/>
      <c r="C353" s="71"/>
      <c r="D353" s="71"/>
      <c r="E353" s="55"/>
      <c r="F353" s="55"/>
      <c r="G353" s="56"/>
      <c r="H353" s="55"/>
    </row>
    <row r="354" spans="2:8">
      <c r="B354" s="110"/>
      <c r="C354" s="71"/>
      <c r="D354" s="71"/>
      <c r="E354" s="55"/>
      <c r="F354" s="55"/>
      <c r="G354" s="56"/>
      <c r="H354" s="55"/>
    </row>
    <row r="355" spans="2:8">
      <c r="B355" s="101"/>
      <c r="C355" s="71"/>
      <c r="D355" s="71"/>
      <c r="E355" s="55"/>
      <c r="F355" s="55"/>
      <c r="G355" s="56"/>
      <c r="H355" s="55"/>
    </row>
    <row r="356" spans="2:8">
      <c r="B356" s="110"/>
      <c r="C356" s="71"/>
      <c r="D356" s="71"/>
      <c r="E356" s="55"/>
      <c r="F356" s="55"/>
      <c r="G356" s="56"/>
      <c r="H356" s="55"/>
    </row>
    <row r="357" spans="2:8">
      <c r="B357" s="110"/>
      <c r="C357" s="71"/>
      <c r="D357" s="71"/>
      <c r="E357" s="55"/>
      <c r="F357" s="55"/>
      <c r="G357" s="56"/>
      <c r="H357" s="55"/>
    </row>
    <row r="358" spans="2:8">
      <c r="B358" s="110"/>
      <c r="C358" s="71"/>
      <c r="D358" s="71"/>
      <c r="E358" s="55"/>
      <c r="F358" s="55"/>
      <c r="G358" s="56"/>
      <c r="H358" s="55"/>
    </row>
    <row r="359" spans="2:8">
      <c r="B359" s="110"/>
      <c r="C359" s="71"/>
      <c r="D359" s="71"/>
      <c r="E359" s="55"/>
      <c r="F359" s="55"/>
      <c r="G359" s="56"/>
      <c r="H359" s="55"/>
    </row>
    <row r="360" spans="2:8">
      <c r="B360" s="110"/>
      <c r="C360" s="71"/>
      <c r="D360" s="71"/>
      <c r="E360" s="55"/>
      <c r="F360" s="55"/>
      <c r="G360" s="56"/>
      <c r="H360" s="55"/>
    </row>
    <row r="361" spans="2:8">
      <c r="B361" s="110"/>
      <c r="C361" s="71"/>
      <c r="D361" s="71"/>
      <c r="E361" s="55"/>
      <c r="F361" s="55"/>
      <c r="G361" s="56"/>
      <c r="H361" s="55"/>
    </row>
    <row r="362" spans="2:8">
      <c r="B362" s="110"/>
      <c r="C362" s="71"/>
      <c r="D362" s="71"/>
      <c r="E362" s="55"/>
      <c r="F362" s="55"/>
      <c r="G362" s="56"/>
      <c r="H362" s="55"/>
    </row>
    <row r="363" spans="2:8">
      <c r="B363" s="110"/>
      <c r="C363" s="71"/>
      <c r="D363" s="71"/>
      <c r="E363" s="55"/>
      <c r="F363" s="55"/>
      <c r="G363" s="56"/>
      <c r="H363" s="55"/>
    </row>
    <row r="364" spans="2:8">
      <c r="B364" s="110"/>
      <c r="C364" s="71"/>
      <c r="D364" s="71"/>
      <c r="E364" s="55"/>
      <c r="F364" s="55"/>
      <c r="G364" s="56"/>
      <c r="H364" s="55"/>
    </row>
    <row r="365" spans="2:8">
      <c r="B365" s="110"/>
      <c r="C365" s="71"/>
      <c r="D365" s="71"/>
      <c r="E365" s="55"/>
      <c r="F365" s="55"/>
      <c r="G365" s="56"/>
      <c r="H365" s="55"/>
    </row>
    <row r="366" spans="2:8">
      <c r="B366" s="110"/>
      <c r="C366" s="71"/>
      <c r="D366" s="71"/>
      <c r="E366" s="55"/>
      <c r="F366" s="55"/>
      <c r="G366" s="56"/>
      <c r="H366" s="55"/>
    </row>
    <row r="367" spans="2:8">
      <c r="B367" s="101"/>
      <c r="C367" s="71"/>
      <c r="D367" s="71"/>
      <c r="E367" s="55"/>
      <c r="F367" s="55"/>
      <c r="G367" s="56"/>
      <c r="H367" s="55"/>
    </row>
    <row r="368" spans="2:8">
      <c r="B368" s="110"/>
      <c r="C368" s="71"/>
      <c r="D368" s="71"/>
      <c r="E368" s="55"/>
      <c r="F368" s="55"/>
      <c r="G368" s="56"/>
      <c r="H368" s="55"/>
    </row>
    <row r="369" spans="2:8">
      <c r="B369" s="110"/>
      <c r="C369" s="71"/>
      <c r="D369" s="71"/>
      <c r="E369" s="55"/>
      <c r="F369" s="55"/>
      <c r="G369" s="56"/>
      <c r="H369" s="55"/>
    </row>
    <row r="370" spans="2:8">
      <c r="B370" s="110"/>
      <c r="C370" s="71"/>
      <c r="D370" s="71"/>
      <c r="E370" s="55"/>
      <c r="F370" s="55"/>
      <c r="G370" s="56"/>
      <c r="H370" s="55"/>
    </row>
    <row r="371" spans="2:8">
      <c r="B371" s="110"/>
      <c r="C371" s="71"/>
      <c r="D371" s="71"/>
      <c r="E371" s="55"/>
      <c r="F371" s="55"/>
      <c r="G371" s="56"/>
      <c r="H371" s="55"/>
    </row>
    <row r="372" spans="2:8">
      <c r="B372" s="110"/>
      <c r="C372" s="71"/>
      <c r="D372" s="71"/>
      <c r="E372" s="55"/>
      <c r="F372" s="55"/>
      <c r="G372" s="56"/>
      <c r="H372" s="55"/>
    </row>
    <row r="373" spans="2:8">
      <c r="B373" s="110"/>
      <c r="C373" s="71"/>
      <c r="D373" s="71"/>
      <c r="E373" s="55"/>
      <c r="F373" s="55"/>
      <c r="G373" s="56"/>
      <c r="H373" s="55"/>
    </row>
    <row r="374" spans="2:8">
      <c r="B374" s="110"/>
      <c r="C374" s="71"/>
      <c r="D374" s="71"/>
      <c r="E374" s="55"/>
      <c r="F374" s="55"/>
      <c r="G374" s="56"/>
      <c r="H374" s="55"/>
    </row>
    <row r="375" spans="2:8">
      <c r="B375" s="110"/>
      <c r="C375" s="71"/>
      <c r="D375" s="71"/>
      <c r="E375" s="55"/>
      <c r="F375" s="55"/>
      <c r="G375" s="56"/>
      <c r="H375" s="55"/>
    </row>
    <row r="376" spans="2:8">
      <c r="B376" s="110"/>
      <c r="C376" s="71"/>
      <c r="D376" s="71"/>
      <c r="E376" s="55"/>
      <c r="F376" s="55"/>
      <c r="G376" s="56"/>
      <c r="H376" s="55"/>
    </row>
    <row r="377" spans="2:8">
      <c r="B377" s="110"/>
      <c r="C377" s="71"/>
      <c r="D377" s="71"/>
      <c r="E377" s="55"/>
      <c r="F377" s="55"/>
      <c r="G377" s="56"/>
      <c r="H377" s="55"/>
    </row>
    <row r="378" spans="2:8">
      <c r="B378" s="110"/>
      <c r="C378" s="71"/>
      <c r="D378" s="71"/>
      <c r="E378" s="55"/>
      <c r="F378" s="55"/>
      <c r="G378" s="56"/>
      <c r="H378" s="55"/>
    </row>
    <row r="379" spans="2:8">
      <c r="B379" s="101"/>
      <c r="C379" s="71"/>
      <c r="D379" s="71"/>
      <c r="E379" s="55"/>
      <c r="F379" s="55"/>
      <c r="G379" s="56"/>
      <c r="H379" s="55"/>
    </row>
    <row r="380" spans="2:8">
      <c r="B380" s="110"/>
      <c r="C380" s="71"/>
      <c r="D380" s="71"/>
      <c r="E380" s="55"/>
      <c r="F380" s="55"/>
      <c r="G380" s="56"/>
      <c r="H380" s="55"/>
    </row>
    <row r="381" spans="2:8">
      <c r="B381" s="110"/>
      <c r="C381" s="71"/>
      <c r="D381" s="71"/>
      <c r="E381" s="55"/>
      <c r="F381" s="55"/>
      <c r="G381" s="56"/>
      <c r="H381" s="55"/>
    </row>
    <row r="382" spans="2:8">
      <c r="B382" s="110"/>
      <c r="C382" s="71"/>
      <c r="D382" s="71"/>
      <c r="E382" s="55"/>
      <c r="F382" s="55"/>
      <c r="G382" s="56"/>
      <c r="H382" s="55"/>
    </row>
    <row r="383" spans="2:8">
      <c r="B383" s="110"/>
      <c r="C383" s="71"/>
      <c r="D383" s="71"/>
      <c r="E383" s="55"/>
      <c r="F383" s="55"/>
      <c r="G383" s="56"/>
      <c r="H383" s="55"/>
    </row>
    <row r="384" spans="2:8">
      <c r="B384" s="110"/>
      <c r="C384" s="71"/>
      <c r="D384" s="71"/>
      <c r="E384" s="55"/>
      <c r="F384" s="55"/>
      <c r="G384" s="56"/>
      <c r="H384" s="55"/>
    </row>
    <row r="385" spans="2:8">
      <c r="B385" s="110"/>
      <c r="C385" s="71"/>
      <c r="D385" s="71"/>
      <c r="E385" s="55"/>
      <c r="F385" s="55"/>
      <c r="G385" s="56"/>
      <c r="H385" s="55"/>
    </row>
    <row r="386" spans="2:8">
      <c r="B386" s="110"/>
      <c r="C386" s="71"/>
      <c r="D386" s="71"/>
      <c r="E386" s="55"/>
      <c r="F386" s="55"/>
      <c r="G386" s="56"/>
      <c r="H386" s="55"/>
    </row>
    <row r="387" spans="2:8">
      <c r="B387" s="110"/>
      <c r="C387" s="71"/>
      <c r="D387" s="71"/>
      <c r="E387" s="55"/>
      <c r="F387" s="55"/>
      <c r="G387" s="56"/>
      <c r="H387" s="55"/>
    </row>
    <row r="388" spans="2:8">
      <c r="B388" s="110"/>
      <c r="C388" s="71"/>
      <c r="D388" s="71"/>
      <c r="E388" s="55"/>
      <c r="F388" s="55"/>
      <c r="G388" s="56"/>
      <c r="H388" s="55"/>
    </row>
    <row r="389" spans="2:8">
      <c r="B389" s="110"/>
      <c r="C389" s="71"/>
      <c r="D389" s="71"/>
      <c r="E389" s="55"/>
      <c r="F389" s="55"/>
      <c r="G389" s="56"/>
      <c r="H389" s="55"/>
    </row>
    <row r="390" spans="2:8">
      <c r="B390" s="110"/>
      <c r="C390" s="71"/>
      <c r="D390" s="71"/>
      <c r="E390" s="55"/>
      <c r="F390" s="55"/>
      <c r="G390" s="56"/>
      <c r="H390" s="55"/>
    </row>
    <row r="391" spans="2:8">
      <c r="B391" s="101"/>
      <c r="C391" s="71"/>
      <c r="D391" s="71"/>
      <c r="E391" s="55"/>
      <c r="F391" s="55"/>
      <c r="G391" s="56"/>
      <c r="H391" s="55"/>
    </row>
    <row r="392" spans="2:8">
      <c r="B392" s="110"/>
      <c r="C392" s="71"/>
      <c r="D392" s="71"/>
      <c r="E392" s="55"/>
      <c r="F392" s="55"/>
      <c r="G392" s="56"/>
      <c r="H392" s="55"/>
    </row>
    <row r="393" spans="2:8">
      <c r="B393" s="110"/>
      <c r="C393" s="71"/>
      <c r="D393" s="71"/>
      <c r="E393" s="55"/>
      <c r="F393" s="55"/>
      <c r="G393" s="56"/>
      <c r="H393" s="55"/>
    </row>
    <row r="394" spans="2:8">
      <c r="B394" s="110"/>
      <c r="C394" s="71"/>
      <c r="D394" s="71"/>
      <c r="E394" s="55"/>
      <c r="F394" s="55"/>
      <c r="G394" s="56"/>
      <c r="H394" s="55"/>
    </row>
    <row r="395" spans="2:8">
      <c r="B395" s="110"/>
      <c r="C395" s="71"/>
      <c r="D395" s="71"/>
      <c r="E395" s="55"/>
      <c r="F395" s="55"/>
      <c r="G395" s="56"/>
      <c r="H395" s="55"/>
    </row>
    <row r="396" spans="2:8">
      <c r="B396" s="110"/>
      <c r="C396" s="71"/>
      <c r="D396" s="71"/>
      <c r="E396" s="55"/>
      <c r="F396" s="55"/>
      <c r="G396" s="56"/>
      <c r="H396" s="55"/>
    </row>
    <row r="397" spans="2:8">
      <c r="B397" s="110"/>
      <c r="C397" s="71"/>
      <c r="D397" s="71"/>
      <c r="E397" s="55"/>
      <c r="F397" s="55"/>
      <c r="G397" s="56"/>
      <c r="H397" s="55"/>
    </row>
    <row r="398" spans="2:8">
      <c r="B398" s="110"/>
      <c r="C398" s="71"/>
      <c r="D398" s="71"/>
      <c r="E398" s="55"/>
      <c r="F398" s="55"/>
      <c r="G398" s="56"/>
      <c r="H398" s="55"/>
    </row>
    <row r="399" spans="2:8">
      <c r="B399" s="110"/>
      <c r="C399" s="71"/>
      <c r="D399" s="71"/>
      <c r="E399" s="55"/>
      <c r="F399" s="55"/>
      <c r="G399" s="56"/>
      <c r="H399" s="55"/>
    </row>
    <row r="400" spans="2:8">
      <c r="B400" s="110"/>
      <c r="C400" s="71"/>
      <c r="D400" s="71"/>
      <c r="E400" s="55"/>
      <c r="F400" s="55"/>
      <c r="G400" s="56"/>
      <c r="H400" s="55"/>
    </row>
    <row r="401" spans="2:8">
      <c r="B401" s="110"/>
      <c r="C401" s="71"/>
      <c r="D401" s="71"/>
      <c r="E401" s="55"/>
      <c r="F401" s="55"/>
      <c r="G401" s="56"/>
      <c r="H401" s="55"/>
    </row>
    <row r="402" spans="2:8">
      <c r="B402" s="110"/>
      <c r="C402" s="71"/>
      <c r="D402" s="71"/>
      <c r="E402" s="55"/>
      <c r="F402" s="55"/>
      <c r="G402" s="56"/>
      <c r="H402" s="55"/>
    </row>
    <row r="403" spans="2:8">
      <c r="B403" s="101"/>
      <c r="C403" s="71"/>
      <c r="D403" s="71"/>
      <c r="E403" s="55"/>
      <c r="F403" s="55"/>
      <c r="G403" s="56"/>
      <c r="H403" s="55"/>
    </row>
    <row r="404" spans="2:8">
      <c r="B404" s="110"/>
      <c r="C404" s="71"/>
      <c r="D404" s="71"/>
      <c r="E404" s="55"/>
      <c r="F404" s="55"/>
      <c r="G404" s="56"/>
      <c r="H404" s="55"/>
    </row>
    <row r="405" spans="2:8">
      <c r="B405" s="110"/>
      <c r="C405" s="71"/>
      <c r="D405" s="71"/>
      <c r="E405" s="55"/>
      <c r="F405" s="55"/>
      <c r="G405" s="56"/>
      <c r="H405" s="55"/>
    </row>
    <row r="406" spans="2:8">
      <c r="B406" s="110"/>
      <c r="C406" s="71"/>
      <c r="D406" s="71"/>
      <c r="E406" s="55"/>
      <c r="F406" s="55"/>
      <c r="G406" s="56"/>
      <c r="H406" s="55"/>
    </row>
    <row r="407" spans="2:8">
      <c r="B407" s="110"/>
      <c r="C407" s="71"/>
      <c r="D407" s="71"/>
      <c r="E407" s="55"/>
      <c r="F407" s="55"/>
      <c r="G407" s="56"/>
      <c r="H407" s="55"/>
    </row>
    <row r="408" spans="2:8">
      <c r="B408" s="110"/>
      <c r="C408" s="71"/>
      <c r="D408" s="71"/>
      <c r="E408" s="55"/>
      <c r="F408" s="55"/>
      <c r="G408" s="56"/>
      <c r="H408" s="55"/>
    </row>
    <row r="409" spans="2:8">
      <c r="B409" s="110"/>
      <c r="C409" s="71"/>
      <c r="D409" s="71"/>
      <c r="E409" s="55"/>
      <c r="F409" s="55"/>
      <c r="G409" s="56"/>
      <c r="H409" s="55"/>
    </row>
    <row r="410" spans="2:8">
      <c r="B410" s="110"/>
      <c r="C410" s="71"/>
      <c r="D410" s="71"/>
      <c r="E410" s="55"/>
      <c r="F410" s="55"/>
      <c r="G410" s="56"/>
      <c r="H410" s="55"/>
    </row>
    <row r="411" spans="2:8">
      <c r="B411" s="110"/>
      <c r="C411" s="71"/>
      <c r="D411" s="71"/>
      <c r="E411" s="55"/>
      <c r="F411" s="55"/>
      <c r="G411" s="56"/>
      <c r="H411" s="55"/>
    </row>
    <row r="412" spans="2:8">
      <c r="B412" s="110"/>
      <c r="C412" s="71"/>
      <c r="D412" s="71"/>
      <c r="E412" s="55"/>
      <c r="F412" s="55"/>
      <c r="G412" s="56"/>
      <c r="H412" s="55"/>
    </row>
    <row r="413" spans="2:8">
      <c r="B413" s="110"/>
      <c r="C413" s="71"/>
      <c r="D413" s="71"/>
      <c r="E413" s="55"/>
      <c r="F413" s="112"/>
      <c r="G413" s="56"/>
      <c r="H413" s="55"/>
    </row>
    <row r="414" spans="2:8">
      <c r="B414" s="110"/>
      <c r="C414" s="71"/>
      <c r="D414" s="71"/>
      <c r="E414" s="55"/>
      <c r="F414" s="112"/>
      <c r="G414" s="56"/>
      <c r="H414" s="55"/>
    </row>
    <row r="415" spans="2:8">
      <c r="B415" s="101"/>
      <c r="C415" s="71"/>
      <c r="D415" s="71"/>
      <c r="E415" s="55"/>
      <c r="F415" s="112"/>
      <c r="G415" s="56"/>
      <c r="H415" s="55"/>
    </row>
    <row r="416" spans="2:8">
      <c r="B416" s="110"/>
      <c r="C416" s="71"/>
      <c r="D416" s="71"/>
      <c r="E416" s="55"/>
      <c r="F416" s="112"/>
      <c r="G416" s="56"/>
      <c r="H416" s="55"/>
    </row>
    <row r="417" spans="2:8">
      <c r="B417" s="110"/>
      <c r="C417" s="71"/>
      <c r="D417" s="71"/>
      <c r="E417" s="55"/>
      <c r="F417" s="112"/>
      <c r="G417" s="56"/>
      <c r="H417" s="55"/>
    </row>
    <row r="418" spans="2:8">
      <c r="B418" s="110"/>
      <c r="C418" s="71"/>
      <c r="D418" s="71"/>
      <c r="E418" s="55"/>
      <c r="F418" s="112"/>
      <c r="G418" s="56"/>
      <c r="H418" s="55"/>
    </row>
    <row r="419" spans="2:8">
      <c r="B419" s="110"/>
      <c r="C419" s="71"/>
      <c r="D419" s="71"/>
      <c r="E419" s="55"/>
      <c r="F419" s="112"/>
      <c r="G419" s="56"/>
      <c r="H419" s="55"/>
    </row>
    <row r="420" spans="2:8">
      <c r="B420" s="110"/>
      <c r="C420" s="71"/>
      <c r="D420" s="71"/>
      <c r="E420" s="55"/>
      <c r="F420" s="112"/>
      <c r="G420" s="56"/>
      <c r="H420" s="55"/>
    </row>
    <row r="421" spans="2:8">
      <c r="B421" s="113"/>
      <c r="C421" s="114"/>
      <c r="D421" s="114"/>
      <c r="E421" s="115"/>
      <c r="F421" s="116"/>
      <c r="G421" s="117"/>
      <c r="H421" s="115"/>
    </row>
    <row r="422" spans="2:8">
      <c r="B422" s="104"/>
      <c r="E422" s="55"/>
      <c r="F422" s="118"/>
      <c r="G422" s="56"/>
      <c r="H422" s="55"/>
    </row>
    <row r="423" spans="2:8">
      <c r="B423" s="104"/>
      <c r="E423" s="55"/>
      <c r="F423" s="118"/>
      <c r="G423" s="56"/>
      <c r="H423" s="55"/>
    </row>
    <row r="424" spans="2:8">
      <c r="B424" s="104"/>
      <c r="E424" s="55"/>
      <c r="F424" s="118"/>
      <c r="G424" s="56"/>
      <c r="H424" s="55"/>
    </row>
    <row r="425" spans="2:8">
      <c r="B425" s="104"/>
      <c r="E425" s="55"/>
      <c r="F425" s="118"/>
      <c r="G425" s="56"/>
      <c r="H425" s="55"/>
    </row>
    <row r="426" spans="2:8">
      <c r="B426" s="104"/>
      <c r="E426" s="55"/>
      <c r="F426" s="118"/>
      <c r="G426" s="56"/>
      <c r="H426" s="55"/>
    </row>
    <row r="427" spans="2:8">
      <c r="B427" s="104"/>
      <c r="E427" s="55"/>
      <c r="F427" s="118"/>
      <c r="G427" s="56"/>
      <c r="H427" s="55"/>
    </row>
    <row r="428" spans="2:8">
      <c r="B428" s="104"/>
      <c r="E428" s="55"/>
      <c r="F428" s="118"/>
      <c r="G428" s="56"/>
      <c r="H428" s="55"/>
    </row>
    <row r="429" spans="2:8">
      <c r="B429" s="104"/>
      <c r="E429" s="55"/>
      <c r="F429" s="118"/>
      <c r="G429" s="56"/>
      <c r="H429" s="55"/>
    </row>
    <row r="430" spans="2:8">
      <c r="B430" s="104"/>
      <c r="E430" s="55"/>
      <c r="F430" s="118"/>
      <c r="G430" s="56"/>
      <c r="H430" s="55"/>
    </row>
    <row r="431" spans="2:8">
      <c r="B431" s="104"/>
      <c r="E431" s="55"/>
      <c r="F431" s="118"/>
      <c r="G431" s="56"/>
      <c r="H431" s="55"/>
    </row>
    <row r="432" spans="2:8">
      <c r="B432" s="104"/>
      <c r="E432" s="55"/>
      <c r="F432" s="118"/>
      <c r="G432" s="56"/>
      <c r="H432" s="55"/>
    </row>
    <row r="433" spans="2:8">
      <c r="B433" s="104"/>
      <c r="E433" s="55"/>
      <c r="F433" s="118"/>
      <c r="G433" s="56"/>
      <c r="H433" s="55"/>
    </row>
    <row r="434" spans="2:8">
      <c r="B434" s="104"/>
      <c r="E434" s="55"/>
      <c r="F434" s="118"/>
      <c r="G434" s="56"/>
      <c r="H434" s="55"/>
    </row>
    <row r="435" spans="2:8">
      <c r="B435" s="104"/>
      <c r="E435" s="55"/>
      <c r="F435" s="118"/>
      <c r="G435" s="56"/>
      <c r="H435" s="55"/>
    </row>
    <row r="436" spans="2:8">
      <c r="B436" s="104"/>
      <c r="E436" s="55"/>
      <c r="F436" s="118"/>
      <c r="G436" s="56"/>
      <c r="H436" s="55"/>
    </row>
    <row r="437" spans="2:8">
      <c r="B437" s="104"/>
      <c r="E437" s="55"/>
      <c r="F437" s="118"/>
      <c r="G437" s="56"/>
      <c r="H437" s="55"/>
    </row>
    <row r="438" spans="2:8">
      <c r="B438" s="104"/>
      <c r="E438" s="55"/>
      <c r="F438" s="118"/>
      <c r="G438" s="56"/>
      <c r="H438" s="55"/>
    </row>
    <row r="439" spans="2:8">
      <c r="B439" s="104"/>
      <c r="E439" s="55"/>
      <c r="F439" s="118"/>
      <c r="G439" s="56"/>
      <c r="H439" s="55"/>
    </row>
    <row r="440" spans="2:8">
      <c r="B440" s="104"/>
      <c r="E440" s="55"/>
      <c r="F440" s="118"/>
      <c r="G440" s="56"/>
      <c r="H440" s="55"/>
    </row>
    <row r="441" spans="2:8">
      <c r="B441" s="104"/>
      <c r="E441" s="55"/>
      <c r="F441" s="118"/>
      <c r="G441" s="56"/>
      <c r="H441" s="55"/>
    </row>
    <row r="442" spans="2:8">
      <c r="B442" s="104"/>
      <c r="E442" s="55"/>
      <c r="F442" s="118"/>
      <c r="G442" s="56"/>
      <c r="H442" s="55"/>
    </row>
    <row r="443" spans="2:8">
      <c r="B443" s="104"/>
      <c r="E443" s="55"/>
      <c r="F443" s="118"/>
      <c r="G443" s="56"/>
      <c r="H443" s="55"/>
    </row>
    <row r="444" spans="2:8">
      <c r="B444" s="104"/>
      <c r="E444" s="58"/>
      <c r="G444" s="56"/>
      <c r="H444" s="58"/>
    </row>
    <row r="445" spans="2:8">
      <c r="B445" s="104"/>
      <c r="E445" s="58"/>
      <c r="G445" s="56"/>
      <c r="H445" s="58"/>
    </row>
    <row r="446" spans="2:8">
      <c r="B446" s="104"/>
      <c r="E446" s="58"/>
      <c r="G446" s="56"/>
      <c r="H446" s="58"/>
    </row>
    <row r="447" spans="2:8">
      <c r="B447" s="104"/>
      <c r="E447" s="58"/>
      <c r="G447" s="56"/>
      <c r="H447" s="58"/>
    </row>
    <row r="448" spans="2:8">
      <c r="B448" s="104"/>
      <c r="E448" s="58"/>
      <c r="G448" s="56"/>
      <c r="H448" s="58"/>
    </row>
    <row r="449" spans="2:8">
      <c r="B449" s="104"/>
      <c r="E449" s="58"/>
      <c r="G449" s="56"/>
      <c r="H449" s="58"/>
    </row>
    <row r="450" spans="2:8">
      <c r="B450" s="104"/>
      <c r="E450" s="58"/>
      <c r="G450" s="56"/>
      <c r="H450" s="58"/>
    </row>
    <row r="451" spans="2:8">
      <c r="B451" s="104"/>
      <c r="E451" s="58"/>
      <c r="G451" s="56"/>
      <c r="H451" s="58"/>
    </row>
    <row r="452" spans="2:8">
      <c r="B452" s="104"/>
      <c r="E452" s="58"/>
      <c r="G452" s="56"/>
      <c r="H452" s="58"/>
    </row>
    <row r="453" spans="2:8">
      <c r="B453" s="104"/>
      <c r="E453" s="58"/>
      <c r="G453" s="56"/>
      <c r="H453" s="58"/>
    </row>
    <row r="454" spans="2:8">
      <c r="B454" s="104"/>
      <c r="E454" s="58"/>
      <c r="G454" s="56"/>
      <c r="H454" s="58"/>
    </row>
    <row r="455" spans="2:8">
      <c r="B455" s="104"/>
      <c r="E455" s="58"/>
      <c r="G455" s="56"/>
      <c r="H455" s="58"/>
    </row>
    <row r="456" spans="2:8">
      <c r="B456" s="104"/>
      <c r="E456" s="58"/>
      <c r="G456" s="56"/>
      <c r="H456" s="58"/>
    </row>
    <row r="457" spans="2:8">
      <c r="B457" s="104"/>
      <c r="E457" s="58"/>
      <c r="G457" s="56"/>
      <c r="H457" s="58"/>
    </row>
    <row r="458" spans="2:8">
      <c r="B458" s="104"/>
      <c r="E458" s="58"/>
      <c r="G458" s="56"/>
      <c r="H458" s="58"/>
    </row>
    <row r="459" spans="2:8">
      <c r="B459" s="104"/>
      <c r="E459" s="58"/>
    </row>
    <row r="460" spans="2:8">
      <c r="B460" s="104"/>
      <c r="E460" s="58"/>
    </row>
    <row r="461" spans="2:8">
      <c r="B461" s="104"/>
      <c r="E461" s="58"/>
    </row>
    <row r="462" spans="2:8">
      <c r="B462" s="104"/>
      <c r="E462" s="58"/>
    </row>
    <row r="463" spans="2:8">
      <c r="B463" s="104"/>
      <c r="E463" s="58"/>
    </row>
    <row r="464" spans="2:8">
      <c r="B464" s="104"/>
      <c r="E464" s="58"/>
    </row>
    <row r="465" spans="2:5">
      <c r="B465" s="104"/>
      <c r="E465" s="58"/>
    </row>
    <row r="466" spans="2:5">
      <c r="B466" s="104"/>
      <c r="E466" s="58"/>
    </row>
    <row r="467" spans="2:5">
      <c r="B467" s="104"/>
      <c r="E467" s="58"/>
    </row>
    <row r="468" spans="2:5">
      <c r="B468" s="104"/>
      <c r="E468" s="58"/>
    </row>
    <row r="469" spans="2:5">
      <c r="B469" s="104"/>
      <c r="E469" s="58"/>
    </row>
    <row r="470" spans="2:5">
      <c r="B470" s="104"/>
      <c r="E470" s="58"/>
    </row>
    <row r="471" spans="2:5">
      <c r="B471" s="104"/>
      <c r="E471" s="58"/>
    </row>
    <row r="472" spans="2:5">
      <c r="B472" s="104"/>
      <c r="E472" s="58"/>
    </row>
    <row r="473" spans="2:5">
      <c r="B473" s="104"/>
      <c r="E473" s="58"/>
    </row>
    <row r="474" spans="2:5">
      <c r="B474" s="104"/>
      <c r="E474" s="58"/>
    </row>
    <row r="475" spans="2:5">
      <c r="B475" s="104"/>
      <c r="E475" s="58"/>
    </row>
    <row r="476" spans="2:5">
      <c r="B476" s="104"/>
      <c r="E476" s="58"/>
    </row>
    <row r="477" spans="2:5">
      <c r="B477" s="104"/>
      <c r="E477" s="58"/>
    </row>
    <row r="478" spans="2:5">
      <c r="B478" s="104"/>
      <c r="E478" s="58"/>
    </row>
    <row r="479" spans="2:5">
      <c r="B479" s="104"/>
      <c r="E479" s="58"/>
    </row>
    <row r="480" spans="2:5">
      <c r="B480" s="104"/>
      <c r="E480" s="58"/>
    </row>
    <row r="481" spans="2:5">
      <c r="B481" s="104"/>
      <c r="E481" s="58"/>
    </row>
    <row r="482" spans="2:5">
      <c r="B482" s="104"/>
      <c r="E482" s="58"/>
    </row>
    <row r="483" spans="2:5">
      <c r="B483" s="104"/>
      <c r="E483" s="58"/>
    </row>
    <row r="484" spans="2:5">
      <c r="B484" s="104"/>
      <c r="E484" s="58"/>
    </row>
    <row r="485" spans="2:5">
      <c r="B485" s="104"/>
      <c r="E485" s="58"/>
    </row>
    <row r="486" spans="2:5">
      <c r="B486" s="104"/>
      <c r="E486" s="58"/>
    </row>
    <row r="487" spans="2:5">
      <c r="B487" s="104"/>
      <c r="E487" s="58"/>
    </row>
    <row r="488" spans="2:5">
      <c r="B488" s="104"/>
      <c r="E488" s="58"/>
    </row>
    <row r="489" spans="2:5">
      <c r="B489" s="104"/>
      <c r="E489" s="58"/>
    </row>
    <row r="490" spans="2:5">
      <c r="B490" s="104"/>
      <c r="E490" s="58"/>
    </row>
    <row r="491" spans="2:5">
      <c r="B491" s="104"/>
      <c r="E491" s="58"/>
    </row>
    <row r="492" spans="2:5">
      <c r="B492" s="104"/>
      <c r="E492" s="58"/>
    </row>
    <row r="493" spans="2:5">
      <c r="B493" s="104"/>
      <c r="E493" s="58"/>
    </row>
    <row r="494" spans="2:5">
      <c r="B494" s="104"/>
      <c r="E494" s="58"/>
    </row>
    <row r="495" spans="2:5">
      <c r="B495" s="104"/>
      <c r="E495" s="58"/>
    </row>
    <row r="496" spans="2:5">
      <c r="B496" s="104"/>
      <c r="E496" s="58"/>
    </row>
    <row r="497" spans="2:5">
      <c r="B497" s="104"/>
      <c r="E497" s="58"/>
    </row>
    <row r="498" spans="2:5">
      <c r="B498" s="104"/>
      <c r="E498" s="58"/>
    </row>
    <row r="499" spans="2:5">
      <c r="B499" s="104"/>
      <c r="E499" s="58"/>
    </row>
    <row r="500" spans="2:5">
      <c r="B500" s="104"/>
      <c r="E500" s="58"/>
    </row>
    <row r="501" spans="2:5">
      <c r="B501" s="104"/>
      <c r="E501" s="58"/>
    </row>
    <row r="502" spans="2:5">
      <c r="B502" s="104"/>
      <c r="E502" s="58"/>
    </row>
    <row r="503" spans="2:5">
      <c r="B503" s="104"/>
      <c r="E503" s="58"/>
    </row>
    <row r="504" spans="2:5">
      <c r="B504" s="104"/>
      <c r="E504" s="58"/>
    </row>
    <row r="505" spans="2:5">
      <c r="B505" s="104"/>
      <c r="E505" s="58"/>
    </row>
    <row r="506" spans="2:5">
      <c r="B506" s="104"/>
      <c r="E506" s="58"/>
    </row>
    <row r="507" spans="2:5">
      <c r="B507" s="104"/>
      <c r="E507" s="58"/>
    </row>
    <row r="508" spans="2:5">
      <c r="B508" s="104"/>
      <c r="E508" s="58"/>
    </row>
    <row r="509" spans="2:5">
      <c r="B509" s="104"/>
      <c r="E509" s="58"/>
    </row>
    <row r="510" spans="2:5">
      <c r="B510" s="104"/>
      <c r="E510" s="58"/>
    </row>
    <row r="511" spans="2:5">
      <c r="B511" s="104"/>
      <c r="E511" s="58"/>
    </row>
    <row r="512" spans="2:5">
      <c r="B512" s="104"/>
      <c r="E512" s="58"/>
    </row>
    <row r="513" spans="2:5">
      <c r="B513" s="104"/>
      <c r="E513" s="58"/>
    </row>
    <row r="514" spans="2:5">
      <c r="B514" s="104"/>
      <c r="E514" s="58"/>
    </row>
    <row r="515" spans="2:5">
      <c r="B515" s="104"/>
      <c r="E515" s="58"/>
    </row>
    <row r="516" spans="2:5">
      <c r="B516" s="104"/>
      <c r="E516" s="58"/>
    </row>
    <row r="517" spans="2:5">
      <c r="B517" s="104"/>
      <c r="E517" s="58"/>
    </row>
    <row r="518" spans="2:5">
      <c r="B518" s="104"/>
      <c r="E518" s="58"/>
    </row>
    <row r="519" spans="2:5">
      <c r="B519" s="104"/>
      <c r="E519" s="58"/>
    </row>
    <row r="520" spans="2:5">
      <c r="B520" s="104"/>
      <c r="E520" s="58"/>
    </row>
    <row r="521" spans="2:5">
      <c r="B521" s="104"/>
      <c r="E521" s="58"/>
    </row>
    <row r="522" spans="2:5">
      <c r="B522" s="104"/>
      <c r="E522" s="58"/>
    </row>
    <row r="523" spans="2:5">
      <c r="B523" s="104"/>
      <c r="E523" s="58"/>
    </row>
    <row r="524" spans="2:5">
      <c r="B524" s="104"/>
      <c r="E524" s="58"/>
    </row>
    <row r="525" spans="2:5">
      <c r="B525" s="104"/>
      <c r="E525" s="58"/>
    </row>
    <row r="526" spans="2:5">
      <c r="B526" s="104"/>
      <c r="E526" s="58"/>
    </row>
    <row r="527" spans="2:5">
      <c r="B527" s="104"/>
      <c r="E527" s="58"/>
    </row>
    <row r="528" spans="2:5">
      <c r="B528" s="104"/>
      <c r="E528" s="58"/>
    </row>
    <row r="529" spans="2:5">
      <c r="B529" s="104"/>
      <c r="E529" s="58"/>
    </row>
    <row r="530" spans="2:5">
      <c r="B530" s="104"/>
      <c r="E530" s="58"/>
    </row>
    <row r="531" spans="2:5">
      <c r="B531" s="104"/>
      <c r="E531" s="58"/>
    </row>
    <row r="532" spans="2:5">
      <c r="B532" s="104"/>
      <c r="E532" s="58"/>
    </row>
    <row r="533" spans="2:5">
      <c r="B533" s="104"/>
      <c r="E533" s="58"/>
    </row>
    <row r="534" spans="2:5">
      <c r="B534" s="104"/>
      <c r="E534" s="58"/>
    </row>
    <row r="535" spans="2:5">
      <c r="B535" s="104"/>
      <c r="E535" s="58"/>
    </row>
    <row r="536" spans="2:5">
      <c r="B536" s="104"/>
      <c r="E536" s="58"/>
    </row>
    <row r="537" spans="2:5">
      <c r="B537" s="104"/>
      <c r="E537" s="58"/>
    </row>
    <row r="538" spans="2:5">
      <c r="B538" s="104"/>
      <c r="E538" s="58"/>
    </row>
    <row r="539" spans="2:5">
      <c r="B539" s="104"/>
      <c r="E539" s="58"/>
    </row>
    <row r="540" spans="2:5">
      <c r="B540" s="104"/>
      <c r="E540" s="58"/>
    </row>
    <row r="541" spans="2:5">
      <c r="B541" s="104"/>
      <c r="E541" s="58"/>
    </row>
    <row r="542" spans="2:5">
      <c r="B542" s="104"/>
      <c r="E542" s="58"/>
    </row>
    <row r="543" spans="2:5">
      <c r="B543" s="104"/>
      <c r="E543" s="58"/>
    </row>
    <row r="544" spans="2:5">
      <c r="B544" s="104"/>
      <c r="E544" s="58"/>
    </row>
    <row r="545" spans="2:5">
      <c r="B545" s="104"/>
      <c r="E545" s="58"/>
    </row>
    <row r="546" spans="2:5">
      <c r="B546" s="104"/>
      <c r="E546" s="58"/>
    </row>
    <row r="547" spans="2:5">
      <c r="B547" s="104"/>
      <c r="E547" s="58"/>
    </row>
    <row r="548" spans="2:5">
      <c r="B548" s="104"/>
      <c r="E548" s="58"/>
    </row>
    <row r="549" spans="2:5">
      <c r="B549" s="104"/>
      <c r="E549" s="58"/>
    </row>
    <row r="550" spans="2:5">
      <c r="B550" s="104"/>
      <c r="E550" s="58"/>
    </row>
    <row r="551" spans="2:5">
      <c r="B551" s="104"/>
      <c r="E551" s="58"/>
    </row>
    <row r="552" spans="2:5">
      <c r="B552" s="104"/>
      <c r="E552" s="58"/>
    </row>
    <row r="553" spans="2:5">
      <c r="B553" s="104"/>
      <c r="E553" s="58"/>
    </row>
    <row r="554" spans="2:5">
      <c r="B554" s="104"/>
      <c r="E554" s="58"/>
    </row>
    <row r="555" spans="2:5">
      <c r="B555" s="104"/>
      <c r="E555" s="58"/>
    </row>
    <row r="556" spans="2:5">
      <c r="B556" s="104"/>
      <c r="E556" s="58"/>
    </row>
    <row r="557" spans="2:5">
      <c r="B557" s="104"/>
      <c r="E557" s="58"/>
    </row>
    <row r="558" spans="2:5">
      <c r="B558" s="104"/>
      <c r="E558" s="58"/>
    </row>
    <row r="559" spans="2:5">
      <c r="B559" s="104"/>
      <c r="E559" s="58"/>
    </row>
    <row r="560" spans="2:5">
      <c r="B560" s="104"/>
      <c r="E560" s="58"/>
    </row>
    <row r="561" spans="2:5">
      <c r="B561" s="104"/>
      <c r="E561" s="58"/>
    </row>
    <row r="562" spans="2:5">
      <c r="B562" s="104"/>
      <c r="E562" s="58"/>
    </row>
    <row r="563" spans="2:5">
      <c r="B563" s="104"/>
      <c r="E563" s="58"/>
    </row>
    <row r="564" spans="2:5">
      <c r="B564" s="104"/>
      <c r="E564" s="58"/>
    </row>
    <row r="565" spans="2:5">
      <c r="B565" s="104"/>
      <c r="E565" s="58"/>
    </row>
    <row r="566" spans="2:5">
      <c r="B566" s="104"/>
    </row>
    <row r="567" spans="2:5">
      <c r="B567" s="104"/>
    </row>
    <row r="568" spans="2:5">
      <c r="B568" s="104"/>
    </row>
    <row r="569" spans="2:5">
      <c r="B569" s="104"/>
    </row>
    <row r="570" spans="2:5">
      <c r="B570" s="104"/>
    </row>
    <row r="571" spans="2:5">
      <c r="B571" s="104"/>
    </row>
    <row r="572" spans="2:5">
      <c r="B572" s="104"/>
    </row>
    <row r="573" spans="2:5">
      <c r="B573" s="104"/>
    </row>
    <row r="574" spans="2:5">
      <c r="B574" s="104"/>
    </row>
    <row r="575" spans="2:5">
      <c r="B575" s="104"/>
    </row>
    <row r="576" spans="2:5">
      <c r="B576" s="104"/>
    </row>
    <row r="577" spans="2:2">
      <c r="B577" s="104"/>
    </row>
    <row r="578" spans="2:2">
      <c r="B578" s="104"/>
    </row>
    <row r="579" spans="2:2">
      <c r="B579" s="104"/>
    </row>
    <row r="580" spans="2:2">
      <c r="B580" s="104"/>
    </row>
    <row r="581" spans="2:2">
      <c r="B581" s="104"/>
    </row>
    <row r="582" spans="2:2">
      <c r="B582" s="104"/>
    </row>
    <row r="583" spans="2:2">
      <c r="B583" s="104"/>
    </row>
    <row r="584" spans="2:2">
      <c r="B584" s="104"/>
    </row>
    <row r="585" spans="2:2">
      <c r="B585" s="104"/>
    </row>
    <row r="586" spans="2:2">
      <c r="B586" s="104"/>
    </row>
    <row r="587" spans="2:2">
      <c r="B587" s="104"/>
    </row>
    <row r="588" spans="2:2">
      <c r="B588" s="104"/>
    </row>
    <row r="589" spans="2:2">
      <c r="B589" s="104"/>
    </row>
    <row r="590" spans="2:2">
      <c r="B590" s="104"/>
    </row>
    <row r="591" spans="2:2">
      <c r="B591" s="104"/>
    </row>
    <row r="592" spans="2:2">
      <c r="B592" s="104"/>
    </row>
    <row r="593" spans="2:2">
      <c r="B593" s="104"/>
    </row>
    <row r="594" spans="2:2">
      <c r="B594" s="104"/>
    </row>
    <row r="595" spans="2:2">
      <c r="B595" s="104"/>
    </row>
    <row r="596" spans="2:2">
      <c r="B596" s="104"/>
    </row>
    <row r="597" spans="2:2">
      <c r="B597" s="104"/>
    </row>
    <row r="598" spans="2:2">
      <c r="B598" s="104"/>
    </row>
    <row r="599" spans="2:2">
      <c r="B599" s="104"/>
    </row>
    <row r="600" spans="2:2">
      <c r="B600" s="104"/>
    </row>
    <row r="601" spans="2:2">
      <c r="B601" s="104"/>
    </row>
    <row r="602" spans="2:2">
      <c r="B602" s="104"/>
    </row>
    <row r="603" spans="2:2">
      <c r="B603" s="104"/>
    </row>
    <row r="604" spans="2:2">
      <c r="B604" s="104"/>
    </row>
    <row r="605" spans="2:2">
      <c r="B605" s="104"/>
    </row>
    <row r="606" spans="2:2">
      <c r="B606" s="104"/>
    </row>
    <row r="607" spans="2:2">
      <c r="B607" s="104"/>
    </row>
    <row r="608" spans="2:2">
      <c r="B608" s="104"/>
    </row>
    <row r="609" spans="2:2">
      <c r="B609" s="104"/>
    </row>
    <row r="610" spans="2:2">
      <c r="B610" s="104"/>
    </row>
    <row r="611" spans="2:2">
      <c r="B611" s="104"/>
    </row>
    <row r="612" spans="2:2">
      <c r="B612" s="104"/>
    </row>
    <row r="613" spans="2:2">
      <c r="B613" s="104"/>
    </row>
    <row r="614" spans="2:2">
      <c r="B614" s="104"/>
    </row>
    <row r="615" spans="2:2">
      <c r="B615" s="104"/>
    </row>
    <row r="616" spans="2:2">
      <c r="B616" s="104"/>
    </row>
    <row r="617" spans="2:2">
      <c r="B617" s="104"/>
    </row>
    <row r="618" spans="2:2">
      <c r="B618" s="104"/>
    </row>
    <row r="619" spans="2:2">
      <c r="B619" s="104"/>
    </row>
    <row r="620" spans="2:2">
      <c r="B620" s="104"/>
    </row>
    <row r="621" spans="2:2">
      <c r="B621" s="104"/>
    </row>
    <row r="622" spans="2:2">
      <c r="B622" s="104"/>
    </row>
    <row r="623" spans="2:2">
      <c r="B623" s="104"/>
    </row>
    <row r="624" spans="2:2">
      <c r="B624" s="104"/>
    </row>
    <row r="625" spans="2:2">
      <c r="B625" s="104"/>
    </row>
    <row r="626" spans="2:2">
      <c r="B626" s="104"/>
    </row>
    <row r="627" spans="2:2">
      <c r="B627" s="104"/>
    </row>
    <row r="628" spans="2:2">
      <c r="B628" s="104"/>
    </row>
    <row r="629" spans="2:2">
      <c r="B629" s="104"/>
    </row>
    <row r="630" spans="2:2">
      <c r="B630" s="104"/>
    </row>
    <row r="631" spans="2:2">
      <c r="B631" s="104"/>
    </row>
    <row r="632" spans="2:2">
      <c r="B632" s="104"/>
    </row>
    <row r="633" spans="2:2">
      <c r="B633" s="104"/>
    </row>
    <row r="634" spans="2:2">
      <c r="B634" s="104"/>
    </row>
    <row r="635" spans="2:2">
      <c r="B635" s="104"/>
    </row>
    <row r="636" spans="2:2">
      <c r="B636" s="104"/>
    </row>
    <row r="637" spans="2:2">
      <c r="B637" s="104"/>
    </row>
    <row r="638" spans="2:2">
      <c r="B638" s="104"/>
    </row>
    <row r="639" spans="2:2">
      <c r="B639" s="104"/>
    </row>
    <row r="640" spans="2:2">
      <c r="B640" s="104"/>
    </row>
    <row r="641" spans="2:2">
      <c r="B641" s="104"/>
    </row>
    <row r="642" spans="2:2">
      <c r="B642" s="104"/>
    </row>
    <row r="643" spans="2:2">
      <c r="B643" s="104"/>
    </row>
    <row r="644" spans="2:2">
      <c r="B644" s="104"/>
    </row>
    <row r="645" spans="2:2">
      <c r="B645" s="104"/>
    </row>
    <row r="646" spans="2:2">
      <c r="B646" s="104"/>
    </row>
    <row r="647" spans="2:2">
      <c r="B647" s="104"/>
    </row>
    <row r="648" spans="2:2">
      <c r="B648" s="104"/>
    </row>
    <row r="649" spans="2:2">
      <c r="B649" s="104"/>
    </row>
    <row r="650" spans="2:2">
      <c r="B650" s="104"/>
    </row>
    <row r="651" spans="2:2">
      <c r="B651" s="104"/>
    </row>
    <row r="652" spans="2:2">
      <c r="B652" s="104"/>
    </row>
    <row r="653" spans="2:2">
      <c r="B653" s="104"/>
    </row>
    <row r="654" spans="2:2">
      <c r="B654" s="104"/>
    </row>
    <row r="655" spans="2:2">
      <c r="B655" s="104"/>
    </row>
    <row r="656" spans="2:2">
      <c r="B656" s="104"/>
    </row>
    <row r="657" spans="2:2">
      <c r="B657" s="104"/>
    </row>
    <row r="658" spans="2:2">
      <c r="B658" s="104"/>
    </row>
    <row r="659" spans="2:2">
      <c r="B659" s="104"/>
    </row>
    <row r="660" spans="2:2">
      <c r="B660" s="104"/>
    </row>
    <row r="661" spans="2:2">
      <c r="B661" s="104"/>
    </row>
    <row r="662" spans="2:2">
      <c r="B662" s="104"/>
    </row>
    <row r="663" spans="2:2">
      <c r="B663" s="104"/>
    </row>
    <row r="664" spans="2:2">
      <c r="B664" s="104"/>
    </row>
    <row r="665" spans="2:2">
      <c r="B665" s="104"/>
    </row>
    <row r="666" spans="2:2">
      <c r="B666" s="104"/>
    </row>
    <row r="667" spans="2:2">
      <c r="B667" s="104"/>
    </row>
    <row r="668" spans="2:2">
      <c r="B668" s="104"/>
    </row>
    <row r="669" spans="2:2">
      <c r="B669" s="104"/>
    </row>
    <row r="670" spans="2:2">
      <c r="B670" s="104"/>
    </row>
    <row r="671" spans="2:2">
      <c r="B671" s="104"/>
    </row>
    <row r="672" spans="2:2">
      <c r="B672" s="104"/>
    </row>
    <row r="673" spans="2:2">
      <c r="B673" s="104"/>
    </row>
    <row r="674" spans="2:2">
      <c r="B674" s="104"/>
    </row>
    <row r="675" spans="2:2">
      <c r="B675" s="104"/>
    </row>
    <row r="676" spans="2:2">
      <c r="B676" s="104"/>
    </row>
    <row r="677" spans="2:2">
      <c r="B677" s="104"/>
    </row>
    <row r="678" spans="2:2">
      <c r="B678" s="104"/>
    </row>
    <row r="679" spans="2:2">
      <c r="B679" s="104"/>
    </row>
    <row r="680" spans="2:2">
      <c r="B680" s="104"/>
    </row>
    <row r="681" spans="2:2">
      <c r="B681" s="104"/>
    </row>
    <row r="682" spans="2:2">
      <c r="B682" s="104"/>
    </row>
    <row r="683" spans="2:2">
      <c r="B683" s="104"/>
    </row>
    <row r="684" spans="2:2">
      <c r="B684" s="104"/>
    </row>
    <row r="685" spans="2:2">
      <c r="B685" s="104"/>
    </row>
    <row r="686" spans="2:2">
      <c r="B686" s="104"/>
    </row>
    <row r="687" spans="2:2">
      <c r="B687" s="104"/>
    </row>
    <row r="688" spans="2:2">
      <c r="B688" s="104"/>
    </row>
    <row r="689" spans="2:2">
      <c r="B689" s="104"/>
    </row>
    <row r="690" spans="2:2">
      <c r="B690" s="104"/>
    </row>
    <row r="691" spans="2:2">
      <c r="B691" s="104"/>
    </row>
    <row r="692" spans="2:2">
      <c r="B692" s="104"/>
    </row>
    <row r="693" spans="2:2">
      <c r="B693" s="104"/>
    </row>
    <row r="694" spans="2:2">
      <c r="B694" s="104"/>
    </row>
    <row r="695" spans="2:2">
      <c r="B695" s="104"/>
    </row>
    <row r="696" spans="2:2">
      <c r="B696" s="104"/>
    </row>
    <row r="697" spans="2:2">
      <c r="B697" s="104"/>
    </row>
    <row r="698" spans="2:2">
      <c r="B698" s="104"/>
    </row>
    <row r="699" spans="2:2">
      <c r="B699" s="104"/>
    </row>
    <row r="700" spans="2:2">
      <c r="B700" s="104"/>
    </row>
    <row r="701" spans="2:2">
      <c r="B701" s="104"/>
    </row>
    <row r="702" spans="2:2">
      <c r="B702" s="104"/>
    </row>
    <row r="703" spans="2:2">
      <c r="B703" s="104"/>
    </row>
    <row r="704" spans="2:2">
      <c r="B704" s="104"/>
    </row>
    <row r="705" spans="2:2">
      <c r="B705" s="104"/>
    </row>
    <row r="706" spans="2:2">
      <c r="B706" s="104"/>
    </row>
    <row r="707" spans="2:2">
      <c r="B707" s="104"/>
    </row>
    <row r="708" spans="2:2">
      <c r="B708" s="104"/>
    </row>
    <row r="709" spans="2:2">
      <c r="B709" s="104"/>
    </row>
    <row r="710" spans="2:2">
      <c r="B710" s="104"/>
    </row>
    <row r="711" spans="2:2">
      <c r="B711" s="104"/>
    </row>
    <row r="712" spans="2:2">
      <c r="B712" s="104"/>
    </row>
    <row r="713" spans="2:2">
      <c r="B713" s="104"/>
    </row>
    <row r="714" spans="2:2">
      <c r="B714" s="104"/>
    </row>
    <row r="715" spans="2:2">
      <c r="B715" s="104"/>
    </row>
    <row r="716" spans="2:2">
      <c r="B716" s="104"/>
    </row>
    <row r="717" spans="2:2">
      <c r="B717" s="104"/>
    </row>
    <row r="718" spans="2:2">
      <c r="B718" s="104"/>
    </row>
    <row r="719" spans="2:2">
      <c r="B719" s="104"/>
    </row>
    <row r="720" spans="2:2">
      <c r="B720" s="104"/>
    </row>
    <row r="721" spans="2:2">
      <c r="B721" s="104"/>
    </row>
    <row r="722" spans="2:2">
      <c r="B722" s="104"/>
    </row>
    <row r="723" spans="2:2">
      <c r="B723" s="104"/>
    </row>
    <row r="724" spans="2:2">
      <c r="B724" s="104"/>
    </row>
    <row r="725" spans="2:2">
      <c r="B725" s="104"/>
    </row>
    <row r="726" spans="2:2">
      <c r="B726" s="104"/>
    </row>
    <row r="727" spans="2:2">
      <c r="B727" s="104"/>
    </row>
    <row r="728" spans="2:2">
      <c r="B728" s="104"/>
    </row>
    <row r="729" spans="2:2">
      <c r="B729" s="104"/>
    </row>
    <row r="730" spans="2:2">
      <c r="B730" s="104"/>
    </row>
    <row r="731" spans="2:2">
      <c r="B731" s="104"/>
    </row>
    <row r="732" spans="2:2">
      <c r="B732" s="104"/>
    </row>
    <row r="733" spans="2:2">
      <c r="B733" s="104"/>
    </row>
    <row r="734" spans="2:2">
      <c r="B734" s="104"/>
    </row>
    <row r="735" spans="2:2">
      <c r="B735" s="104"/>
    </row>
    <row r="736" spans="2:2">
      <c r="B736" s="104"/>
    </row>
    <row r="737" spans="2:2">
      <c r="B737" s="104"/>
    </row>
    <row r="738" spans="2:2">
      <c r="B738" s="104"/>
    </row>
    <row r="739" spans="2:2">
      <c r="B739" s="104"/>
    </row>
    <row r="740" spans="2:2">
      <c r="B740" s="104"/>
    </row>
    <row r="741" spans="2:2">
      <c r="B741" s="104"/>
    </row>
    <row r="742" spans="2:2">
      <c r="B742" s="104"/>
    </row>
    <row r="743" spans="2:2">
      <c r="B743" s="104"/>
    </row>
    <row r="744" spans="2:2">
      <c r="B744" s="104"/>
    </row>
    <row r="745" spans="2:2">
      <c r="B745" s="104"/>
    </row>
    <row r="746" spans="2:2">
      <c r="B746" s="104"/>
    </row>
    <row r="747" spans="2:2">
      <c r="B747" s="104"/>
    </row>
    <row r="748" spans="2:2">
      <c r="B748" s="104"/>
    </row>
    <row r="749" spans="2:2">
      <c r="B749" s="104"/>
    </row>
    <row r="750" spans="2:2">
      <c r="B750" s="104"/>
    </row>
    <row r="751" spans="2:2">
      <c r="B751" s="104"/>
    </row>
    <row r="752" spans="2:2">
      <c r="B752" s="104"/>
    </row>
    <row r="753" spans="2:2">
      <c r="B753" s="104"/>
    </row>
    <row r="754" spans="2:2">
      <c r="B754" s="104"/>
    </row>
    <row r="755" spans="2:2">
      <c r="B755" s="104"/>
    </row>
    <row r="756" spans="2:2">
      <c r="B756" s="104"/>
    </row>
    <row r="757" spans="2:2">
      <c r="B757" s="104"/>
    </row>
    <row r="758" spans="2:2">
      <c r="B758" s="104"/>
    </row>
    <row r="759" spans="2:2">
      <c r="B759" s="104"/>
    </row>
    <row r="760" spans="2:2">
      <c r="B760" s="104"/>
    </row>
    <row r="761" spans="2:2">
      <c r="B761" s="104"/>
    </row>
    <row r="762" spans="2:2">
      <c r="B762" s="104"/>
    </row>
    <row r="763" spans="2:2">
      <c r="B763" s="104"/>
    </row>
    <row r="764" spans="2:2">
      <c r="B764" s="104"/>
    </row>
    <row r="765" spans="2:2">
      <c r="B765" s="104"/>
    </row>
  </sheetData>
  <pageMargins left="0.7" right="0.7" top="0.75" bottom="0.75" header="0.3" footer="0.3"/>
  <pageSetup scale="10" orientation="landscape" r:id="rId1"/>
  <headerFooter alignWithMargins="0">
    <oddFooter>&amp;R&amp;P of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18"/>
  <sheetViews>
    <sheetView zoomScaleNormal="100" workbookViewId="0">
      <pane xSplit="1" ySplit="9" topLeftCell="B10" activePane="bottomRight" state="frozen"/>
      <selection activeCell="B55" sqref="B55"/>
      <selection pane="topRight" activeCell="B55" sqref="B55"/>
      <selection pane="bottomLeft" activeCell="B55" sqref="B55"/>
      <selection pane="bottomRight" activeCell="K64" sqref="K64"/>
    </sheetView>
  </sheetViews>
  <sheetFormatPr defaultColWidth="8.88671875" defaultRowHeight="13.2"/>
  <cols>
    <col min="1" max="1" width="1.88671875" style="71" customWidth="1"/>
    <col min="2" max="2" width="21.33203125" style="106" customWidth="1"/>
    <col min="3" max="3" width="2.109375" style="37" customWidth="1"/>
    <col min="4" max="5" width="12.44140625" style="37" customWidth="1"/>
    <col min="6" max="7" width="15.88671875" style="37" customWidth="1"/>
    <col min="8" max="8" width="15" style="37" customWidth="1"/>
    <col min="9" max="9" width="3.44140625" style="4" customWidth="1"/>
    <col min="10" max="10" width="11.33203125" style="4" bestFit="1" customWidth="1"/>
    <col min="11" max="11" width="12.109375" style="4" bestFit="1" customWidth="1"/>
    <col min="12" max="12" width="11" style="4" bestFit="1" customWidth="1"/>
    <col min="13" max="13" width="11.44140625" style="4" bestFit="1" customWidth="1"/>
    <col min="14" max="14" width="12.88671875" style="4" bestFit="1" customWidth="1"/>
    <col min="15" max="15" width="14.5546875" style="4" bestFit="1" customWidth="1"/>
    <col min="16" max="18" width="11.88671875" style="4" bestFit="1" customWidth="1"/>
    <col min="19" max="16384" width="8.88671875" style="37"/>
  </cols>
  <sheetData>
    <row r="1" spans="1:18">
      <c r="A1" s="35"/>
      <c r="B1" s="36" t="s">
        <v>10</v>
      </c>
      <c r="C1" s="19"/>
      <c r="D1" s="19"/>
      <c r="E1" s="19"/>
      <c r="F1" s="19"/>
      <c r="G1" s="19"/>
      <c r="H1" s="19"/>
    </row>
    <row r="2" spans="1:18">
      <c r="A2" s="35"/>
      <c r="B2" s="36" t="s">
        <v>11</v>
      </c>
      <c r="C2" s="19"/>
      <c r="D2" s="19"/>
      <c r="E2" s="19"/>
      <c r="F2" s="19"/>
      <c r="G2" s="19"/>
      <c r="H2" s="19"/>
    </row>
    <row r="3" spans="1:18">
      <c r="A3" s="35"/>
      <c r="B3" s="38" t="s">
        <v>12</v>
      </c>
      <c r="C3" s="19"/>
      <c r="D3" s="19"/>
      <c r="E3" s="19"/>
      <c r="F3" s="19"/>
      <c r="G3" s="19"/>
      <c r="H3" s="19"/>
    </row>
    <row r="4" spans="1:18">
      <c r="A4" s="35"/>
      <c r="B4" s="36" t="s">
        <v>13</v>
      </c>
      <c r="C4" s="19"/>
      <c r="D4" s="19"/>
      <c r="E4" s="19"/>
      <c r="F4" s="19"/>
      <c r="G4" s="19"/>
      <c r="H4" s="19"/>
    </row>
    <row r="5" spans="1:18">
      <c r="A5" s="35"/>
      <c r="B5" s="39"/>
      <c r="C5" s="39"/>
      <c r="D5" s="40"/>
      <c r="E5" s="40"/>
      <c r="F5" s="41"/>
      <c r="G5" s="41"/>
      <c r="H5" s="40"/>
    </row>
    <row r="6" spans="1:18">
      <c r="A6" s="35"/>
      <c r="B6" s="42"/>
      <c r="C6" s="43"/>
      <c r="D6" s="44" t="s">
        <v>14</v>
      </c>
      <c r="E6" s="44" t="s">
        <v>15</v>
      </c>
      <c r="F6" s="44" t="s">
        <v>16</v>
      </c>
      <c r="G6" s="44" t="s">
        <v>17</v>
      </c>
      <c r="H6" s="44" t="s">
        <v>18</v>
      </c>
    </row>
    <row r="7" spans="1:18">
      <c r="A7" s="35"/>
      <c r="B7" s="45" t="s">
        <v>19</v>
      </c>
      <c r="C7" s="46"/>
      <c r="D7" s="47" t="s">
        <v>20</v>
      </c>
      <c r="E7" s="47"/>
      <c r="F7" s="47" t="s">
        <v>21</v>
      </c>
      <c r="G7" s="47" t="s">
        <v>21</v>
      </c>
      <c r="H7" s="47" t="s">
        <v>22</v>
      </c>
    </row>
    <row r="8" spans="1:18">
      <c r="A8" s="35"/>
      <c r="B8" s="45"/>
      <c r="C8" s="46"/>
      <c r="D8" s="47" t="s">
        <v>23</v>
      </c>
      <c r="E8" s="47" t="s">
        <v>24</v>
      </c>
      <c r="F8" s="47" t="s">
        <v>25</v>
      </c>
      <c r="G8" s="47" t="s">
        <v>26</v>
      </c>
      <c r="H8" s="47" t="s">
        <v>27</v>
      </c>
      <c r="L8" s="48" t="s">
        <v>28</v>
      </c>
      <c r="M8" s="4" t="s">
        <v>29</v>
      </c>
    </row>
    <row r="9" spans="1:18" ht="13.8" thickBot="1">
      <c r="A9" s="35"/>
      <c r="B9" s="45"/>
      <c r="C9" s="46"/>
      <c r="D9" s="47"/>
      <c r="E9" s="49"/>
      <c r="F9" s="49"/>
      <c r="G9" s="47"/>
      <c r="H9" s="47"/>
    </row>
    <row r="10" spans="1:18">
      <c r="A10" s="35"/>
      <c r="B10" s="130" t="s">
        <v>30</v>
      </c>
      <c r="C10" s="131"/>
      <c r="D10" s="132"/>
      <c r="E10" s="133">
        <f>(E58+E70+SUM(E59:E69)*2)/24</f>
        <v>-27634237</v>
      </c>
      <c r="F10" s="132"/>
      <c r="G10" s="133">
        <f>(G58+G70+SUM(G59:G69)*2)/24</f>
        <v>2251070.9364485978</v>
      </c>
      <c r="H10" s="134">
        <f>(H58+H70+SUM(H59:H69)*2)/24</f>
        <v>-25383166.0635514</v>
      </c>
    </row>
    <row r="11" spans="1:18" ht="13.8" thickBot="1">
      <c r="A11" s="35"/>
      <c r="B11" s="135" t="s">
        <v>31</v>
      </c>
      <c r="C11" s="136"/>
      <c r="D11" s="137"/>
      <c r="E11" s="137"/>
      <c r="F11" s="138">
        <f>SUM(F59:F70)</f>
        <v>0</v>
      </c>
      <c r="G11" s="137"/>
      <c r="H11" s="139"/>
    </row>
    <row r="12" spans="1:18" ht="6.6" customHeight="1">
      <c r="A12" s="35"/>
      <c r="B12" s="50"/>
      <c r="C12" s="46"/>
      <c r="D12" s="47"/>
      <c r="E12" s="47"/>
      <c r="F12" s="51"/>
      <c r="G12" s="47"/>
      <c r="H12" s="47"/>
    </row>
    <row r="13" spans="1:18">
      <c r="A13" s="35"/>
      <c r="B13" s="50"/>
      <c r="C13" s="46"/>
      <c r="D13" s="47"/>
      <c r="E13" s="52"/>
      <c r="F13" s="51"/>
      <c r="G13" s="52"/>
      <c r="H13" s="47"/>
    </row>
    <row r="14" spans="1:18">
      <c r="A14" s="35"/>
      <c r="B14" s="53" t="s">
        <v>32</v>
      </c>
      <c r="C14" s="46"/>
      <c r="D14" s="54">
        <v>-27634237</v>
      </c>
      <c r="E14" s="55">
        <f>D14</f>
        <v>-27634237</v>
      </c>
      <c r="F14" s="55"/>
      <c r="G14" s="56"/>
      <c r="H14" s="55"/>
      <c r="O14"/>
      <c r="P14"/>
      <c r="Q14"/>
      <c r="R14"/>
    </row>
    <row r="15" spans="1:18">
      <c r="A15" s="35"/>
      <c r="B15" s="57" t="s">
        <v>33</v>
      </c>
      <c r="C15" s="46"/>
      <c r="D15" s="58"/>
      <c r="E15" s="55">
        <f>E14</f>
        <v>-27634237</v>
      </c>
      <c r="F15" s="54">
        <f>E15/535/31*18</f>
        <v>-29991.936448598131</v>
      </c>
      <c r="G15" s="56">
        <f>G14-F15</f>
        <v>29991.936448598131</v>
      </c>
      <c r="H15" s="55">
        <f t="shared" ref="H15:H110" si="0">E15+G15</f>
        <v>-27604245.063551404</v>
      </c>
      <c r="O15"/>
      <c r="P15"/>
      <c r="Q15"/>
      <c r="R15"/>
    </row>
    <row r="16" spans="1:18">
      <c r="A16" s="35"/>
      <c r="B16" s="57">
        <v>41820</v>
      </c>
      <c r="C16" s="46"/>
      <c r="D16" s="58"/>
      <c r="E16" s="55">
        <f t="shared" ref="E16:E79" si="1">E15</f>
        <v>-27634237</v>
      </c>
      <c r="F16" s="54">
        <f>ROUND(E16/535,0)</f>
        <v>-51653</v>
      </c>
      <c r="G16" s="56">
        <f>G15-F16</f>
        <v>81644.936448598135</v>
      </c>
      <c r="H16" s="55">
        <f t="shared" si="0"/>
        <v>-27552592.063551404</v>
      </c>
      <c r="O16"/>
      <c r="P16"/>
      <c r="Q16"/>
      <c r="R16"/>
    </row>
    <row r="17" spans="1:20">
      <c r="A17" s="35"/>
      <c r="B17" s="57">
        <v>41851</v>
      </c>
      <c r="C17" s="46"/>
      <c r="D17" s="58"/>
      <c r="E17" s="55">
        <f>E16</f>
        <v>-27634237</v>
      </c>
      <c r="F17" s="54">
        <f t="shared" ref="F17:F58" si="2">ROUND(E17/535,0)</f>
        <v>-51653</v>
      </c>
      <c r="G17" s="56">
        <f>G16-F17</f>
        <v>133297.93644859814</v>
      </c>
      <c r="H17" s="55">
        <f t="shared" si="0"/>
        <v>-27500939.063551404</v>
      </c>
      <c r="O17"/>
      <c r="P17"/>
      <c r="Q17"/>
      <c r="R17"/>
    </row>
    <row r="18" spans="1:20">
      <c r="A18" s="35"/>
      <c r="B18" s="57">
        <v>41882</v>
      </c>
      <c r="C18" s="46"/>
      <c r="D18" s="58"/>
      <c r="E18" s="55">
        <f t="shared" si="1"/>
        <v>-27634237</v>
      </c>
      <c r="F18" s="54">
        <f t="shared" si="2"/>
        <v>-51653</v>
      </c>
      <c r="G18" s="56">
        <f t="shared" ref="G18:G32" si="3">G17-F18</f>
        <v>184950.93644859814</v>
      </c>
      <c r="H18" s="55">
        <f t="shared" si="0"/>
        <v>-27449286.063551404</v>
      </c>
      <c r="K18" s="123"/>
      <c r="O18"/>
      <c r="P18"/>
      <c r="Q18"/>
      <c r="R18"/>
    </row>
    <row r="19" spans="1:20">
      <c r="A19" s="35"/>
      <c r="B19" s="57">
        <v>41912</v>
      </c>
      <c r="C19" s="46"/>
      <c r="D19" s="58"/>
      <c r="E19" s="55">
        <f t="shared" si="1"/>
        <v>-27634237</v>
      </c>
      <c r="F19" s="54">
        <f t="shared" si="2"/>
        <v>-51653</v>
      </c>
      <c r="G19" s="56">
        <f t="shared" si="3"/>
        <v>236603.93644859814</v>
      </c>
      <c r="H19" s="55">
        <f t="shared" si="0"/>
        <v>-27397633.063551404</v>
      </c>
      <c r="O19"/>
      <c r="P19"/>
      <c r="Q19"/>
      <c r="R19"/>
    </row>
    <row r="20" spans="1:20">
      <c r="A20" s="35"/>
      <c r="B20" s="59">
        <v>41943</v>
      </c>
      <c r="C20" s="46"/>
      <c r="D20" s="58"/>
      <c r="E20" s="55">
        <f t="shared" si="1"/>
        <v>-27634237</v>
      </c>
      <c r="F20" s="54">
        <f t="shared" si="2"/>
        <v>-51653</v>
      </c>
      <c r="G20" s="56">
        <f t="shared" si="3"/>
        <v>288256.93644859816</v>
      </c>
      <c r="H20" s="55">
        <f t="shared" si="0"/>
        <v>-27345980.063551404</v>
      </c>
      <c r="O20"/>
      <c r="P20"/>
      <c r="Q20"/>
      <c r="R20"/>
    </row>
    <row r="21" spans="1:20">
      <c r="A21" s="35"/>
      <c r="B21" s="59">
        <v>41973</v>
      </c>
      <c r="C21" s="46"/>
      <c r="D21" s="58"/>
      <c r="E21" s="55">
        <f t="shared" si="1"/>
        <v>-27634237</v>
      </c>
      <c r="F21" s="54">
        <f t="shared" si="2"/>
        <v>-51653</v>
      </c>
      <c r="G21" s="56">
        <f t="shared" si="3"/>
        <v>339909.93644859816</v>
      </c>
      <c r="H21" s="55">
        <f t="shared" si="0"/>
        <v>-27294327.063551404</v>
      </c>
      <c r="N21" s="123"/>
      <c r="O21"/>
      <c r="P21"/>
      <c r="Q21"/>
      <c r="R21"/>
    </row>
    <row r="22" spans="1:20">
      <c r="A22" s="35"/>
      <c r="B22" s="59">
        <v>42004</v>
      </c>
      <c r="C22" s="46"/>
      <c r="D22" s="58"/>
      <c r="E22" s="55">
        <f t="shared" si="1"/>
        <v>-27634237</v>
      </c>
      <c r="F22" s="54">
        <f t="shared" si="2"/>
        <v>-51653</v>
      </c>
      <c r="G22" s="56">
        <f t="shared" si="3"/>
        <v>391562.93644859816</v>
      </c>
      <c r="H22" s="55">
        <f t="shared" si="0"/>
        <v>-27242674.063551404</v>
      </c>
      <c r="O22"/>
      <c r="P22"/>
      <c r="Q22"/>
      <c r="R22"/>
    </row>
    <row r="23" spans="1:20">
      <c r="A23" s="35"/>
      <c r="B23" s="59">
        <v>42035</v>
      </c>
      <c r="C23" s="46"/>
      <c r="D23" s="58"/>
      <c r="E23" s="55">
        <f t="shared" si="1"/>
        <v>-27634237</v>
      </c>
      <c r="F23" s="54">
        <f t="shared" si="2"/>
        <v>-51653</v>
      </c>
      <c r="G23" s="56">
        <f t="shared" si="3"/>
        <v>443215.93644859816</v>
      </c>
      <c r="H23" s="55">
        <f t="shared" si="0"/>
        <v>-27191021.063551404</v>
      </c>
      <c r="O23"/>
      <c r="P23"/>
      <c r="Q23"/>
      <c r="R23"/>
    </row>
    <row r="24" spans="1:20">
      <c r="A24" s="35"/>
      <c r="B24" s="59">
        <v>42063</v>
      </c>
      <c r="C24" s="46"/>
      <c r="D24" s="58"/>
      <c r="E24" s="55">
        <f t="shared" si="1"/>
        <v>-27634237</v>
      </c>
      <c r="F24" s="54">
        <f t="shared" si="2"/>
        <v>-51653</v>
      </c>
      <c r="G24" s="56">
        <f t="shared" si="3"/>
        <v>494868.93644859816</v>
      </c>
      <c r="H24" s="55">
        <f t="shared" si="0"/>
        <v>-27139368.063551404</v>
      </c>
      <c r="O24"/>
      <c r="P24"/>
      <c r="Q24"/>
      <c r="R24"/>
    </row>
    <row r="25" spans="1:20">
      <c r="A25" s="35"/>
      <c r="B25" s="59">
        <v>42094</v>
      </c>
      <c r="C25" s="35"/>
      <c r="D25" s="60"/>
      <c r="E25" s="55">
        <f t="shared" si="1"/>
        <v>-27634237</v>
      </c>
      <c r="F25" s="54">
        <f t="shared" si="2"/>
        <v>-51653</v>
      </c>
      <c r="G25" s="56">
        <f t="shared" si="3"/>
        <v>546521.93644859816</v>
      </c>
      <c r="H25" s="55">
        <f t="shared" si="0"/>
        <v>-27087715.063551404</v>
      </c>
      <c r="O25"/>
      <c r="P25"/>
      <c r="Q25"/>
      <c r="R25"/>
    </row>
    <row r="26" spans="1:20">
      <c r="A26" s="35"/>
      <c r="B26" s="59">
        <v>42124</v>
      </c>
      <c r="C26" s="59"/>
      <c r="D26" s="60"/>
      <c r="E26" s="55">
        <f t="shared" si="1"/>
        <v>-27634237</v>
      </c>
      <c r="F26" s="54">
        <f t="shared" si="2"/>
        <v>-51653</v>
      </c>
      <c r="G26" s="56">
        <f t="shared" si="3"/>
        <v>598174.93644859816</v>
      </c>
      <c r="H26" s="55">
        <f t="shared" si="0"/>
        <v>-27036062.063551404</v>
      </c>
      <c r="J26" s="37"/>
      <c r="K26" s="37"/>
      <c r="L26" s="37"/>
      <c r="M26" s="37"/>
      <c r="O26" s="140"/>
      <c r="P26" s="140"/>
      <c r="Q26" s="140"/>
      <c r="R26" s="140"/>
      <c r="S26" s="106"/>
    </row>
    <row r="27" spans="1:20">
      <c r="A27" s="35"/>
      <c r="B27" s="59">
        <v>42155</v>
      </c>
      <c r="C27" s="59"/>
      <c r="D27" s="60"/>
      <c r="E27" s="55">
        <f t="shared" si="1"/>
        <v>-27634237</v>
      </c>
      <c r="F27" s="54">
        <f t="shared" si="2"/>
        <v>-51653</v>
      </c>
      <c r="G27" s="56">
        <f t="shared" si="3"/>
        <v>649827.93644859816</v>
      </c>
      <c r="H27" s="55">
        <f t="shared" si="0"/>
        <v>-26984409.063551404</v>
      </c>
      <c r="O27" s="140"/>
      <c r="P27" s="140"/>
      <c r="Q27" s="140"/>
      <c r="R27" s="140"/>
      <c r="S27" s="106"/>
    </row>
    <row r="28" spans="1:20">
      <c r="A28" s="35"/>
      <c r="B28" s="59">
        <v>42185</v>
      </c>
      <c r="C28" s="59"/>
      <c r="D28" s="60"/>
      <c r="E28" s="55">
        <f t="shared" si="1"/>
        <v>-27634237</v>
      </c>
      <c r="F28" s="54">
        <f t="shared" si="2"/>
        <v>-51653</v>
      </c>
      <c r="G28" s="56">
        <f t="shared" si="3"/>
        <v>701480.93644859816</v>
      </c>
      <c r="H28" s="55">
        <f t="shared" si="0"/>
        <v>-26932756.063551404</v>
      </c>
      <c r="O28" s="140"/>
      <c r="P28" s="140"/>
      <c r="Q28" s="140"/>
      <c r="R28" s="140"/>
      <c r="S28" s="106"/>
    </row>
    <row r="29" spans="1:20">
      <c r="A29" s="35"/>
      <c r="B29" s="59">
        <v>42216</v>
      </c>
      <c r="C29" s="59"/>
      <c r="D29" s="60"/>
      <c r="E29" s="55">
        <f t="shared" si="1"/>
        <v>-27634237</v>
      </c>
      <c r="F29" s="54">
        <f t="shared" si="2"/>
        <v>-51653</v>
      </c>
      <c r="G29" s="56">
        <f t="shared" si="3"/>
        <v>753133.93644859816</v>
      </c>
      <c r="H29" s="55">
        <f t="shared" si="0"/>
        <v>-26881103.063551404</v>
      </c>
      <c r="O29" s="141" t="s">
        <v>34</v>
      </c>
      <c r="P29" s="62" t="s">
        <v>15</v>
      </c>
      <c r="Q29" s="62" t="s">
        <v>16</v>
      </c>
      <c r="R29" s="62" t="s">
        <v>17</v>
      </c>
      <c r="S29" s="106"/>
      <c r="T29" s="4"/>
    </row>
    <row r="30" spans="1:20">
      <c r="A30" s="35"/>
      <c r="B30" s="59">
        <v>42247</v>
      </c>
      <c r="C30" s="63"/>
      <c r="D30" s="60"/>
      <c r="E30" s="55">
        <f t="shared" si="1"/>
        <v>-27634237</v>
      </c>
      <c r="F30" s="54">
        <f t="shared" si="2"/>
        <v>-51653</v>
      </c>
      <c r="G30" s="56">
        <f t="shared" si="3"/>
        <v>804786.93644859816</v>
      </c>
      <c r="H30" s="55">
        <f t="shared" si="0"/>
        <v>-26829450.063551404</v>
      </c>
      <c r="O30" s="142"/>
      <c r="P30" s="142"/>
      <c r="Q30" s="65" t="s">
        <v>21</v>
      </c>
      <c r="R30" s="65" t="s">
        <v>21</v>
      </c>
      <c r="S30" s="106"/>
      <c r="T30" s="4"/>
    </row>
    <row r="31" spans="1:20">
      <c r="A31" s="35"/>
      <c r="B31" s="59">
        <v>42277</v>
      </c>
      <c r="C31" s="59"/>
      <c r="D31" s="60"/>
      <c r="E31" s="55">
        <f t="shared" si="1"/>
        <v>-27634237</v>
      </c>
      <c r="F31" s="54">
        <f t="shared" si="2"/>
        <v>-51653</v>
      </c>
      <c r="G31" s="56">
        <f t="shared" si="3"/>
        <v>856439.93644859816</v>
      </c>
      <c r="H31" s="55">
        <f t="shared" si="0"/>
        <v>-26777797.063551404</v>
      </c>
      <c r="O31" s="57">
        <v>42216</v>
      </c>
      <c r="P31" s="66">
        <f t="shared" ref="P31:R45" si="4">+E29</f>
        <v>-27634237</v>
      </c>
      <c r="Q31" s="67">
        <f t="shared" si="4"/>
        <v>-51653</v>
      </c>
      <c r="R31" s="67">
        <f t="shared" si="4"/>
        <v>753133.93644859816</v>
      </c>
      <c r="S31" s="106"/>
    </row>
    <row r="32" spans="1:20">
      <c r="A32" s="35"/>
      <c r="B32" s="59">
        <v>42308</v>
      </c>
      <c r="C32" s="59"/>
      <c r="D32" s="60"/>
      <c r="E32" s="55">
        <f t="shared" si="1"/>
        <v>-27634237</v>
      </c>
      <c r="F32" s="54">
        <f t="shared" si="2"/>
        <v>-51653</v>
      </c>
      <c r="G32" s="56">
        <f t="shared" si="3"/>
        <v>908092.93644859816</v>
      </c>
      <c r="H32" s="55">
        <f t="shared" si="0"/>
        <v>-26726144.063551404</v>
      </c>
      <c r="N32" s="68"/>
      <c r="O32" s="57">
        <v>42247</v>
      </c>
      <c r="P32" s="66">
        <f t="shared" si="4"/>
        <v>-27634237</v>
      </c>
      <c r="Q32" s="67">
        <f t="shared" si="4"/>
        <v>-51653</v>
      </c>
      <c r="R32" s="67">
        <f t="shared" si="4"/>
        <v>804786.93644859816</v>
      </c>
      <c r="S32" s="106"/>
    </row>
    <row r="33" spans="1:19">
      <c r="A33" s="35"/>
      <c r="B33" s="59">
        <v>42338</v>
      </c>
      <c r="C33" s="59"/>
      <c r="D33" s="60"/>
      <c r="E33" s="55">
        <f t="shared" si="1"/>
        <v>-27634237</v>
      </c>
      <c r="F33" s="54">
        <f t="shared" si="2"/>
        <v>-51653</v>
      </c>
      <c r="G33" s="56">
        <f>G32-F33</f>
        <v>959745.93644859816</v>
      </c>
      <c r="H33" s="55">
        <f t="shared" si="0"/>
        <v>-26674491.063551404</v>
      </c>
      <c r="N33" s="69"/>
      <c r="O33" s="57">
        <v>42277</v>
      </c>
      <c r="P33" s="66">
        <f t="shared" si="4"/>
        <v>-27634237</v>
      </c>
      <c r="Q33" s="67">
        <f t="shared" si="4"/>
        <v>-51653</v>
      </c>
      <c r="R33" s="67">
        <f t="shared" si="4"/>
        <v>856439.93644859816</v>
      </c>
      <c r="S33" s="106"/>
    </row>
    <row r="34" spans="1:19">
      <c r="A34" s="35"/>
      <c r="B34" s="59">
        <v>42369</v>
      </c>
      <c r="C34" s="59"/>
      <c r="D34" s="70"/>
      <c r="E34" s="55">
        <f t="shared" si="1"/>
        <v>-27634237</v>
      </c>
      <c r="F34" s="54">
        <f t="shared" si="2"/>
        <v>-51653</v>
      </c>
      <c r="G34" s="56">
        <f>G33-F34</f>
        <v>1011398.9364485982</v>
      </c>
      <c r="H34" s="55">
        <f t="shared" si="0"/>
        <v>-26622838.063551404</v>
      </c>
      <c r="O34" s="57">
        <v>42308</v>
      </c>
      <c r="P34" s="66">
        <f t="shared" si="4"/>
        <v>-27634237</v>
      </c>
      <c r="Q34" s="67">
        <f t="shared" si="4"/>
        <v>-51653</v>
      </c>
      <c r="R34" s="67">
        <f t="shared" si="4"/>
        <v>908092.93644859816</v>
      </c>
      <c r="S34" s="106"/>
    </row>
    <row r="35" spans="1:19">
      <c r="A35" s="35"/>
      <c r="B35" s="59">
        <v>42400</v>
      </c>
      <c r="C35" s="59"/>
      <c r="D35" s="70"/>
      <c r="E35" s="55">
        <f t="shared" si="1"/>
        <v>-27634237</v>
      </c>
      <c r="F35" s="54">
        <f t="shared" si="2"/>
        <v>-51653</v>
      </c>
      <c r="G35" s="56">
        <f t="shared" ref="G35:G98" si="5">G34-F35</f>
        <v>1063051.9364485983</v>
      </c>
      <c r="H35" s="55">
        <f t="shared" si="0"/>
        <v>-26571185.063551404</v>
      </c>
      <c r="O35" s="57">
        <v>42338</v>
      </c>
      <c r="P35" s="66">
        <f t="shared" si="4"/>
        <v>-27634237</v>
      </c>
      <c r="Q35" s="67">
        <f t="shared" si="4"/>
        <v>-51653</v>
      </c>
      <c r="R35" s="67">
        <f t="shared" si="4"/>
        <v>959745.93644859816</v>
      </c>
      <c r="S35" s="106"/>
    </row>
    <row r="36" spans="1:19">
      <c r="B36" s="59">
        <v>42428</v>
      </c>
      <c r="C36" s="59"/>
      <c r="D36" s="70"/>
      <c r="E36" s="55">
        <f t="shared" si="1"/>
        <v>-27634237</v>
      </c>
      <c r="F36" s="54">
        <f t="shared" si="2"/>
        <v>-51653</v>
      </c>
      <c r="G36" s="56">
        <f t="shared" si="5"/>
        <v>1114704.9364485983</v>
      </c>
      <c r="H36" s="55">
        <f t="shared" si="0"/>
        <v>-26519532.063551404</v>
      </c>
      <c r="O36" s="57">
        <v>42369</v>
      </c>
      <c r="P36" s="66">
        <f t="shared" si="4"/>
        <v>-27634237</v>
      </c>
      <c r="Q36" s="67">
        <f t="shared" si="4"/>
        <v>-51653</v>
      </c>
      <c r="R36" s="67">
        <f t="shared" si="4"/>
        <v>1011398.9364485982</v>
      </c>
      <c r="S36" s="106"/>
    </row>
    <row r="37" spans="1:19">
      <c r="B37" s="59">
        <v>42460</v>
      </c>
      <c r="C37" s="59"/>
      <c r="D37" s="70"/>
      <c r="E37" s="55">
        <f t="shared" si="1"/>
        <v>-27634237</v>
      </c>
      <c r="F37" s="54">
        <f t="shared" si="2"/>
        <v>-51653</v>
      </c>
      <c r="G37" s="56">
        <f t="shared" si="5"/>
        <v>1166357.9364485983</v>
      </c>
      <c r="H37" s="55">
        <f t="shared" si="0"/>
        <v>-26467879.063551404</v>
      </c>
      <c r="O37" s="57">
        <v>42400</v>
      </c>
      <c r="P37" s="66">
        <f t="shared" si="4"/>
        <v>-27634237</v>
      </c>
      <c r="Q37" s="67">
        <f t="shared" si="4"/>
        <v>-51653</v>
      </c>
      <c r="R37" s="67">
        <f t="shared" si="4"/>
        <v>1063051.9364485983</v>
      </c>
      <c r="S37" s="106"/>
    </row>
    <row r="38" spans="1:19">
      <c r="B38" s="59">
        <v>42490</v>
      </c>
      <c r="C38" s="59"/>
      <c r="D38" s="70"/>
      <c r="E38" s="55">
        <f t="shared" si="1"/>
        <v>-27634237</v>
      </c>
      <c r="F38" s="54">
        <f t="shared" si="2"/>
        <v>-51653</v>
      </c>
      <c r="G38" s="56">
        <f t="shared" si="5"/>
        <v>1218010.9364485983</v>
      </c>
      <c r="H38" s="55">
        <f t="shared" si="0"/>
        <v>-26416226.063551404</v>
      </c>
      <c r="O38" s="57">
        <v>42429</v>
      </c>
      <c r="P38" s="66">
        <f t="shared" si="4"/>
        <v>-27634237</v>
      </c>
      <c r="Q38" s="67">
        <f t="shared" si="4"/>
        <v>-51653</v>
      </c>
      <c r="R38" s="67">
        <f t="shared" si="4"/>
        <v>1114704.9364485983</v>
      </c>
      <c r="S38" s="106"/>
    </row>
    <row r="39" spans="1:19">
      <c r="B39" s="59">
        <v>42521</v>
      </c>
      <c r="C39" s="59"/>
      <c r="D39" s="70"/>
      <c r="E39" s="55">
        <f t="shared" si="1"/>
        <v>-27634237</v>
      </c>
      <c r="F39" s="54">
        <f t="shared" si="2"/>
        <v>-51653</v>
      </c>
      <c r="G39" s="56">
        <f t="shared" si="5"/>
        <v>1269663.9364485983</v>
      </c>
      <c r="H39" s="55">
        <f t="shared" si="0"/>
        <v>-26364573.063551404</v>
      </c>
      <c r="O39" s="57">
        <v>42460</v>
      </c>
      <c r="P39" s="66">
        <f t="shared" si="4"/>
        <v>-27634237</v>
      </c>
      <c r="Q39" s="67">
        <f t="shared" si="4"/>
        <v>-51653</v>
      </c>
      <c r="R39" s="67">
        <f t="shared" si="4"/>
        <v>1166357.9364485983</v>
      </c>
      <c r="S39" s="106"/>
    </row>
    <row r="40" spans="1:19">
      <c r="B40" s="59">
        <v>42551</v>
      </c>
      <c r="C40" s="59"/>
      <c r="D40" s="70"/>
      <c r="E40" s="55">
        <f t="shared" si="1"/>
        <v>-27634237</v>
      </c>
      <c r="F40" s="54">
        <f t="shared" si="2"/>
        <v>-51653</v>
      </c>
      <c r="G40" s="56">
        <f t="shared" si="5"/>
        <v>1321316.9364485983</v>
      </c>
      <c r="H40" s="55">
        <f t="shared" si="0"/>
        <v>-26312920.063551404</v>
      </c>
      <c r="O40" s="57">
        <v>42490</v>
      </c>
      <c r="P40" s="66">
        <f t="shared" si="4"/>
        <v>-27634237</v>
      </c>
      <c r="Q40" s="67">
        <f t="shared" si="4"/>
        <v>-51653</v>
      </c>
      <c r="R40" s="67">
        <f t="shared" si="4"/>
        <v>1218010.9364485983</v>
      </c>
      <c r="S40" s="106"/>
    </row>
    <row r="41" spans="1:19">
      <c r="B41" s="59">
        <v>42582</v>
      </c>
      <c r="C41" s="59"/>
      <c r="D41" s="70"/>
      <c r="E41" s="55">
        <f t="shared" si="1"/>
        <v>-27634237</v>
      </c>
      <c r="F41" s="54">
        <f t="shared" si="2"/>
        <v>-51653</v>
      </c>
      <c r="G41" s="56">
        <f t="shared" si="5"/>
        <v>1372969.9364485983</v>
      </c>
      <c r="H41" s="55">
        <f t="shared" si="0"/>
        <v>-26261267.063551404</v>
      </c>
      <c r="O41" s="57">
        <v>42521</v>
      </c>
      <c r="P41" s="66">
        <f t="shared" si="4"/>
        <v>-27634237</v>
      </c>
      <c r="Q41" s="67">
        <f t="shared" si="4"/>
        <v>-51653</v>
      </c>
      <c r="R41" s="67">
        <f t="shared" si="4"/>
        <v>1269663.9364485983</v>
      </c>
      <c r="S41" s="106"/>
    </row>
    <row r="42" spans="1:19">
      <c r="B42" s="59">
        <v>42613</v>
      </c>
      <c r="C42" s="59"/>
      <c r="D42" s="70"/>
      <c r="E42" s="55">
        <f t="shared" si="1"/>
        <v>-27634237</v>
      </c>
      <c r="F42" s="54">
        <f t="shared" si="2"/>
        <v>-51653</v>
      </c>
      <c r="G42" s="56">
        <f t="shared" si="5"/>
        <v>1424622.9364485983</v>
      </c>
      <c r="H42" s="55">
        <f t="shared" si="0"/>
        <v>-26209614.063551404</v>
      </c>
      <c r="O42" s="57">
        <v>42551</v>
      </c>
      <c r="P42" s="66">
        <f t="shared" si="4"/>
        <v>-27634237</v>
      </c>
      <c r="Q42" s="67">
        <f t="shared" si="4"/>
        <v>-51653</v>
      </c>
      <c r="R42" s="67">
        <f t="shared" si="4"/>
        <v>1321316.9364485983</v>
      </c>
      <c r="S42" s="106"/>
    </row>
    <row r="43" spans="1:19">
      <c r="B43" s="72">
        <v>42643</v>
      </c>
      <c r="C43" s="72"/>
      <c r="D43" s="73"/>
      <c r="E43" s="74">
        <f t="shared" si="1"/>
        <v>-27634237</v>
      </c>
      <c r="F43" s="75">
        <f t="shared" si="2"/>
        <v>-51653</v>
      </c>
      <c r="G43" s="76">
        <f t="shared" si="5"/>
        <v>1476275.9364485983</v>
      </c>
      <c r="H43" s="74">
        <f t="shared" si="0"/>
        <v>-26157961.063551404</v>
      </c>
      <c r="J43" s="77"/>
      <c r="O43" s="57">
        <v>42582</v>
      </c>
      <c r="P43" s="66">
        <f t="shared" si="4"/>
        <v>-27634237</v>
      </c>
      <c r="Q43" s="67">
        <f t="shared" si="4"/>
        <v>-51653</v>
      </c>
      <c r="R43" s="67">
        <f t="shared" si="4"/>
        <v>1372969.9364485983</v>
      </c>
      <c r="S43" s="106"/>
    </row>
    <row r="44" spans="1:19">
      <c r="B44" s="59">
        <v>42674</v>
      </c>
      <c r="C44" s="59"/>
      <c r="D44" s="70"/>
      <c r="E44" s="55">
        <f t="shared" si="1"/>
        <v>-27634237</v>
      </c>
      <c r="F44" s="54">
        <f t="shared" si="2"/>
        <v>-51653</v>
      </c>
      <c r="G44" s="56">
        <f t="shared" si="5"/>
        <v>1527928.9364485983</v>
      </c>
      <c r="H44" s="55">
        <f t="shared" si="0"/>
        <v>-26106308.063551404</v>
      </c>
      <c r="O44" s="57">
        <v>42613</v>
      </c>
      <c r="P44" s="66">
        <f t="shared" si="4"/>
        <v>-27634237</v>
      </c>
      <c r="Q44" s="67">
        <f t="shared" si="4"/>
        <v>-51653</v>
      </c>
      <c r="R44" s="67">
        <f t="shared" si="4"/>
        <v>1424622.9364485983</v>
      </c>
      <c r="S44" s="106"/>
    </row>
    <row r="45" spans="1:19">
      <c r="B45" s="59">
        <v>42704</v>
      </c>
      <c r="C45" s="59"/>
      <c r="D45" s="70"/>
      <c r="E45" s="55">
        <f t="shared" si="1"/>
        <v>-27634237</v>
      </c>
      <c r="F45" s="54">
        <f t="shared" si="2"/>
        <v>-51653</v>
      </c>
      <c r="G45" s="56">
        <f t="shared" si="5"/>
        <v>1579581.9364485983</v>
      </c>
      <c r="H45" s="55">
        <f t="shared" si="0"/>
        <v>-26054655.063551404</v>
      </c>
      <c r="O45" s="57">
        <v>42643</v>
      </c>
      <c r="P45" s="66">
        <f t="shared" si="4"/>
        <v>-27634237</v>
      </c>
      <c r="Q45" s="67">
        <f t="shared" si="4"/>
        <v>-51653</v>
      </c>
      <c r="R45" s="67">
        <f t="shared" si="4"/>
        <v>1476275.9364485983</v>
      </c>
      <c r="S45" s="106"/>
    </row>
    <row r="46" spans="1:19" ht="13.8" thickBot="1">
      <c r="B46" s="59">
        <v>42735</v>
      </c>
      <c r="C46" s="59"/>
      <c r="D46" s="70"/>
      <c r="E46" s="55">
        <f t="shared" si="1"/>
        <v>-27634237</v>
      </c>
      <c r="F46" s="54">
        <f t="shared" si="2"/>
        <v>-51653</v>
      </c>
      <c r="G46" s="56">
        <f t="shared" si="5"/>
        <v>1631234.9364485983</v>
      </c>
      <c r="H46" s="55">
        <f t="shared" si="0"/>
        <v>-26003002.063551404</v>
      </c>
      <c r="O46" s="143"/>
      <c r="P46" s="144"/>
      <c r="Q46" s="145"/>
      <c r="R46" s="146"/>
      <c r="S46" s="106"/>
    </row>
    <row r="47" spans="1:19">
      <c r="B47" s="59">
        <v>42766</v>
      </c>
      <c r="C47" s="59"/>
      <c r="D47" s="70"/>
      <c r="E47" s="55">
        <f t="shared" si="1"/>
        <v>-27634237</v>
      </c>
      <c r="F47" s="54">
        <f t="shared" si="2"/>
        <v>-51653</v>
      </c>
      <c r="G47" s="56">
        <f t="shared" si="5"/>
        <v>1682887.9364485983</v>
      </c>
      <c r="H47" s="55">
        <f t="shared" si="0"/>
        <v>-25951349.063551404</v>
      </c>
      <c r="O47" s="147"/>
      <c r="P47" s="148">
        <f>(P33+P45+SUM(P34:P44)*2)/24</f>
        <v>-27634237</v>
      </c>
      <c r="Q47" s="148">
        <f>SUM(Q34:Q45)</f>
        <v>-619836</v>
      </c>
      <c r="R47" s="148">
        <f>(R33+R45+SUM(R34:R44)*2)/24</f>
        <v>1166357.9364485983</v>
      </c>
      <c r="S47" s="106"/>
    </row>
    <row r="48" spans="1:19">
      <c r="B48" s="59">
        <v>42794</v>
      </c>
      <c r="C48" s="59"/>
      <c r="D48" s="70"/>
      <c r="E48" s="55">
        <f t="shared" si="1"/>
        <v>-27634237</v>
      </c>
      <c r="F48" s="54">
        <f t="shared" si="2"/>
        <v>-51653</v>
      </c>
      <c r="G48" s="56">
        <f t="shared" si="5"/>
        <v>1734540.9364485983</v>
      </c>
      <c r="H48" s="55">
        <f t="shared" si="0"/>
        <v>-25899696.063551404</v>
      </c>
      <c r="J48"/>
      <c r="K48"/>
      <c r="L48"/>
      <c r="M48"/>
    </row>
    <row r="49" spans="2:13">
      <c r="B49" s="59">
        <v>42825</v>
      </c>
      <c r="C49" s="59"/>
      <c r="D49" s="70"/>
      <c r="E49" s="55">
        <f t="shared" si="1"/>
        <v>-27634237</v>
      </c>
      <c r="F49" s="54">
        <f t="shared" si="2"/>
        <v>-51653</v>
      </c>
      <c r="G49" s="56">
        <f t="shared" si="5"/>
        <v>1786193.9364485983</v>
      </c>
      <c r="H49" s="55">
        <f t="shared" si="0"/>
        <v>-25848043.063551404</v>
      </c>
      <c r="J49"/>
      <c r="K49"/>
      <c r="L49"/>
      <c r="M49"/>
    </row>
    <row r="50" spans="2:13">
      <c r="B50" s="59">
        <v>42855</v>
      </c>
      <c r="C50" s="59"/>
      <c r="D50" s="70"/>
      <c r="E50" s="55">
        <f t="shared" si="1"/>
        <v>-27634237</v>
      </c>
      <c r="F50" s="54">
        <f t="shared" si="2"/>
        <v>-51653</v>
      </c>
      <c r="G50" s="56">
        <f t="shared" si="5"/>
        <v>1837846.9364485983</v>
      </c>
      <c r="H50" s="55">
        <f t="shared" si="0"/>
        <v>-25796390.063551404</v>
      </c>
      <c r="J50"/>
      <c r="K50"/>
      <c r="L50"/>
      <c r="M50"/>
    </row>
    <row r="51" spans="2:13">
      <c r="B51" s="59">
        <v>42886</v>
      </c>
      <c r="C51" s="59"/>
      <c r="D51" s="70"/>
      <c r="E51" s="55">
        <f t="shared" si="1"/>
        <v>-27634237</v>
      </c>
      <c r="F51" s="54">
        <f t="shared" si="2"/>
        <v>-51653</v>
      </c>
      <c r="G51" s="56">
        <f t="shared" si="5"/>
        <v>1889499.9364485983</v>
      </c>
      <c r="H51" s="55">
        <f t="shared" si="0"/>
        <v>-25744737.063551404</v>
      </c>
      <c r="J51"/>
      <c r="K51"/>
      <c r="L51"/>
      <c r="M51"/>
    </row>
    <row r="52" spans="2:13">
      <c r="B52" s="59">
        <v>42916</v>
      </c>
      <c r="C52" s="59"/>
      <c r="D52" s="70"/>
      <c r="E52" s="55">
        <f t="shared" si="1"/>
        <v>-27634237</v>
      </c>
      <c r="F52" s="54">
        <f t="shared" si="2"/>
        <v>-51653</v>
      </c>
      <c r="G52" s="56">
        <f t="shared" si="5"/>
        <v>1941152.9364485983</v>
      </c>
      <c r="H52" s="55">
        <f t="shared" si="0"/>
        <v>-25693084.063551404</v>
      </c>
      <c r="J52"/>
      <c r="K52"/>
      <c r="L52"/>
      <c r="M52"/>
    </row>
    <row r="53" spans="2:13">
      <c r="B53" s="59">
        <v>42947</v>
      </c>
      <c r="C53" s="59"/>
      <c r="D53" s="70"/>
      <c r="E53" s="55">
        <f t="shared" si="1"/>
        <v>-27634237</v>
      </c>
      <c r="F53" s="54">
        <f t="shared" si="2"/>
        <v>-51653</v>
      </c>
      <c r="G53" s="56">
        <f t="shared" si="5"/>
        <v>1992805.9364485983</v>
      </c>
      <c r="H53" s="55">
        <f t="shared" si="0"/>
        <v>-25641431.063551404</v>
      </c>
      <c r="J53"/>
      <c r="K53"/>
      <c r="L53"/>
      <c r="M53"/>
    </row>
    <row r="54" spans="2:13">
      <c r="B54" s="59">
        <v>42978</v>
      </c>
      <c r="C54" s="59"/>
      <c r="D54" s="70"/>
      <c r="E54" s="55">
        <f t="shared" si="1"/>
        <v>-27634237</v>
      </c>
      <c r="F54" s="54">
        <f t="shared" si="2"/>
        <v>-51653</v>
      </c>
      <c r="G54" s="56">
        <f t="shared" si="5"/>
        <v>2044458.9364485983</v>
      </c>
      <c r="H54" s="55">
        <f t="shared" si="0"/>
        <v>-25589778.063551404</v>
      </c>
      <c r="J54"/>
      <c r="K54"/>
      <c r="L54"/>
      <c r="M54"/>
    </row>
    <row r="55" spans="2:13">
      <c r="B55" s="59">
        <v>43008</v>
      </c>
      <c r="C55" s="59"/>
      <c r="D55" s="70"/>
      <c r="E55" s="55">
        <f t="shared" si="1"/>
        <v>-27634237</v>
      </c>
      <c r="F55" s="54">
        <f t="shared" si="2"/>
        <v>-51653</v>
      </c>
      <c r="G55" s="56">
        <f t="shared" si="5"/>
        <v>2096111.9364485983</v>
      </c>
      <c r="H55" s="55">
        <f t="shared" si="0"/>
        <v>-25538125.063551404</v>
      </c>
      <c r="J55"/>
      <c r="K55"/>
      <c r="L55"/>
      <c r="M55"/>
    </row>
    <row r="56" spans="2:13">
      <c r="B56" s="59">
        <v>43039</v>
      </c>
      <c r="C56" s="59"/>
      <c r="D56" s="70"/>
      <c r="E56" s="55">
        <f t="shared" si="1"/>
        <v>-27634237</v>
      </c>
      <c r="F56" s="54">
        <f t="shared" si="2"/>
        <v>-51653</v>
      </c>
      <c r="G56" s="56">
        <f t="shared" si="5"/>
        <v>2147764.9364485983</v>
      </c>
      <c r="H56" s="55">
        <f t="shared" si="0"/>
        <v>-25486472.063551404</v>
      </c>
      <c r="J56"/>
      <c r="K56"/>
      <c r="L56"/>
      <c r="M56"/>
    </row>
    <row r="57" spans="2:13">
      <c r="B57" s="59">
        <v>43069</v>
      </c>
      <c r="C57" s="59"/>
      <c r="D57" s="70"/>
      <c r="E57" s="55">
        <f t="shared" si="1"/>
        <v>-27634237</v>
      </c>
      <c r="F57" s="54">
        <f t="shared" si="2"/>
        <v>-51653</v>
      </c>
      <c r="G57" s="56">
        <f t="shared" si="5"/>
        <v>2199417.9364485983</v>
      </c>
      <c r="H57" s="55">
        <f t="shared" si="0"/>
        <v>-25434819.063551404</v>
      </c>
      <c r="J57"/>
      <c r="K57"/>
      <c r="L57"/>
      <c r="M57"/>
    </row>
    <row r="58" spans="2:13">
      <c r="B58" s="59">
        <v>43100</v>
      </c>
      <c r="C58" s="59"/>
      <c r="D58" s="70"/>
      <c r="E58" s="55">
        <f t="shared" si="1"/>
        <v>-27634237</v>
      </c>
      <c r="F58" s="54">
        <f t="shared" si="2"/>
        <v>-51653</v>
      </c>
      <c r="G58" s="56">
        <f t="shared" si="5"/>
        <v>2251070.9364485983</v>
      </c>
      <c r="H58" s="55">
        <f t="shared" si="0"/>
        <v>-25383166.063551404</v>
      </c>
      <c r="J58"/>
      <c r="K58"/>
      <c r="L58"/>
      <c r="M58"/>
    </row>
    <row r="59" spans="2:13">
      <c r="B59" s="79">
        <v>43131</v>
      </c>
      <c r="C59" s="80"/>
      <c r="D59" s="81"/>
      <c r="E59" s="82">
        <f t="shared" si="1"/>
        <v>-27634237</v>
      </c>
      <c r="F59" s="83"/>
      <c r="G59" s="84">
        <f t="shared" si="5"/>
        <v>2251070.9364485983</v>
      </c>
      <c r="H59" s="85">
        <f t="shared" si="0"/>
        <v>-25383166.063551404</v>
      </c>
      <c r="J59"/>
      <c r="K59"/>
      <c r="L59"/>
      <c r="M59"/>
    </row>
    <row r="60" spans="2:13">
      <c r="B60" s="86">
        <v>43159</v>
      </c>
      <c r="C60" s="87"/>
      <c r="D60" s="88"/>
      <c r="E60" s="89">
        <f t="shared" si="1"/>
        <v>-27634237</v>
      </c>
      <c r="F60" s="90"/>
      <c r="G60" s="91">
        <f t="shared" si="5"/>
        <v>2251070.9364485983</v>
      </c>
      <c r="H60" s="92">
        <f t="shared" si="0"/>
        <v>-25383166.063551404</v>
      </c>
      <c r="J60"/>
      <c r="K60"/>
      <c r="L60"/>
      <c r="M60"/>
    </row>
    <row r="61" spans="2:13">
      <c r="B61" s="86">
        <v>43190</v>
      </c>
      <c r="C61" s="87"/>
      <c r="D61" s="88"/>
      <c r="E61" s="89">
        <f t="shared" si="1"/>
        <v>-27634237</v>
      </c>
      <c r="F61" s="90"/>
      <c r="G61" s="91">
        <f t="shared" si="5"/>
        <v>2251070.9364485983</v>
      </c>
      <c r="H61" s="92">
        <f t="shared" si="0"/>
        <v>-25383166.063551404</v>
      </c>
      <c r="J61"/>
      <c r="K61"/>
      <c r="L61"/>
      <c r="M61"/>
    </row>
    <row r="62" spans="2:13">
      <c r="B62" s="86">
        <v>43220</v>
      </c>
      <c r="C62" s="87"/>
      <c r="D62" s="88"/>
      <c r="E62" s="89">
        <f t="shared" si="1"/>
        <v>-27634237</v>
      </c>
      <c r="F62" s="90"/>
      <c r="G62" s="91">
        <f t="shared" si="5"/>
        <v>2251070.9364485983</v>
      </c>
      <c r="H62" s="92">
        <f t="shared" si="0"/>
        <v>-25383166.063551404</v>
      </c>
      <c r="J62"/>
      <c r="K62"/>
      <c r="L62"/>
      <c r="M62"/>
    </row>
    <row r="63" spans="2:13">
      <c r="B63" s="86">
        <v>43251</v>
      </c>
      <c r="C63" s="87"/>
      <c r="D63" s="88"/>
      <c r="E63" s="89">
        <f t="shared" si="1"/>
        <v>-27634237</v>
      </c>
      <c r="F63" s="90"/>
      <c r="G63" s="91">
        <f t="shared" si="5"/>
        <v>2251070.9364485983</v>
      </c>
      <c r="H63" s="92">
        <f t="shared" si="0"/>
        <v>-25383166.063551404</v>
      </c>
      <c r="J63"/>
      <c r="K63"/>
      <c r="L63"/>
      <c r="M63"/>
    </row>
    <row r="64" spans="2:13">
      <c r="B64" s="86">
        <v>43281</v>
      </c>
      <c r="C64" s="87"/>
      <c r="D64" s="88"/>
      <c r="E64" s="89">
        <f t="shared" si="1"/>
        <v>-27634237</v>
      </c>
      <c r="F64" s="90"/>
      <c r="G64" s="91">
        <f t="shared" si="5"/>
        <v>2251070.9364485983</v>
      </c>
      <c r="H64" s="92">
        <f t="shared" si="0"/>
        <v>-25383166.063551404</v>
      </c>
    </row>
    <row r="65" spans="2:8">
      <c r="B65" s="86">
        <v>43312</v>
      </c>
      <c r="C65" s="87"/>
      <c r="D65" s="88"/>
      <c r="E65" s="89">
        <f t="shared" si="1"/>
        <v>-27634237</v>
      </c>
      <c r="F65" s="90"/>
      <c r="G65" s="91">
        <f t="shared" si="5"/>
        <v>2251070.9364485983</v>
      </c>
      <c r="H65" s="92">
        <f t="shared" si="0"/>
        <v>-25383166.063551404</v>
      </c>
    </row>
    <row r="66" spans="2:8">
      <c r="B66" s="86">
        <v>43343</v>
      </c>
      <c r="C66" s="87"/>
      <c r="D66" s="88"/>
      <c r="E66" s="89">
        <f t="shared" si="1"/>
        <v>-27634237</v>
      </c>
      <c r="F66" s="90"/>
      <c r="G66" s="91">
        <f t="shared" si="5"/>
        <v>2251070.9364485983</v>
      </c>
      <c r="H66" s="92">
        <f t="shared" si="0"/>
        <v>-25383166.063551404</v>
      </c>
    </row>
    <row r="67" spans="2:8">
      <c r="B67" s="86">
        <v>43373</v>
      </c>
      <c r="C67" s="87"/>
      <c r="D67" s="88"/>
      <c r="E67" s="89">
        <f t="shared" si="1"/>
        <v>-27634237</v>
      </c>
      <c r="F67" s="90"/>
      <c r="G67" s="91">
        <f t="shared" si="5"/>
        <v>2251070.9364485983</v>
      </c>
      <c r="H67" s="92">
        <f t="shared" si="0"/>
        <v>-25383166.063551404</v>
      </c>
    </row>
    <row r="68" spans="2:8">
      <c r="B68" s="86">
        <v>43404</v>
      </c>
      <c r="C68" s="87"/>
      <c r="D68" s="88"/>
      <c r="E68" s="89">
        <f t="shared" si="1"/>
        <v>-27634237</v>
      </c>
      <c r="F68" s="90"/>
      <c r="G68" s="91">
        <f t="shared" si="5"/>
        <v>2251070.9364485983</v>
      </c>
      <c r="H68" s="92">
        <f t="shared" si="0"/>
        <v>-25383166.063551404</v>
      </c>
    </row>
    <row r="69" spans="2:8">
      <c r="B69" s="86">
        <v>43434</v>
      </c>
      <c r="C69" s="87"/>
      <c r="D69" s="88"/>
      <c r="E69" s="89">
        <f t="shared" si="1"/>
        <v>-27634237</v>
      </c>
      <c r="F69" s="90"/>
      <c r="G69" s="91">
        <f t="shared" si="5"/>
        <v>2251070.9364485983</v>
      </c>
      <c r="H69" s="92">
        <f t="shared" si="0"/>
        <v>-25383166.063551404</v>
      </c>
    </row>
    <row r="70" spans="2:8">
      <c r="B70" s="93">
        <v>43465</v>
      </c>
      <c r="C70" s="94"/>
      <c r="D70" s="95"/>
      <c r="E70" s="96">
        <f t="shared" si="1"/>
        <v>-27634237</v>
      </c>
      <c r="F70" s="97"/>
      <c r="G70" s="98">
        <f t="shared" si="5"/>
        <v>2251070.9364485983</v>
      </c>
      <c r="H70" s="99">
        <f t="shared" si="0"/>
        <v>-25383166.063551404</v>
      </c>
    </row>
    <row r="71" spans="2:8">
      <c r="B71" s="100">
        <v>43830</v>
      </c>
      <c r="C71" s="71"/>
      <c r="D71" s="71"/>
      <c r="E71" s="55">
        <f t="shared" si="1"/>
        <v>-27634237</v>
      </c>
      <c r="F71" s="54"/>
      <c r="G71" s="56">
        <f t="shared" si="5"/>
        <v>2251070.9364485983</v>
      </c>
      <c r="H71" s="55">
        <f t="shared" si="0"/>
        <v>-25383166.063551404</v>
      </c>
    </row>
    <row r="72" spans="2:8">
      <c r="B72" s="100">
        <v>44196</v>
      </c>
      <c r="C72" s="71"/>
      <c r="D72" s="71"/>
      <c r="E72" s="55">
        <f t="shared" si="1"/>
        <v>-27634237</v>
      </c>
      <c r="F72" s="54"/>
      <c r="G72" s="56">
        <f t="shared" si="5"/>
        <v>2251070.9364485983</v>
      </c>
      <c r="H72" s="55">
        <f t="shared" si="0"/>
        <v>-25383166.063551404</v>
      </c>
    </row>
    <row r="73" spans="2:8">
      <c r="B73" s="100">
        <v>44561</v>
      </c>
      <c r="C73" s="71"/>
      <c r="D73" s="71"/>
      <c r="E73" s="55">
        <f t="shared" si="1"/>
        <v>-27634237</v>
      </c>
      <c r="F73" s="54"/>
      <c r="G73" s="56">
        <f t="shared" si="5"/>
        <v>2251070.9364485983</v>
      </c>
      <c r="H73" s="55">
        <f t="shared" si="0"/>
        <v>-25383166.063551404</v>
      </c>
    </row>
    <row r="74" spans="2:8">
      <c r="B74" s="100">
        <v>44926</v>
      </c>
      <c r="C74" s="71"/>
      <c r="D74" s="71"/>
      <c r="E74" s="55">
        <f t="shared" si="1"/>
        <v>-27634237</v>
      </c>
      <c r="F74" s="54"/>
      <c r="G74" s="56">
        <f t="shared" si="5"/>
        <v>2251070.9364485983</v>
      </c>
      <c r="H74" s="55">
        <f t="shared" si="0"/>
        <v>-25383166.063551404</v>
      </c>
    </row>
    <row r="75" spans="2:8">
      <c r="B75" s="100">
        <v>45291</v>
      </c>
      <c r="C75" s="71"/>
      <c r="D75" s="71"/>
      <c r="E75" s="55">
        <f t="shared" si="1"/>
        <v>-27634237</v>
      </c>
      <c r="F75" s="54"/>
      <c r="G75" s="56">
        <f t="shared" si="5"/>
        <v>2251070.9364485983</v>
      </c>
      <c r="H75" s="55">
        <f t="shared" si="0"/>
        <v>-25383166.063551404</v>
      </c>
    </row>
    <row r="76" spans="2:8">
      <c r="B76" s="100">
        <v>45657</v>
      </c>
      <c r="C76" s="71"/>
      <c r="D76" s="71"/>
      <c r="E76" s="55">
        <f t="shared" si="1"/>
        <v>-27634237</v>
      </c>
      <c r="F76" s="54"/>
      <c r="G76" s="56">
        <f t="shared" si="5"/>
        <v>2251070.9364485983</v>
      </c>
      <c r="H76" s="55">
        <f t="shared" si="0"/>
        <v>-25383166.063551404</v>
      </c>
    </row>
    <row r="77" spans="2:8">
      <c r="B77" s="100">
        <v>46022</v>
      </c>
      <c r="C77" s="71"/>
      <c r="D77" s="71"/>
      <c r="E77" s="55">
        <f t="shared" si="1"/>
        <v>-27634237</v>
      </c>
      <c r="F77" s="54"/>
      <c r="G77" s="56">
        <f t="shared" si="5"/>
        <v>2251070.9364485983</v>
      </c>
      <c r="H77" s="55">
        <f t="shared" si="0"/>
        <v>-25383166.063551404</v>
      </c>
    </row>
    <row r="78" spans="2:8">
      <c r="B78" s="101">
        <v>46387</v>
      </c>
      <c r="C78" s="71"/>
      <c r="D78" s="71"/>
      <c r="E78" s="55">
        <f t="shared" si="1"/>
        <v>-27634237</v>
      </c>
      <c r="F78" s="54"/>
      <c r="G78" s="56">
        <f t="shared" si="5"/>
        <v>2251070.9364485983</v>
      </c>
      <c r="H78" s="55">
        <f t="shared" si="0"/>
        <v>-25383166.063551404</v>
      </c>
    </row>
    <row r="79" spans="2:8">
      <c r="B79" s="101">
        <v>46752</v>
      </c>
      <c r="C79" s="71"/>
      <c r="D79" s="71"/>
      <c r="E79" s="55">
        <f t="shared" si="1"/>
        <v>-27634237</v>
      </c>
      <c r="F79" s="54"/>
      <c r="G79" s="56">
        <f t="shared" si="5"/>
        <v>2251070.9364485983</v>
      </c>
      <c r="H79" s="55">
        <f t="shared" si="0"/>
        <v>-25383166.063551404</v>
      </c>
    </row>
    <row r="80" spans="2:8">
      <c r="B80" s="101">
        <v>47118</v>
      </c>
      <c r="C80" s="71"/>
      <c r="D80" s="71"/>
      <c r="E80" s="55">
        <f t="shared" ref="E80:E110" si="6">E79</f>
        <v>-27634237</v>
      </c>
      <c r="F80" s="54"/>
      <c r="G80" s="56">
        <f t="shared" si="5"/>
        <v>2251070.9364485983</v>
      </c>
      <c r="H80" s="55">
        <f t="shared" si="0"/>
        <v>-25383166.063551404</v>
      </c>
    </row>
    <row r="81" spans="2:10">
      <c r="B81" s="101">
        <v>47483</v>
      </c>
      <c r="C81" s="71"/>
      <c r="D81" s="71"/>
      <c r="E81" s="55">
        <f t="shared" si="6"/>
        <v>-27634237</v>
      </c>
      <c r="F81" s="54"/>
      <c r="G81" s="56">
        <f t="shared" si="5"/>
        <v>2251070.9364485983</v>
      </c>
      <c r="H81" s="55">
        <f t="shared" si="0"/>
        <v>-25383166.063551404</v>
      </c>
    </row>
    <row r="82" spans="2:10">
      <c r="B82" s="101">
        <v>47848</v>
      </c>
      <c r="C82" s="71"/>
      <c r="D82" s="71"/>
      <c r="E82" s="55">
        <f t="shared" si="6"/>
        <v>-27634237</v>
      </c>
      <c r="F82" s="54"/>
      <c r="G82" s="56">
        <f t="shared" si="5"/>
        <v>2251070.9364485983</v>
      </c>
      <c r="H82" s="55">
        <f t="shared" si="0"/>
        <v>-25383166.063551404</v>
      </c>
    </row>
    <row r="83" spans="2:10">
      <c r="B83" s="101">
        <v>48213</v>
      </c>
      <c r="C83" s="71"/>
      <c r="D83" s="71"/>
      <c r="E83" s="55">
        <f t="shared" si="6"/>
        <v>-27634237</v>
      </c>
      <c r="F83" s="54"/>
      <c r="G83" s="56">
        <f t="shared" si="5"/>
        <v>2251070.9364485983</v>
      </c>
      <c r="H83" s="55">
        <f t="shared" si="0"/>
        <v>-25383166.063551404</v>
      </c>
    </row>
    <row r="84" spans="2:10">
      <c r="B84" s="101">
        <v>48579</v>
      </c>
      <c r="C84" s="71"/>
      <c r="D84" s="71"/>
      <c r="E84" s="55">
        <f t="shared" si="6"/>
        <v>-27634237</v>
      </c>
      <c r="F84" s="54"/>
      <c r="G84" s="56">
        <f t="shared" si="5"/>
        <v>2251070.9364485983</v>
      </c>
      <c r="H84" s="55">
        <f t="shared" si="0"/>
        <v>-25383166.063551404</v>
      </c>
    </row>
    <row r="85" spans="2:10">
      <c r="B85" s="101">
        <v>48944</v>
      </c>
      <c r="C85" s="71"/>
      <c r="D85" s="71"/>
      <c r="E85" s="55">
        <f t="shared" si="6"/>
        <v>-27634237</v>
      </c>
      <c r="F85" s="54"/>
      <c r="G85" s="56">
        <f t="shared" si="5"/>
        <v>2251070.9364485983</v>
      </c>
      <c r="H85" s="55">
        <f t="shared" si="0"/>
        <v>-25383166.063551404</v>
      </c>
      <c r="J85" s="102"/>
    </row>
    <row r="86" spans="2:10">
      <c r="B86" s="101">
        <v>49309</v>
      </c>
      <c r="C86" s="71"/>
      <c r="D86" s="71"/>
      <c r="E86" s="55">
        <f t="shared" si="6"/>
        <v>-27634237</v>
      </c>
      <c r="F86" s="54"/>
      <c r="G86" s="56">
        <f t="shared" si="5"/>
        <v>2251070.9364485983</v>
      </c>
      <c r="H86" s="55">
        <f t="shared" si="0"/>
        <v>-25383166.063551404</v>
      </c>
    </row>
    <row r="87" spans="2:10">
      <c r="B87" s="101">
        <v>49674</v>
      </c>
      <c r="C87" s="71"/>
      <c r="D87" s="71"/>
      <c r="E87" s="55">
        <f t="shared" si="6"/>
        <v>-27634237</v>
      </c>
      <c r="F87" s="54"/>
      <c r="G87" s="56">
        <f t="shared" si="5"/>
        <v>2251070.9364485983</v>
      </c>
      <c r="H87" s="55">
        <f t="shared" si="0"/>
        <v>-25383166.063551404</v>
      </c>
    </row>
    <row r="88" spans="2:10">
      <c r="B88" s="101">
        <v>50040</v>
      </c>
      <c r="C88" s="71"/>
      <c r="D88" s="71"/>
      <c r="E88" s="55">
        <f t="shared" si="6"/>
        <v>-27634237</v>
      </c>
      <c r="F88" s="54"/>
      <c r="G88" s="56">
        <f t="shared" si="5"/>
        <v>2251070.9364485983</v>
      </c>
      <c r="H88" s="55">
        <f t="shared" si="0"/>
        <v>-25383166.063551404</v>
      </c>
    </row>
    <row r="89" spans="2:10">
      <c r="B89" s="101">
        <v>50405</v>
      </c>
      <c r="C89" s="71"/>
      <c r="D89" s="71"/>
      <c r="E89" s="55">
        <f t="shared" si="6"/>
        <v>-27634237</v>
      </c>
      <c r="F89" s="54"/>
      <c r="G89" s="56">
        <f t="shared" si="5"/>
        <v>2251070.9364485983</v>
      </c>
      <c r="H89" s="55">
        <f t="shared" si="0"/>
        <v>-25383166.063551404</v>
      </c>
    </row>
    <row r="90" spans="2:10">
      <c r="B90" s="101">
        <v>50770</v>
      </c>
      <c r="C90" s="71"/>
      <c r="D90" s="71"/>
      <c r="E90" s="55">
        <f t="shared" si="6"/>
        <v>-27634237</v>
      </c>
      <c r="F90" s="54"/>
      <c r="G90" s="56">
        <f t="shared" si="5"/>
        <v>2251070.9364485983</v>
      </c>
      <c r="H90" s="55">
        <f t="shared" si="0"/>
        <v>-25383166.063551404</v>
      </c>
    </row>
    <row r="91" spans="2:10">
      <c r="B91" s="101">
        <v>51135</v>
      </c>
      <c r="C91" s="71"/>
      <c r="D91" s="71"/>
      <c r="E91" s="55">
        <f t="shared" si="6"/>
        <v>-27634237</v>
      </c>
      <c r="F91" s="54"/>
      <c r="G91" s="56">
        <f t="shared" si="5"/>
        <v>2251070.9364485983</v>
      </c>
      <c r="H91" s="55">
        <f t="shared" si="0"/>
        <v>-25383166.063551404</v>
      </c>
    </row>
    <row r="92" spans="2:10">
      <c r="B92" s="101">
        <v>51501</v>
      </c>
      <c r="C92" s="71"/>
      <c r="D92" s="71"/>
      <c r="E92" s="55">
        <f t="shared" si="6"/>
        <v>-27634237</v>
      </c>
      <c r="F92" s="54"/>
      <c r="G92" s="56">
        <f t="shared" si="5"/>
        <v>2251070.9364485983</v>
      </c>
      <c r="H92" s="55">
        <f t="shared" si="0"/>
        <v>-25383166.063551404</v>
      </c>
    </row>
    <row r="93" spans="2:10">
      <c r="B93" s="101">
        <v>51866</v>
      </c>
      <c r="C93" s="71"/>
      <c r="D93" s="71"/>
      <c r="E93" s="55">
        <f t="shared" si="6"/>
        <v>-27634237</v>
      </c>
      <c r="F93" s="54"/>
      <c r="G93" s="56">
        <f t="shared" si="5"/>
        <v>2251070.9364485983</v>
      </c>
      <c r="H93" s="55">
        <f t="shared" si="0"/>
        <v>-25383166.063551404</v>
      </c>
    </row>
    <row r="94" spans="2:10">
      <c r="B94" s="101">
        <v>52231</v>
      </c>
      <c r="C94" s="71"/>
      <c r="D94" s="71"/>
      <c r="E94" s="55">
        <f t="shared" si="6"/>
        <v>-27634237</v>
      </c>
      <c r="F94" s="54"/>
      <c r="G94" s="56">
        <f t="shared" si="5"/>
        <v>2251070.9364485983</v>
      </c>
      <c r="H94" s="55">
        <f t="shared" si="0"/>
        <v>-25383166.063551404</v>
      </c>
    </row>
    <row r="95" spans="2:10">
      <c r="B95" s="101">
        <v>52596</v>
      </c>
      <c r="C95" s="71"/>
      <c r="D95" s="71"/>
      <c r="E95" s="55">
        <f t="shared" si="6"/>
        <v>-27634237</v>
      </c>
      <c r="F95" s="54"/>
      <c r="G95" s="56">
        <f t="shared" si="5"/>
        <v>2251070.9364485983</v>
      </c>
      <c r="H95" s="55">
        <f t="shared" si="0"/>
        <v>-25383166.063551404</v>
      </c>
    </row>
    <row r="96" spans="2:10">
      <c r="B96" s="101">
        <v>52962</v>
      </c>
      <c r="C96" s="71"/>
      <c r="D96" s="71"/>
      <c r="E96" s="55">
        <f t="shared" si="6"/>
        <v>-27634237</v>
      </c>
      <c r="F96" s="54"/>
      <c r="G96" s="56">
        <f t="shared" si="5"/>
        <v>2251070.9364485983</v>
      </c>
      <c r="H96" s="55">
        <f t="shared" si="0"/>
        <v>-25383166.063551404</v>
      </c>
    </row>
    <row r="97" spans="2:8">
      <c r="B97" s="101">
        <v>53327</v>
      </c>
      <c r="C97" s="71"/>
      <c r="D97" s="71"/>
      <c r="E97" s="55">
        <f t="shared" si="6"/>
        <v>-27634237</v>
      </c>
      <c r="F97" s="54"/>
      <c r="G97" s="56">
        <f t="shared" si="5"/>
        <v>2251070.9364485983</v>
      </c>
      <c r="H97" s="55">
        <f t="shared" si="0"/>
        <v>-25383166.063551404</v>
      </c>
    </row>
    <row r="98" spans="2:8">
      <c r="B98" s="101">
        <v>53692</v>
      </c>
      <c r="C98" s="71"/>
      <c r="D98" s="71"/>
      <c r="E98" s="55">
        <f t="shared" si="6"/>
        <v>-27634237</v>
      </c>
      <c r="F98" s="54"/>
      <c r="G98" s="56">
        <f t="shared" si="5"/>
        <v>2251070.9364485983</v>
      </c>
      <c r="H98" s="55">
        <f t="shared" si="0"/>
        <v>-25383166.063551404</v>
      </c>
    </row>
    <row r="99" spans="2:8">
      <c r="B99" s="101">
        <v>54057</v>
      </c>
      <c r="C99" s="71"/>
      <c r="D99" s="71"/>
      <c r="E99" s="55">
        <f t="shared" si="6"/>
        <v>-27634237</v>
      </c>
      <c r="F99" s="54"/>
      <c r="G99" s="56">
        <f t="shared" ref="G99:G108" si="7">G98-F99</f>
        <v>2251070.9364485983</v>
      </c>
      <c r="H99" s="55">
        <f t="shared" si="0"/>
        <v>-25383166.063551404</v>
      </c>
    </row>
    <row r="100" spans="2:8">
      <c r="B100" s="101">
        <v>54423</v>
      </c>
      <c r="C100" s="71"/>
      <c r="D100" s="71"/>
      <c r="E100" s="55">
        <f t="shared" si="6"/>
        <v>-27634237</v>
      </c>
      <c r="F100" s="54"/>
      <c r="G100" s="56">
        <f t="shared" si="7"/>
        <v>2251070.9364485983</v>
      </c>
      <c r="H100" s="55">
        <f t="shared" si="0"/>
        <v>-25383166.063551404</v>
      </c>
    </row>
    <row r="101" spans="2:8">
      <c r="B101" s="101">
        <v>54788</v>
      </c>
      <c r="C101" s="71"/>
      <c r="D101" s="71"/>
      <c r="E101" s="55">
        <f t="shared" si="6"/>
        <v>-27634237</v>
      </c>
      <c r="F101" s="54"/>
      <c r="G101" s="56">
        <f t="shared" si="7"/>
        <v>2251070.9364485983</v>
      </c>
      <c r="H101" s="55">
        <f t="shared" si="0"/>
        <v>-25383166.063551404</v>
      </c>
    </row>
    <row r="102" spans="2:8">
      <c r="B102" s="101">
        <v>55153</v>
      </c>
      <c r="C102" s="71"/>
      <c r="D102" s="71"/>
      <c r="E102" s="55">
        <f t="shared" si="6"/>
        <v>-27634237</v>
      </c>
      <c r="F102" s="54"/>
      <c r="G102" s="56">
        <f t="shared" si="7"/>
        <v>2251070.9364485983</v>
      </c>
      <c r="H102" s="55">
        <f t="shared" si="0"/>
        <v>-25383166.063551404</v>
      </c>
    </row>
    <row r="103" spans="2:8">
      <c r="B103" s="101">
        <v>55518</v>
      </c>
      <c r="C103" s="71"/>
      <c r="D103" s="71"/>
      <c r="E103" s="55">
        <f t="shared" si="6"/>
        <v>-27634237</v>
      </c>
      <c r="F103" s="54"/>
      <c r="G103" s="56">
        <f t="shared" si="7"/>
        <v>2251070.9364485983</v>
      </c>
      <c r="H103" s="55">
        <f t="shared" si="0"/>
        <v>-25383166.063551404</v>
      </c>
    </row>
    <row r="104" spans="2:8">
      <c r="B104" s="101">
        <v>55884</v>
      </c>
      <c r="C104" s="71"/>
      <c r="D104" s="71"/>
      <c r="E104" s="55">
        <f t="shared" si="6"/>
        <v>-27634237</v>
      </c>
      <c r="F104" s="54"/>
      <c r="G104" s="56">
        <f t="shared" si="7"/>
        <v>2251070.9364485983</v>
      </c>
      <c r="H104" s="55">
        <f t="shared" si="0"/>
        <v>-25383166.063551404</v>
      </c>
    </row>
    <row r="105" spans="2:8">
      <c r="B105" s="101">
        <v>56249</v>
      </c>
      <c r="C105" s="71"/>
      <c r="D105" s="71"/>
      <c r="E105" s="55">
        <f t="shared" si="6"/>
        <v>-27634237</v>
      </c>
      <c r="F105" s="54"/>
      <c r="G105" s="56">
        <f t="shared" si="7"/>
        <v>2251070.9364485983</v>
      </c>
      <c r="H105" s="55">
        <f t="shared" si="0"/>
        <v>-25383166.063551404</v>
      </c>
    </row>
    <row r="106" spans="2:8">
      <c r="B106" s="101">
        <v>56614</v>
      </c>
      <c r="C106" s="71"/>
      <c r="D106" s="71"/>
      <c r="E106" s="55">
        <f t="shared" si="6"/>
        <v>-27634237</v>
      </c>
      <c r="F106" s="54"/>
      <c r="G106" s="56">
        <f t="shared" si="7"/>
        <v>2251070.9364485983</v>
      </c>
      <c r="H106" s="55">
        <f t="shared" si="0"/>
        <v>-25383166.063551404</v>
      </c>
    </row>
    <row r="107" spans="2:8">
      <c r="B107" s="101">
        <v>56979</v>
      </c>
      <c r="C107" s="71"/>
      <c r="D107" s="71"/>
      <c r="E107" s="55">
        <f t="shared" si="6"/>
        <v>-27634237</v>
      </c>
      <c r="F107" s="54"/>
      <c r="G107" s="56">
        <f t="shared" si="7"/>
        <v>2251070.9364485983</v>
      </c>
      <c r="H107" s="55">
        <f t="shared" si="0"/>
        <v>-25383166.063551404</v>
      </c>
    </row>
    <row r="108" spans="2:8">
      <c r="B108" s="101">
        <v>57345</v>
      </c>
      <c r="C108" s="71"/>
      <c r="D108" s="71"/>
      <c r="E108" s="55">
        <f t="shared" si="6"/>
        <v>-27634237</v>
      </c>
      <c r="F108" s="54"/>
      <c r="G108" s="56">
        <f t="shared" si="7"/>
        <v>2251070.9364485983</v>
      </c>
      <c r="H108" s="55">
        <f t="shared" si="0"/>
        <v>-25383166.063551404</v>
      </c>
    </row>
    <row r="109" spans="2:8">
      <c r="B109" s="101">
        <v>57710</v>
      </c>
      <c r="C109" s="71"/>
      <c r="D109" s="71"/>
      <c r="E109" s="55">
        <f t="shared" si="6"/>
        <v>-27634237</v>
      </c>
      <c r="F109" s="54"/>
      <c r="G109" s="56">
        <f>G108-F109</f>
        <v>2251070.9364485983</v>
      </c>
      <c r="H109" s="55">
        <f>E109+G109</f>
        <v>-25383166.063551404</v>
      </c>
    </row>
    <row r="110" spans="2:8">
      <c r="B110" s="101">
        <v>58075</v>
      </c>
      <c r="C110" s="71"/>
      <c r="D110" s="71"/>
      <c r="E110" s="55">
        <f t="shared" si="6"/>
        <v>-27634237</v>
      </c>
      <c r="F110" s="54"/>
      <c r="G110" s="56">
        <f>G109-F110</f>
        <v>2251070.9364485983</v>
      </c>
      <c r="H110" s="55">
        <f t="shared" si="0"/>
        <v>-25383166.063551404</v>
      </c>
    </row>
    <row r="111" spans="2:8">
      <c r="B111" s="101"/>
      <c r="C111" s="71"/>
      <c r="D111" s="71"/>
      <c r="E111" s="55"/>
      <c r="F111" s="54"/>
      <c r="G111" s="56"/>
      <c r="H111" s="55"/>
    </row>
    <row r="112" spans="2:8">
      <c r="B112" s="103"/>
      <c r="C112" s="71"/>
      <c r="D112" s="71"/>
      <c r="E112" s="55"/>
      <c r="F112" s="54"/>
      <c r="G112" s="56"/>
      <c r="H112" s="55"/>
    </row>
    <row r="113" spans="2:8">
      <c r="B113" s="104"/>
      <c r="E113" s="55"/>
      <c r="F113" s="54"/>
      <c r="G113" s="56"/>
      <c r="H113" s="55"/>
    </row>
    <row r="114" spans="2:8">
      <c r="B114" s="104"/>
      <c r="E114" s="55"/>
      <c r="F114" s="54"/>
      <c r="G114" s="56"/>
      <c r="H114" s="55"/>
    </row>
    <row r="115" spans="2:8">
      <c r="B115" s="104"/>
      <c r="E115" s="55"/>
      <c r="F115" s="54"/>
      <c r="G115" s="56"/>
      <c r="H115" s="55"/>
    </row>
    <row r="116" spans="2:8">
      <c r="B116" s="104"/>
      <c r="E116" s="55"/>
      <c r="F116" s="54"/>
      <c r="G116" s="56"/>
      <c r="H116" s="55"/>
    </row>
    <row r="117" spans="2:8">
      <c r="B117" s="104"/>
      <c r="E117" s="55"/>
      <c r="F117" s="54"/>
      <c r="G117" s="56"/>
      <c r="H117" s="55"/>
    </row>
    <row r="118" spans="2:8">
      <c r="B118" s="104"/>
      <c r="E118" s="55"/>
      <c r="F118" s="54"/>
    </row>
    <row r="119" spans="2:8">
      <c r="B119" s="104"/>
      <c r="E119" s="55"/>
      <c r="F119" s="54"/>
    </row>
    <row r="120" spans="2:8">
      <c r="B120" s="104"/>
      <c r="E120" s="55"/>
      <c r="F120" s="54"/>
    </row>
    <row r="121" spans="2:8">
      <c r="B121" s="104"/>
      <c r="E121" s="55"/>
      <c r="F121" s="54"/>
    </row>
    <row r="122" spans="2:8">
      <c r="B122" s="104"/>
      <c r="E122" s="55"/>
      <c r="F122" s="54"/>
    </row>
    <row r="123" spans="2:8">
      <c r="B123" s="104"/>
      <c r="E123" s="55"/>
      <c r="F123" s="54"/>
    </row>
    <row r="124" spans="2:8">
      <c r="B124" s="104"/>
      <c r="E124" s="55"/>
      <c r="F124" s="54"/>
    </row>
    <row r="125" spans="2:8">
      <c r="B125" s="104"/>
      <c r="E125" s="55"/>
      <c r="F125" s="54"/>
    </row>
    <row r="126" spans="2:8">
      <c r="B126" s="104"/>
      <c r="E126" s="55"/>
      <c r="F126" s="54"/>
    </row>
    <row r="127" spans="2:8">
      <c r="B127" s="104"/>
      <c r="E127" s="55"/>
      <c r="F127" s="54"/>
    </row>
    <row r="128" spans="2:8">
      <c r="B128" s="104"/>
      <c r="E128" s="55"/>
      <c r="F128" s="54"/>
    </row>
    <row r="129" spans="2:6">
      <c r="B129" s="104"/>
      <c r="E129" s="55"/>
      <c r="F129" s="54"/>
    </row>
    <row r="130" spans="2:6">
      <c r="B130" s="104"/>
      <c r="E130" s="55"/>
      <c r="F130" s="54"/>
    </row>
    <row r="131" spans="2:6">
      <c r="B131" s="104"/>
      <c r="E131" s="55"/>
      <c r="F131" s="54"/>
    </row>
    <row r="132" spans="2:6">
      <c r="B132" s="104"/>
      <c r="E132" s="55"/>
      <c r="F132" s="54"/>
    </row>
    <row r="133" spans="2:6">
      <c r="B133" s="104"/>
      <c r="E133" s="55"/>
      <c r="F133" s="54"/>
    </row>
    <row r="134" spans="2:6">
      <c r="B134" s="104"/>
      <c r="E134" s="55"/>
      <c r="F134" s="54"/>
    </row>
    <row r="135" spans="2:6">
      <c r="B135" s="104"/>
      <c r="E135" s="55"/>
      <c r="F135" s="54"/>
    </row>
    <row r="136" spans="2:6">
      <c r="B136" s="104"/>
      <c r="E136" s="55"/>
      <c r="F136" s="54"/>
    </row>
    <row r="137" spans="2:6">
      <c r="B137" s="104"/>
      <c r="E137" s="55"/>
      <c r="F137" s="54"/>
    </row>
    <row r="138" spans="2:6">
      <c r="B138" s="104"/>
      <c r="E138" s="55"/>
      <c r="F138" s="54"/>
    </row>
    <row r="139" spans="2:6">
      <c r="B139" s="104"/>
      <c r="E139" s="55"/>
      <c r="F139" s="54"/>
    </row>
    <row r="140" spans="2:6">
      <c r="B140" s="104"/>
      <c r="E140" s="55"/>
      <c r="F140" s="54"/>
    </row>
    <row r="141" spans="2:6">
      <c r="B141" s="104"/>
      <c r="E141" s="55"/>
      <c r="F141" s="54"/>
    </row>
    <row r="142" spans="2:6">
      <c r="B142" s="104"/>
      <c r="E142" s="55"/>
      <c r="F142" s="54"/>
    </row>
    <row r="143" spans="2:6">
      <c r="B143" s="104"/>
      <c r="E143" s="55"/>
      <c r="F143" s="54"/>
    </row>
    <row r="144" spans="2:6">
      <c r="B144" s="104"/>
      <c r="E144" s="55"/>
      <c r="F144" s="54"/>
    </row>
    <row r="145" spans="2:6">
      <c r="B145" s="104"/>
      <c r="E145" s="55"/>
      <c r="F145" s="54"/>
    </row>
    <row r="146" spans="2:6">
      <c r="B146" s="104"/>
      <c r="E146" s="55"/>
      <c r="F146" s="54"/>
    </row>
    <row r="147" spans="2:6">
      <c r="B147" s="104"/>
      <c r="E147" s="55"/>
      <c r="F147" s="54"/>
    </row>
    <row r="148" spans="2:6">
      <c r="B148" s="104"/>
      <c r="E148" s="55"/>
      <c r="F148" s="54"/>
    </row>
    <row r="149" spans="2:6">
      <c r="B149" s="104"/>
      <c r="E149" s="55"/>
      <c r="F149" s="54"/>
    </row>
    <row r="150" spans="2:6">
      <c r="B150" s="104"/>
      <c r="E150" s="55"/>
      <c r="F150" s="54"/>
    </row>
    <row r="151" spans="2:6">
      <c r="B151" s="104"/>
      <c r="E151" s="55"/>
      <c r="F151" s="54"/>
    </row>
    <row r="152" spans="2:6">
      <c r="B152" s="104"/>
      <c r="E152" s="55"/>
      <c r="F152" s="54"/>
    </row>
    <row r="153" spans="2:6">
      <c r="B153" s="104"/>
      <c r="E153" s="55"/>
      <c r="F153" s="54"/>
    </row>
    <row r="154" spans="2:6">
      <c r="B154" s="104"/>
      <c r="E154" s="55"/>
      <c r="F154" s="54"/>
    </row>
    <row r="155" spans="2:6">
      <c r="B155" s="104"/>
      <c r="E155" s="55"/>
      <c r="F155" s="54"/>
    </row>
    <row r="156" spans="2:6">
      <c r="B156" s="104"/>
      <c r="E156" s="55"/>
      <c r="F156" s="54"/>
    </row>
    <row r="157" spans="2:6">
      <c r="B157" s="104"/>
      <c r="E157" s="55"/>
      <c r="F157" s="54"/>
    </row>
    <row r="158" spans="2:6">
      <c r="B158" s="104"/>
      <c r="E158" s="55"/>
      <c r="F158" s="54"/>
    </row>
    <row r="159" spans="2:6">
      <c r="B159" s="104"/>
      <c r="E159" s="55"/>
      <c r="F159" s="54"/>
    </row>
    <row r="160" spans="2:6">
      <c r="B160" s="104"/>
      <c r="E160" s="55"/>
      <c r="F160" s="54"/>
    </row>
    <row r="161" spans="2:6">
      <c r="B161" s="104"/>
      <c r="E161" s="55"/>
      <c r="F161" s="54"/>
    </row>
    <row r="162" spans="2:6">
      <c r="B162" s="104"/>
      <c r="E162" s="55"/>
      <c r="F162" s="54"/>
    </row>
    <row r="163" spans="2:6">
      <c r="B163" s="104"/>
      <c r="E163" s="55"/>
      <c r="F163" s="54"/>
    </row>
    <row r="164" spans="2:6">
      <c r="B164" s="104"/>
      <c r="E164" s="55"/>
      <c r="F164" s="54"/>
    </row>
    <row r="165" spans="2:6">
      <c r="B165" s="104"/>
      <c r="E165" s="55"/>
      <c r="F165" s="54"/>
    </row>
    <row r="166" spans="2:6">
      <c r="B166" s="104"/>
      <c r="E166" s="55"/>
      <c r="F166" s="54"/>
    </row>
    <row r="167" spans="2:6">
      <c r="B167" s="104"/>
      <c r="E167" s="55"/>
      <c r="F167" s="54"/>
    </row>
    <row r="168" spans="2:6">
      <c r="B168" s="104"/>
      <c r="E168" s="55"/>
      <c r="F168" s="54"/>
    </row>
    <row r="169" spans="2:6">
      <c r="B169" s="104"/>
      <c r="E169" s="55"/>
      <c r="F169" s="54"/>
    </row>
    <row r="170" spans="2:6">
      <c r="B170" s="104"/>
      <c r="E170" s="55"/>
      <c r="F170" s="54"/>
    </row>
    <row r="171" spans="2:6">
      <c r="B171" s="104"/>
      <c r="E171" s="55"/>
      <c r="F171" s="54"/>
    </row>
    <row r="172" spans="2:6">
      <c r="B172" s="104"/>
      <c r="E172" s="55"/>
      <c r="F172" s="54"/>
    </row>
    <row r="173" spans="2:6">
      <c r="B173" s="104"/>
      <c r="E173" s="55"/>
      <c r="F173" s="54"/>
    </row>
    <row r="174" spans="2:6">
      <c r="B174" s="104"/>
      <c r="E174" s="55"/>
      <c r="F174" s="54"/>
    </row>
    <row r="175" spans="2:6">
      <c r="B175" s="104"/>
      <c r="E175" s="55"/>
      <c r="F175" s="54"/>
    </row>
    <row r="176" spans="2:6">
      <c r="B176" s="104"/>
      <c r="E176" s="55"/>
      <c r="F176" s="54"/>
    </row>
    <row r="177" spans="2:6">
      <c r="B177" s="104"/>
      <c r="E177" s="55"/>
      <c r="F177" s="54"/>
    </row>
    <row r="178" spans="2:6">
      <c r="B178" s="104"/>
      <c r="E178" s="55"/>
      <c r="F178" s="54"/>
    </row>
    <row r="179" spans="2:6">
      <c r="B179" s="104"/>
      <c r="E179" s="55"/>
      <c r="F179" s="54"/>
    </row>
    <row r="180" spans="2:6">
      <c r="B180" s="104"/>
      <c r="E180" s="55"/>
      <c r="F180" s="54"/>
    </row>
    <row r="181" spans="2:6">
      <c r="B181" s="104"/>
      <c r="E181" s="55"/>
      <c r="F181" s="54"/>
    </row>
    <row r="182" spans="2:6">
      <c r="B182" s="104"/>
      <c r="E182" s="55"/>
      <c r="F182" s="54"/>
    </row>
    <row r="183" spans="2:6">
      <c r="B183" s="104"/>
      <c r="E183" s="55"/>
      <c r="F183" s="54"/>
    </row>
    <row r="184" spans="2:6">
      <c r="B184" s="104"/>
      <c r="E184" s="55"/>
      <c r="F184" s="54"/>
    </row>
    <row r="185" spans="2:6">
      <c r="B185" s="104"/>
      <c r="E185" s="55"/>
      <c r="F185" s="54"/>
    </row>
    <row r="186" spans="2:6">
      <c r="B186" s="104"/>
      <c r="E186" s="55"/>
      <c r="F186" s="54"/>
    </row>
    <row r="187" spans="2:6">
      <c r="B187" s="104"/>
      <c r="E187" s="55"/>
      <c r="F187" s="54"/>
    </row>
    <row r="188" spans="2:6">
      <c r="B188" s="104"/>
      <c r="E188" s="55"/>
      <c r="F188" s="54"/>
    </row>
    <row r="189" spans="2:6">
      <c r="B189" s="104"/>
      <c r="E189" s="55"/>
      <c r="F189" s="54"/>
    </row>
    <row r="190" spans="2:6">
      <c r="B190" s="104"/>
      <c r="E190" s="55"/>
      <c r="F190" s="54"/>
    </row>
    <row r="191" spans="2:6">
      <c r="B191" s="104"/>
      <c r="E191" s="55"/>
      <c r="F191" s="54"/>
    </row>
    <row r="192" spans="2:6">
      <c r="B192" s="104"/>
      <c r="E192" s="55"/>
      <c r="F192" s="54"/>
    </row>
    <row r="193" spans="2:6">
      <c r="B193" s="104"/>
      <c r="E193" s="55"/>
      <c r="F193" s="54"/>
    </row>
    <row r="194" spans="2:6">
      <c r="B194" s="104"/>
      <c r="E194" s="55"/>
      <c r="F194" s="54"/>
    </row>
    <row r="195" spans="2:6">
      <c r="B195" s="104"/>
      <c r="E195" s="55"/>
      <c r="F195" s="54"/>
    </row>
    <row r="196" spans="2:6">
      <c r="B196" s="104"/>
      <c r="E196" s="55"/>
      <c r="F196" s="54"/>
    </row>
    <row r="197" spans="2:6">
      <c r="B197" s="104"/>
      <c r="E197" s="55"/>
      <c r="F197" s="54"/>
    </row>
    <row r="198" spans="2:6">
      <c r="B198" s="104"/>
      <c r="E198" s="55"/>
      <c r="F198" s="54"/>
    </row>
    <row r="199" spans="2:6">
      <c r="B199" s="104"/>
      <c r="E199" s="55"/>
      <c r="F199" s="54"/>
    </row>
    <row r="200" spans="2:6">
      <c r="B200" s="104"/>
      <c r="E200" s="55"/>
      <c r="F200" s="54"/>
    </row>
    <row r="201" spans="2:6">
      <c r="B201" s="104"/>
      <c r="E201" s="55"/>
      <c r="F201" s="54"/>
    </row>
    <row r="202" spans="2:6">
      <c r="B202" s="104"/>
      <c r="E202" s="55"/>
      <c r="F202" s="54"/>
    </row>
    <row r="203" spans="2:6">
      <c r="B203" s="104"/>
      <c r="E203" s="55"/>
      <c r="F203" s="54"/>
    </row>
    <row r="204" spans="2:6">
      <c r="B204" s="104"/>
      <c r="E204" s="55"/>
      <c r="F204" s="54"/>
    </row>
    <row r="205" spans="2:6">
      <c r="B205" s="104"/>
      <c r="E205" s="55"/>
      <c r="F205" s="54"/>
    </row>
    <row r="206" spans="2:6">
      <c r="B206" s="104"/>
      <c r="E206" s="55"/>
      <c r="F206" s="54"/>
    </row>
    <row r="207" spans="2:6">
      <c r="B207" s="104"/>
      <c r="E207" s="55"/>
      <c r="F207" s="54"/>
    </row>
    <row r="208" spans="2:6">
      <c r="B208" s="104"/>
      <c r="E208" s="55"/>
      <c r="F208" s="54"/>
    </row>
    <row r="209" spans="2:6">
      <c r="B209" s="104"/>
      <c r="E209" s="55"/>
      <c r="F209" s="54"/>
    </row>
    <row r="210" spans="2:6">
      <c r="B210" s="104"/>
      <c r="E210" s="55"/>
      <c r="F210" s="54"/>
    </row>
    <row r="211" spans="2:6">
      <c r="B211" s="104"/>
      <c r="E211" s="55"/>
      <c r="F211" s="54"/>
    </row>
    <row r="212" spans="2:6">
      <c r="B212" s="104"/>
      <c r="E212" s="55"/>
      <c r="F212" s="54"/>
    </row>
    <row r="213" spans="2:6">
      <c r="B213" s="104"/>
      <c r="E213" s="55"/>
      <c r="F213" s="54"/>
    </row>
    <row r="214" spans="2:6">
      <c r="B214" s="104"/>
      <c r="E214" s="55"/>
      <c r="F214" s="54"/>
    </row>
    <row r="215" spans="2:6">
      <c r="B215" s="104"/>
      <c r="E215" s="55"/>
      <c r="F215" s="54"/>
    </row>
    <row r="216" spans="2:6">
      <c r="B216" s="104"/>
      <c r="E216" s="55"/>
      <c r="F216" s="54"/>
    </row>
    <row r="217" spans="2:6">
      <c r="B217" s="104"/>
      <c r="E217" s="55"/>
      <c r="F217" s="54"/>
    </row>
    <row r="218" spans="2:6">
      <c r="B218" s="104"/>
      <c r="E218" s="55"/>
      <c r="F218" s="54"/>
    </row>
    <row r="219" spans="2:6">
      <c r="B219" s="104"/>
      <c r="E219" s="55"/>
      <c r="F219" s="54"/>
    </row>
    <row r="220" spans="2:6">
      <c r="B220" s="104"/>
      <c r="E220" s="55"/>
      <c r="F220" s="54"/>
    </row>
    <row r="221" spans="2:6">
      <c r="B221" s="104"/>
      <c r="E221" s="55"/>
      <c r="F221" s="54"/>
    </row>
    <row r="222" spans="2:6">
      <c r="B222" s="104"/>
      <c r="E222" s="55"/>
      <c r="F222" s="54"/>
    </row>
    <row r="223" spans="2:6">
      <c r="B223" s="104"/>
      <c r="E223" s="55"/>
      <c r="F223" s="54"/>
    </row>
    <row r="224" spans="2:6">
      <c r="B224" s="104"/>
      <c r="E224" s="55"/>
      <c r="F224" s="54"/>
    </row>
    <row r="225" spans="2:6">
      <c r="B225" s="104"/>
      <c r="E225" s="55"/>
      <c r="F225" s="54"/>
    </row>
    <row r="226" spans="2:6">
      <c r="B226" s="104"/>
      <c r="E226" s="55"/>
      <c r="F226" s="54"/>
    </row>
    <row r="227" spans="2:6">
      <c r="B227" s="104"/>
      <c r="E227" s="55"/>
      <c r="F227" s="54"/>
    </row>
    <row r="228" spans="2:6">
      <c r="B228" s="104"/>
      <c r="E228" s="55"/>
      <c r="F228" s="54"/>
    </row>
    <row r="229" spans="2:6">
      <c r="B229" s="104"/>
      <c r="E229" s="55"/>
      <c r="F229" s="54"/>
    </row>
    <row r="230" spans="2:6">
      <c r="B230" s="104"/>
      <c r="E230" s="55"/>
      <c r="F230" s="54"/>
    </row>
    <row r="231" spans="2:6">
      <c r="B231" s="104"/>
      <c r="E231" s="55"/>
      <c r="F231" s="54"/>
    </row>
    <row r="232" spans="2:6">
      <c r="B232" s="104"/>
      <c r="E232" s="55"/>
      <c r="F232" s="54"/>
    </row>
    <row r="233" spans="2:6">
      <c r="B233" s="104"/>
      <c r="E233" s="55"/>
      <c r="F233" s="54"/>
    </row>
    <row r="234" spans="2:6">
      <c r="B234" s="104"/>
      <c r="E234" s="55"/>
      <c r="F234" s="54"/>
    </row>
    <row r="235" spans="2:6">
      <c r="B235" s="104"/>
      <c r="E235" s="55"/>
      <c r="F235" s="54"/>
    </row>
    <row r="236" spans="2:6">
      <c r="B236" s="104"/>
      <c r="E236" s="55"/>
      <c r="F236" s="54"/>
    </row>
    <row r="237" spans="2:6">
      <c r="B237" s="104"/>
      <c r="E237" s="55"/>
      <c r="F237" s="54"/>
    </row>
    <row r="238" spans="2:6">
      <c r="B238" s="104"/>
      <c r="E238" s="55"/>
      <c r="F238" s="54"/>
    </row>
    <row r="239" spans="2:6">
      <c r="B239" s="104"/>
      <c r="E239" s="55"/>
      <c r="F239" s="54"/>
    </row>
    <row r="240" spans="2:6">
      <c r="B240" s="104"/>
      <c r="E240" s="55"/>
      <c r="F240" s="54"/>
    </row>
    <row r="241" spans="2:6">
      <c r="B241" s="104"/>
      <c r="E241" s="55"/>
      <c r="F241" s="54"/>
    </row>
    <row r="242" spans="2:6">
      <c r="B242" s="104"/>
      <c r="E242" s="55"/>
      <c r="F242" s="54"/>
    </row>
    <row r="243" spans="2:6">
      <c r="B243" s="104"/>
      <c r="E243" s="55"/>
      <c r="F243" s="54"/>
    </row>
    <row r="244" spans="2:6">
      <c r="B244" s="104"/>
      <c r="E244" s="55"/>
      <c r="F244" s="54"/>
    </row>
    <row r="245" spans="2:6">
      <c r="B245" s="104"/>
      <c r="E245" s="55"/>
      <c r="F245" s="54"/>
    </row>
    <row r="246" spans="2:6">
      <c r="B246" s="104"/>
      <c r="E246" s="55"/>
      <c r="F246" s="54"/>
    </row>
    <row r="247" spans="2:6">
      <c r="B247" s="104"/>
      <c r="E247" s="55"/>
      <c r="F247" s="54"/>
    </row>
    <row r="248" spans="2:6">
      <c r="B248" s="104"/>
      <c r="E248" s="55"/>
      <c r="F248" s="54"/>
    </row>
    <row r="249" spans="2:6">
      <c r="B249" s="104"/>
      <c r="E249" s="55"/>
      <c r="F249" s="54"/>
    </row>
    <row r="250" spans="2:6">
      <c r="B250" s="104"/>
      <c r="E250" s="55"/>
      <c r="F250" s="54"/>
    </row>
    <row r="251" spans="2:6">
      <c r="B251" s="104"/>
      <c r="E251" s="55"/>
      <c r="F251" s="54"/>
    </row>
    <row r="252" spans="2:6">
      <c r="B252" s="104"/>
      <c r="E252" s="55"/>
      <c r="F252" s="54"/>
    </row>
    <row r="253" spans="2:6">
      <c r="B253" s="104"/>
      <c r="E253" s="55"/>
      <c r="F253" s="54"/>
    </row>
    <row r="254" spans="2:6">
      <c r="B254" s="104"/>
      <c r="E254" s="55"/>
      <c r="F254" s="54"/>
    </row>
    <row r="255" spans="2:6">
      <c r="B255" s="104"/>
      <c r="E255" s="55"/>
      <c r="F255" s="54"/>
    </row>
    <row r="256" spans="2:6">
      <c r="B256" s="104"/>
      <c r="E256" s="55"/>
      <c r="F256" s="54"/>
    </row>
    <row r="257" spans="2:6">
      <c r="B257" s="104"/>
      <c r="E257" s="55"/>
      <c r="F257" s="54"/>
    </row>
    <row r="258" spans="2:6">
      <c r="B258" s="104"/>
      <c r="E258" s="55"/>
      <c r="F258" s="54"/>
    </row>
    <row r="259" spans="2:6">
      <c r="B259" s="104"/>
      <c r="E259" s="55"/>
      <c r="F259" s="54"/>
    </row>
    <row r="260" spans="2:6">
      <c r="B260" s="104"/>
      <c r="E260" s="55"/>
      <c r="F260" s="54"/>
    </row>
    <row r="261" spans="2:6">
      <c r="B261" s="104"/>
      <c r="E261" s="55"/>
      <c r="F261" s="54"/>
    </row>
    <row r="262" spans="2:6">
      <c r="B262" s="104"/>
      <c r="E262" s="55"/>
      <c r="F262" s="54"/>
    </row>
    <row r="263" spans="2:6">
      <c r="B263" s="104"/>
      <c r="E263" s="55"/>
      <c r="F263" s="54"/>
    </row>
    <row r="264" spans="2:6">
      <c r="B264" s="104"/>
      <c r="E264" s="55"/>
      <c r="F264" s="54"/>
    </row>
    <row r="265" spans="2:6">
      <c r="B265" s="104"/>
      <c r="E265" s="55"/>
      <c r="F265" s="54"/>
    </row>
    <row r="266" spans="2:6">
      <c r="B266" s="104"/>
      <c r="E266" s="55"/>
      <c r="F266" s="54"/>
    </row>
    <row r="267" spans="2:6">
      <c r="B267" s="104"/>
      <c r="E267" s="55"/>
      <c r="F267" s="54"/>
    </row>
    <row r="268" spans="2:6">
      <c r="B268" s="104"/>
      <c r="E268" s="55"/>
      <c r="F268" s="54"/>
    </row>
    <row r="269" spans="2:6">
      <c r="B269" s="104"/>
      <c r="E269" s="55"/>
      <c r="F269" s="54"/>
    </row>
    <row r="270" spans="2:6">
      <c r="B270" s="104"/>
      <c r="E270" s="55"/>
      <c r="F270" s="54"/>
    </row>
    <row r="271" spans="2:6">
      <c r="B271" s="104"/>
      <c r="E271" s="55"/>
      <c r="F271" s="54"/>
    </row>
    <row r="272" spans="2:6">
      <c r="B272" s="104"/>
      <c r="E272" s="55"/>
      <c r="F272" s="54"/>
    </row>
    <row r="273" spans="2:6">
      <c r="B273" s="104"/>
      <c r="E273" s="55"/>
      <c r="F273" s="54"/>
    </row>
    <row r="274" spans="2:6">
      <c r="B274" s="104"/>
      <c r="E274" s="55"/>
      <c r="F274" s="54"/>
    </row>
    <row r="275" spans="2:6">
      <c r="B275" s="104"/>
      <c r="E275" s="55"/>
      <c r="F275" s="54"/>
    </row>
    <row r="276" spans="2:6">
      <c r="B276" s="104"/>
      <c r="E276" s="55"/>
      <c r="F276" s="54"/>
    </row>
    <row r="277" spans="2:6">
      <c r="B277" s="104"/>
      <c r="E277" s="55"/>
      <c r="F277" s="54"/>
    </row>
    <row r="278" spans="2:6">
      <c r="B278" s="104"/>
      <c r="E278" s="55"/>
      <c r="F278" s="105"/>
    </row>
    <row r="279" spans="2:6">
      <c r="B279" s="104"/>
      <c r="E279" s="55"/>
      <c r="F279" s="105"/>
    </row>
    <row r="280" spans="2:6">
      <c r="B280" s="104"/>
      <c r="E280" s="55"/>
      <c r="F280" s="105"/>
    </row>
    <row r="281" spans="2:6">
      <c r="B281" s="104"/>
      <c r="E281" s="55"/>
      <c r="F281" s="105"/>
    </row>
    <row r="282" spans="2:6">
      <c r="B282" s="104"/>
      <c r="E282" s="55"/>
      <c r="F282" s="105"/>
    </row>
    <row r="283" spans="2:6">
      <c r="E283" s="55"/>
      <c r="F283" s="105"/>
    </row>
    <row r="284" spans="2:6">
      <c r="E284" s="55"/>
      <c r="F284" s="105"/>
    </row>
    <row r="285" spans="2:6">
      <c r="E285" s="55"/>
      <c r="F285" s="105"/>
    </row>
    <row r="286" spans="2:6">
      <c r="E286" s="55"/>
      <c r="F286" s="105"/>
    </row>
    <row r="287" spans="2:6">
      <c r="E287" s="55"/>
      <c r="F287" s="105"/>
    </row>
    <row r="288" spans="2:6">
      <c r="E288" s="55"/>
      <c r="F288" s="105"/>
    </row>
    <row r="289" spans="5:6">
      <c r="E289" s="55"/>
      <c r="F289" s="105"/>
    </row>
    <row r="290" spans="5:6">
      <c r="E290" s="55"/>
      <c r="F290" s="105"/>
    </row>
    <row r="291" spans="5:6">
      <c r="E291" s="55"/>
      <c r="F291" s="105"/>
    </row>
    <row r="292" spans="5:6">
      <c r="E292" s="55"/>
      <c r="F292" s="105"/>
    </row>
    <row r="293" spans="5:6">
      <c r="E293" s="55"/>
      <c r="F293" s="105"/>
    </row>
    <row r="294" spans="5:6">
      <c r="E294" s="55"/>
      <c r="F294" s="105"/>
    </row>
    <row r="295" spans="5:6">
      <c r="E295" s="55"/>
      <c r="F295" s="105"/>
    </row>
    <row r="296" spans="5:6">
      <c r="E296" s="55"/>
      <c r="F296" s="105"/>
    </row>
    <row r="297" spans="5:6">
      <c r="E297" s="55"/>
      <c r="F297" s="105"/>
    </row>
    <row r="298" spans="5:6">
      <c r="E298" s="55"/>
      <c r="F298" s="105"/>
    </row>
    <row r="299" spans="5:6">
      <c r="E299" s="55"/>
      <c r="F299" s="105"/>
    </row>
    <row r="300" spans="5:6">
      <c r="E300" s="55"/>
      <c r="F300" s="105"/>
    </row>
    <row r="301" spans="5:6">
      <c r="E301" s="55"/>
      <c r="F301" s="105"/>
    </row>
    <row r="302" spans="5:6">
      <c r="E302" s="55"/>
      <c r="F302" s="105"/>
    </row>
    <row r="303" spans="5:6">
      <c r="E303" s="55"/>
      <c r="F303" s="105"/>
    </row>
    <row r="304" spans="5:6">
      <c r="E304" s="55"/>
      <c r="F304" s="105"/>
    </row>
    <row r="305" spans="5:6">
      <c r="E305" s="55"/>
      <c r="F305" s="105"/>
    </row>
    <row r="306" spans="5:6">
      <c r="E306" s="55"/>
      <c r="F306" s="105"/>
    </row>
    <row r="307" spans="5:6">
      <c r="E307" s="55"/>
      <c r="F307" s="105"/>
    </row>
    <row r="308" spans="5:6">
      <c r="E308" s="55"/>
      <c r="F308" s="105"/>
    </row>
    <row r="309" spans="5:6">
      <c r="E309" s="55"/>
      <c r="F309" s="105"/>
    </row>
    <row r="310" spans="5:6">
      <c r="E310" s="55"/>
      <c r="F310" s="105"/>
    </row>
    <row r="311" spans="5:6">
      <c r="E311" s="55"/>
      <c r="F311" s="105"/>
    </row>
    <row r="312" spans="5:6">
      <c r="E312" s="55"/>
      <c r="F312" s="105"/>
    </row>
    <row r="313" spans="5:6">
      <c r="E313" s="55"/>
      <c r="F313" s="105"/>
    </row>
    <row r="314" spans="5:6">
      <c r="E314" s="55"/>
      <c r="F314" s="105"/>
    </row>
    <row r="315" spans="5:6">
      <c r="E315" s="55"/>
      <c r="F315" s="105"/>
    </row>
    <row r="316" spans="5:6">
      <c r="E316" s="55"/>
      <c r="F316" s="105"/>
    </row>
    <row r="317" spans="5:6">
      <c r="E317" s="55"/>
      <c r="F317" s="105"/>
    </row>
    <row r="318" spans="5:6">
      <c r="E318" s="55"/>
      <c r="F318" s="105"/>
    </row>
    <row r="319" spans="5:6">
      <c r="E319" s="55"/>
      <c r="F319" s="105"/>
    </row>
    <row r="320" spans="5:6">
      <c r="E320" s="55"/>
      <c r="F320" s="105"/>
    </row>
    <row r="321" spans="5:6">
      <c r="E321" s="55"/>
      <c r="F321" s="105"/>
    </row>
    <row r="322" spans="5:6">
      <c r="E322" s="55"/>
      <c r="F322" s="105"/>
    </row>
    <row r="323" spans="5:6">
      <c r="E323" s="55"/>
      <c r="F323" s="105"/>
    </row>
    <row r="324" spans="5:6">
      <c r="E324" s="55"/>
      <c r="F324" s="105"/>
    </row>
    <row r="325" spans="5:6">
      <c r="E325" s="55"/>
      <c r="F325" s="105"/>
    </row>
    <row r="326" spans="5:6">
      <c r="E326" s="55"/>
      <c r="F326" s="105"/>
    </row>
    <row r="327" spans="5:6">
      <c r="E327" s="55"/>
      <c r="F327" s="105"/>
    </row>
    <row r="328" spans="5:6">
      <c r="E328" s="55"/>
      <c r="F328" s="105"/>
    </row>
    <row r="329" spans="5:6">
      <c r="E329" s="55"/>
      <c r="F329" s="105"/>
    </row>
    <row r="330" spans="5:6">
      <c r="E330" s="55"/>
      <c r="F330" s="105"/>
    </row>
    <row r="331" spans="5:6">
      <c r="E331" s="55"/>
      <c r="F331" s="105"/>
    </row>
    <row r="332" spans="5:6">
      <c r="E332" s="55"/>
      <c r="F332" s="105"/>
    </row>
    <row r="333" spans="5:6">
      <c r="E333" s="55"/>
      <c r="F333" s="105"/>
    </row>
    <row r="334" spans="5:6">
      <c r="E334" s="55"/>
      <c r="F334" s="105"/>
    </row>
    <row r="335" spans="5:6">
      <c r="E335" s="55"/>
      <c r="F335" s="105"/>
    </row>
    <row r="336" spans="5:6">
      <c r="E336" s="55"/>
      <c r="F336" s="105"/>
    </row>
    <row r="337" spans="5:6">
      <c r="E337" s="55"/>
      <c r="F337" s="105"/>
    </row>
    <row r="338" spans="5:6">
      <c r="E338" s="55"/>
      <c r="F338" s="105"/>
    </row>
    <row r="339" spans="5:6">
      <c r="E339" s="55"/>
      <c r="F339" s="105"/>
    </row>
    <row r="340" spans="5:6">
      <c r="E340" s="55"/>
      <c r="F340" s="105"/>
    </row>
    <row r="341" spans="5:6">
      <c r="E341" s="55"/>
      <c r="F341" s="105"/>
    </row>
    <row r="342" spans="5:6">
      <c r="E342" s="55"/>
      <c r="F342" s="105"/>
    </row>
    <row r="343" spans="5:6">
      <c r="E343" s="55"/>
      <c r="F343" s="105"/>
    </row>
    <row r="344" spans="5:6">
      <c r="E344" s="55"/>
      <c r="F344" s="105"/>
    </row>
    <row r="345" spans="5:6">
      <c r="E345" s="55"/>
      <c r="F345" s="105"/>
    </row>
    <row r="346" spans="5:6">
      <c r="E346" s="55"/>
      <c r="F346" s="105"/>
    </row>
    <row r="347" spans="5:6">
      <c r="E347" s="55"/>
      <c r="F347" s="105"/>
    </row>
    <row r="348" spans="5:6">
      <c r="E348" s="55"/>
      <c r="F348" s="105"/>
    </row>
    <row r="349" spans="5:6">
      <c r="E349" s="55"/>
      <c r="F349" s="105"/>
    </row>
    <row r="350" spans="5:6">
      <c r="E350" s="55"/>
      <c r="F350" s="105"/>
    </row>
    <row r="351" spans="5:6">
      <c r="E351" s="55"/>
      <c r="F351" s="105"/>
    </row>
    <row r="352" spans="5:6">
      <c r="E352" s="55"/>
      <c r="F352" s="105"/>
    </row>
    <row r="353" spans="5:6">
      <c r="E353" s="55"/>
      <c r="F353" s="105"/>
    </row>
    <row r="354" spans="5:6">
      <c r="E354" s="55"/>
      <c r="F354" s="105"/>
    </row>
    <row r="355" spans="5:6">
      <c r="E355" s="55"/>
      <c r="F355" s="105"/>
    </row>
    <row r="356" spans="5:6">
      <c r="E356" s="55"/>
      <c r="F356" s="105"/>
    </row>
    <row r="357" spans="5:6">
      <c r="E357" s="55"/>
      <c r="F357" s="105"/>
    </row>
    <row r="358" spans="5:6">
      <c r="E358" s="55"/>
      <c r="F358" s="105"/>
    </row>
    <row r="359" spans="5:6">
      <c r="E359" s="55"/>
      <c r="F359" s="105"/>
    </row>
    <row r="360" spans="5:6">
      <c r="E360" s="55"/>
      <c r="F360" s="105"/>
    </row>
    <row r="361" spans="5:6">
      <c r="E361" s="55"/>
      <c r="F361" s="105"/>
    </row>
    <row r="362" spans="5:6">
      <c r="E362" s="55"/>
      <c r="F362" s="105"/>
    </row>
    <row r="363" spans="5:6">
      <c r="E363" s="55"/>
      <c r="F363" s="105"/>
    </row>
    <row r="364" spans="5:6">
      <c r="E364" s="55"/>
      <c r="F364" s="105"/>
    </row>
    <row r="365" spans="5:6">
      <c r="E365" s="55"/>
      <c r="F365" s="105"/>
    </row>
    <row r="366" spans="5:6">
      <c r="E366" s="55"/>
      <c r="F366" s="105"/>
    </row>
    <row r="367" spans="5:6">
      <c r="E367" s="55"/>
      <c r="F367" s="105"/>
    </row>
    <row r="368" spans="5:6">
      <c r="E368" s="55"/>
      <c r="F368" s="105"/>
    </row>
    <row r="369" spans="5:6">
      <c r="E369" s="55"/>
      <c r="F369" s="105"/>
    </row>
    <row r="370" spans="5:6">
      <c r="E370" s="55"/>
      <c r="F370" s="105"/>
    </row>
    <row r="371" spans="5:6">
      <c r="E371" s="55"/>
      <c r="F371" s="105"/>
    </row>
    <row r="372" spans="5:6">
      <c r="E372" s="55"/>
      <c r="F372" s="105"/>
    </row>
    <row r="373" spans="5:6">
      <c r="E373" s="55"/>
      <c r="F373" s="105"/>
    </row>
    <row r="374" spans="5:6">
      <c r="E374" s="55"/>
      <c r="F374" s="105"/>
    </row>
    <row r="375" spans="5:6">
      <c r="E375" s="55"/>
      <c r="F375" s="105"/>
    </row>
    <row r="376" spans="5:6">
      <c r="E376" s="55"/>
      <c r="F376" s="105"/>
    </row>
    <row r="377" spans="5:6">
      <c r="F377" s="105"/>
    </row>
    <row r="378" spans="5:6">
      <c r="F378" s="105"/>
    </row>
    <row r="379" spans="5:6">
      <c r="F379" s="105"/>
    </row>
    <row r="380" spans="5:6">
      <c r="F380" s="105"/>
    </row>
    <row r="381" spans="5:6">
      <c r="F381" s="105"/>
    </row>
    <row r="382" spans="5:6">
      <c r="F382" s="105"/>
    </row>
    <row r="383" spans="5:6">
      <c r="F383" s="105"/>
    </row>
    <row r="384" spans="5:6">
      <c r="F384" s="105"/>
    </row>
    <row r="385" spans="6:6">
      <c r="F385" s="105"/>
    </row>
    <row r="386" spans="6:6">
      <c r="F386" s="105"/>
    </row>
    <row r="387" spans="6:6">
      <c r="F387" s="105"/>
    </row>
    <row r="388" spans="6:6">
      <c r="F388" s="105"/>
    </row>
    <row r="389" spans="6:6">
      <c r="F389" s="105"/>
    </row>
    <row r="390" spans="6:6">
      <c r="F390" s="105"/>
    </row>
    <row r="391" spans="6:6">
      <c r="F391" s="105"/>
    </row>
    <row r="392" spans="6:6">
      <c r="F392" s="105"/>
    </row>
    <row r="393" spans="6:6">
      <c r="F393" s="105"/>
    </row>
    <row r="394" spans="6:6">
      <c r="F394" s="105"/>
    </row>
    <row r="395" spans="6:6">
      <c r="F395" s="105"/>
    </row>
    <row r="396" spans="6:6">
      <c r="F396" s="105"/>
    </row>
    <row r="397" spans="6:6">
      <c r="F397" s="105"/>
    </row>
    <row r="398" spans="6:6">
      <c r="F398" s="105"/>
    </row>
    <row r="399" spans="6:6">
      <c r="F399" s="105"/>
    </row>
    <row r="400" spans="6:6">
      <c r="F400" s="105"/>
    </row>
    <row r="401" spans="6:6">
      <c r="F401" s="105"/>
    </row>
    <row r="402" spans="6:6">
      <c r="F402" s="105"/>
    </row>
    <row r="403" spans="6:6">
      <c r="F403" s="105"/>
    </row>
    <row r="404" spans="6:6">
      <c r="F404" s="105"/>
    </row>
    <row r="405" spans="6:6">
      <c r="F405" s="105"/>
    </row>
    <row r="406" spans="6:6">
      <c r="F406" s="105"/>
    </row>
    <row r="407" spans="6:6">
      <c r="F407" s="105"/>
    </row>
    <row r="408" spans="6:6">
      <c r="F408" s="105"/>
    </row>
    <row r="409" spans="6:6">
      <c r="F409" s="105"/>
    </row>
    <row r="410" spans="6:6">
      <c r="F410" s="105"/>
    </row>
    <row r="411" spans="6:6">
      <c r="F411" s="105"/>
    </row>
    <row r="412" spans="6:6">
      <c r="F412" s="105"/>
    </row>
    <row r="413" spans="6:6">
      <c r="F413" s="105"/>
    </row>
    <row r="414" spans="6:6">
      <c r="F414" s="105"/>
    </row>
    <row r="415" spans="6:6">
      <c r="F415" s="105"/>
    </row>
    <row r="416" spans="6:6">
      <c r="F416" s="105"/>
    </row>
    <row r="417" spans="6:6">
      <c r="F417" s="105"/>
    </row>
    <row r="418" spans="6:6">
      <c r="F418" s="105"/>
    </row>
  </sheetData>
  <pageMargins left="0.7" right="0.7" top="0.75" bottom="0.75" header="0.3" footer="0.3"/>
  <pageSetup scale="36" orientation="landscape" r:id="rId1"/>
  <headerFooter alignWithMargins="0">
    <oddFooter>&amp;R&amp;P of &amp;N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C679FACBF767418D4D2AF9C5803E0B" ma:contentTypeVersion="76" ma:contentTypeDescription="" ma:contentTypeScope="" ma:versionID="f058cda35981f7a69f184a1697251f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EE7644C-E49E-4DDA-8220-ACAD28D5FFE5}"/>
</file>

<file path=customXml/itemProps2.xml><?xml version="1.0" encoding="utf-8"?>
<ds:datastoreItem xmlns:ds="http://schemas.openxmlformats.org/officeDocument/2006/customXml" ds:itemID="{3552A0F1-5AD0-4E47-BAA1-6997F8139630}"/>
</file>

<file path=customXml/itemProps3.xml><?xml version="1.0" encoding="utf-8"?>
<ds:datastoreItem xmlns:ds="http://schemas.openxmlformats.org/officeDocument/2006/customXml" ds:itemID="{C4768284-2E10-4CAF-BA7E-C8D3F3CC9F30}"/>
</file>

<file path=customXml/itemProps4.xml><?xml version="1.0" encoding="utf-8"?>
<ds:datastoreItem xmlns:ds="http://schemas.openxmlformats.org/officeDocument/2006/customXml" ds:itemID="{48200942-AD77-46C7-A3AF-B135E897A0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 E</vt:lpstr>
      <vt:lpstr>Summary</vt:lpstr>
      <vt:lpstr>Snoq Amort Exp</vt:lpstr>
      <vt:lpstr>Baker Amort Exp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nchar</dc:creator>
  <cp:lastModifiedBy>kbarnard</cp:lastModifiedBy>
  <cp:lastPrinted>2016-11-06T19:27:51Z</cp:lastPrinted>
  <dcterms:created xsi:type="dcterms:W3CDTF">2016-11-03T23:49:46Z</dcterms:created>
  <dcterms:modified xsi:type="dcterms:W3CDTF">2018-04-05T16:13:11Z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0x0101006E56B4D1795A2E4DB2F0B01679ED314A00A3C679FACBF767418D4D2AF9C5803E0B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